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codeName="{AE6600E7-7A62-396C-DE95-9942FA9DD81E}"/>
  <workbookPr codeName="ThisWorkbook" defaultThemeVersion="166925"/>
  <mc:AlternateContent xmlns:mc="http://schemas.openxmlformats.org/markup-compatibility/2006">
    <mc:Choice Requires="x15">
      <x15ac:absPath xmlns:x15ac="http://schemas.microsoft.com/office/spreadsheetml/2010/11/ac" url="D:\EXT\ODBB\Teams\"/>
    </mc:Choice>
  </mc:AlternateContent>
  <xr:revisionPtr revIDLastSave="0" documentId="13_ncr:1_{1AA24661-D249-4CAB-A0A8-C95654B2E249}" xr6:coauthVersionLast="47" xr6:coauthVersionMax="47" xr10:uidLastSave="{00000000-0000-0000-0000-000000000000}"/>
  <bookViews>
    <workbookView xWindow="-110" yWindow="-110" windowWidth="38620" windowHeight="21360" xr2:uid="{B257879F-54CE-4FE0-A885-B8712DC565FE}"/>
  </bookViews>
  <sheets>
    <sheet name="Intro" sheetId="36" r:id="rId1"/>
    <sheet name="Sheet1" sheetId="1" r:id="rId2"/>
    <sheet name="Sheet2 Edit" sheetId="21" r:id="rId3"/>
    <sheet name="Stats" sheetId="35" r:id="rId4"/>
    <sheet name="Sheet5" sheetId="34" r:id="rId5"/>
    <sheet name="Bulls" sheetId="2" r:id="rId6"/>
    <sheet name="Phantoms" sheetId="3" r:id="rId7"/>
    <sheet name="Gators" sheetId="16" r:id="rId8"/>
    <sheet name="Knights" sheetId="18" r:id="rId9"/>
    <sheet name="Drillers" sheetId="19" r:id="rId10"/>
    <sheet name="Hornets" sheetId="17" r:id="rId11"/>
    <sheet name="Wolves" sheetId="32" r:id="rId12"/>
    <sheet name="Comets" sheetId="33" r:id="rId13"/>
    <sheet name="Schedule 60" sheetId="20" r:id="rId14"/>
    <sheet name="Sheet2" sheetId="22" r:id="rId15"/>
    <sheet name="Sheet4" sheetId="31" r:id="rId16"/>
  </sheets>
  <functionGroups builtInGroupCount="19"/>
  <externalReferences>
    <externalReference r:id="rId17"/>
  </externalReferences>
  <definedNames>
    <definedName name="homedefpos">'[1]home dugout'!$AJ$6:$AS$13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M30" i="1" l="1"/>
  <c r="BI43" i="1"/>
  <c r="CP10" i="1"/>
  <c r="CP8" i="1"/>
  <c r="CP4" i="1"/>
  <c r="CP9" i="1"/>
  <c r="CP2" i="1"/>
  <c r="CP6" i="1"/>
  <c r="CP1" i="1"/>
  <c r="CP3" i="1"/>
  <c r="CP5" i="1"/>
  <c r="CP7" i="1"/>
  <c r="BY24" i="1"/>
  <c r="AY2" i="34"/>
  <c r="CG24" i="1"/>
  <c r="J5" i="35"/>
  <c r="I5" i="35"/>
  <c r="J4" i="35"/>
  <c r="I4" i="35"/>
  <c r="J3" i="35"/>
  <c r="J2" i="35"/>
  <c r="I3" i="35"/>
  <c r="I2" i="35"/>
  <c r="AZ2" i="34" l="1"/>
  <c r="AU2" i="19"/>
  <c r="AU3" i="19"/>
  <c r="AU4" i="19"/>
  <c r="AU5" i="19"/>
  <c r="AU6" i="19"/>
  <c r="AU7" i="19"/>
  <c r="AU8" i="19"/>
  <c r="AU9" i="19"/>
  <c r="AU10" i="19"/>
  <c r="AU11" i="19"/>
  <c r="AU12" i="19"/>
  <c r="AU13" i="19"/>
  <c r="AU14" i="19"/>
  <c r="AU15" i="19"/>
  <c r="AU1" i="19"/>
  <c r="AT2" i="19"/>
  <c r="AT3" i="19"/>
  <c r="AT4" i="19"/>
  <c r="AT5" i="19"/>
  <c r="AT6" i="19"/>
  <c r="AT7" i="19"/>
  <c r="AT8" i="19"/>
  <c r="AT9" i="19"/>
  <c r="AT10" i="19"/>
  <c r="AT11" i="19"/>
  <c r="AT12" i="19"/>
  <c r="AT13" i="19"/>
  <c r="AT14" i="19"/>
  <c r="AT15" i="19"/>
  <c r="AT1" i="19"/>
  <c r="AS2" i="19"/>
  <c r="AS3" i="19"/>
  <c r="AS4" i="19"/>
  <c r="AS5" i="19"/>
  <c r="AS6" i="19"/>
  <c r="AS7" i="19"/>
  <c r="AS8" i="19"/>
  <c r="AS9" i="19"/>
  <c r="AS10" i="19"/>
  <c r="AS11" i="19"/>
  <c r="AS12" i="19"/>
  <c r="AS13" i="19"/>
  <c r="AS14" i="19"/>
  <c r="AS15" i="19"/>
  <c r="AS1" i="19"/>
  <c r="AU2" i="17"/>
  <c r="AU3" i="17"/>
  <c r="AU4" i="17"/>
  <c r="AU5" i="17"/>
  <c r="AU6" i="17"/>
  <c r="AU7" i="17"/>
  <c r="AU8" i="17"/>
  <c r="AU9" i="17"/>
  <c r="AU1" i="17"/>
  <c r="AT2" i="17"/>
  <c r="AT3" i="17"/>
  <c r="AT4" i="17"/>
  <c r="AT5" i="17"/>
  <c r="AT6" i="17"/>
  <c r="AT7" i="17"/>
  <c r="AT8" i="17"/>
  <c r="AT9" i="17"/>
  <c r="AT1" i="17"/>
  <c r="AS1" i="17"/>
  <c r="AS2" i="17"/>
  <c r="AS3" i="17"/>
  <c r="AS4" i="17"/>
  <c r="AS5" i="17"/>
  <c r="AS6" i="17"/>
  <c r="AS7" i="17"/>
  <c r="AS8" i="17"/>
  <c r="AS9" i="17"/>
  <c r="AS10" i="17"/>
  <c r="AS11" i="17"/>
  <c r="AS12" i="17"/>
  <c r="AS13" i="17"/>
  <c r="AS14" i="17"/>
  <c r="AS15" i="17"/>
  <c r="AE1" i="21"/>
  <c r="F1" i="21"/>
  <c r="A8" i="34"/>
  <c r="A6" i="34"/>
  <c r="A3" i="34"/>
  <c r="A10" i="34"/>
  <c r="A7" i="34"/>
  <c r="A1" i="34"/>
  <c r="A4" i="34"/>
  <c r="A9" i="34"/>
  <c r="A2" i="34"/>
  <c r="A5" i="34"/>
  <c r="A21" i="34"/>
  <c r="A20" i="34"/>
  <c r="A19" i="34"/>
  <c r="A18" i="34"/>
  <c r="A17" i="34"/>
  <c r="A16" i="34"/>
  <c r="A15" i="34"/>
  <c r="A14" i="34"/>
  <c r="A13" i="34"/>
  <c r="A12" i="34"/>
  <c r="AA22" i="31"/>
  <c r="AO32" i="21" l="1"/>
  <c r="AG32" i="21"/>
  <c r="AO31" i="21"/>
  <c r="AG31" i="21"/>
  <c r="AO30" i="21"/>
  <c r="AG30" i="21"/>
  <c r="AO29" i="21"/>
  <c r="AG29" i="21"/>
  <c r="AO28" i="21"/>
  <c r="AG28" i="21"/>
  <c r="AO27" i="21"/>
  <c r="AG27" i="21"/>
  <c r="AO26" i="21"/>
  <c r="AG26" i="21"/>
  <c r="AO25" i="21"/>
  <c r="AG25" i="21"/>
  <c r="AO24" i="21"/>
  <c r="AG24" i="21"/>
  <c r="AO23" i="21"/>
  <c r="AG23" i="21"/>
  <c r="AP19" i="21"/>
  <c r="AH19" i="21"/>
  <c r="AQ18" i="21"/>
  <c r="AI18" i="21"/>
  <c r="AR17" i="21"/>
  <c r="AJ17" i="21"/>
  <c r="AS16" i="21"/>
  <c r="AK16" i="21"/>
  <c r="AT15" i="21"/>
  <c r="AL15" i="21"/>
  <c r="AU14" i="21"/>
  <c r="AM14" i="21"/>
  <c r="AE14" i="21"/>
  <c r="AN13" i="21"/>
  <c r="AF13" i="21"/>
  <c r="AO12" i="21"/>
  <c r="AG12" i="21"/>
  <c r="AP11" i="21"/>
  <c r="AH11" i="21"/>
  <c r="AQ10" i="21"/>
  <c r="AI10" i="21"/>
  <c r="AR9" i="21"/>
  <c r="AJ9" i="21"/>
  <c r="AS8" i="21"/>
  <c r="AK8" i="21"/>
  <c r="AT7" i="21"/>
  <c r="AL7" i="21"/>
  <c r="AU6" i="21"/>
  <c r="AM6" i="21"/>
  <c r="AE6" i="21"/>
  <c r="AN5" i="21"/>
  <c r="AF5" i="21"/>
  <c r="AN32" i="21"/>
  <c r="AF32" i="21"/>
  <c r="AN31" i="21"/>
  <c r="AF31" i="21"/>
  <c r="AN30" i="21"/>
  <c r="AF30" i="21"/>
  <c r="AN29" i="21"/>
  <c r="AF29" i="21"/>
  <c r="AN28" i="21"/>
  <c r="AF28" i="21"/>
  <c r="AN27" i="21"/>
  <c r="AF27" i="21"/>
  <c r="AN26" i="21"/>
  <c r="AF26" i="21"/>
  <c r="AN25" i="21"/>
  <c r="AF25" i="21"/>
  <c r="AN24" i="21"/>
  <c r="AL24" i="1" s="1"/>
  <c r="AF24" i="21"/>
  <c r="AN23" i="21"/>
  <c r="AF23" i="21"/>
  <c r="AO19" i="21"/>
  <c r="AG19" i="21"/>
  <c r="AP18" i="21"/>
  <c r="AH18" i="21"/>
  <c r="AQ17" i="21"/>
  <c r="AI17" i="21"/>
  <c r="AR16" i="21"/>
  <c r="AJ16" i="21"/>
  <c r="AS15" i="21"/>
  <c r="AK15" i="21"/>
  <c r="AT14" i="21"/>
  <c r="AL14" i="21"/>
  <c r="AU13" i="21"/>
  <c r="AT32" i="21"/>
  <c r="AJ32" i="21"/>
  <c r="AP31" i="21"/>
  <c r="AT30" i="21"/>
  <c r="AJ30" i="21"/>
  <c r="AP29" i="21"/>
  <c r="AT28" i="21"/>
  <c r="AJ28" i="21"/>
  <c r="AP27" i="21"/>
  <c r="AT26" i="21"/>
  <c r="AJ26" i="21"/>
  <c r="AP25" i="21"/>
  <c r="AT24" i="21"/>
  <c r="AP23" i="21"/>
  <c r="AU19" i="21"/>
  <c r="AK19" i="21"/>
  <c r="AF18" i="21"/>
  <c r="AT16" i="21"/>
  <c r="AR32" i="21"/>
  <c r="AQ32" i="21"/>
  <c r="AL32" i="21"/>
  <c r="AR31" i="21"/>
  <c r="AH31" i="21"/>
  <c r="AL30" i="21"/>
  <c r="AR29" i="21"/>
  <c r="AH29" i="21"/>
  <c r="AL28" i="21"/>
  <c r="AR27" i="21"/>
  <c r="AH27" i="21"/>
  <c r="AL26" i="21"/>
  <c r="AR25" i="21"/>
  <c r="AH25" i="21"/>
  <c r="AL24" i="21"/>
  <c r="AR23" i="21"/>
  <c r="AH23" i="21"/>
  <c r="AM19" i="21"/>
  <c r="AT18" i="21"/>
  <c r="AJ18" i="21"/>
  <c r="AO17" i="21"/>
  <c r="AE17" i="21"/>
  <c r="AL16" i="21"/>
  <c r="AQ15" i="21"/>
  <c r="AG15" i="21"/>
  <c r="AN14" i="21"/>
  <c r="AS13" i="21"/>
  <c r="AJ13" i="21"/>
  <c r="AR12" i="21"/>
  <c r="AI12" i="21"/>
  <c r="AQ11" i="21"/>
  <c r="AG11" i="21"/>
  <c r="AO10" i="21"/>
  <c r="AF10" i="21"/>
  <c r="AN9" i="21"/>
  <c r="AE9" i="21"/>
  <c r="AM8" i="21"/>
  <c r="AU7" i="21"/>
  <c r="AK7" i="21"/>
  <c r="AS6" i="21"/>
  <c r="AJ6" i="21"/>
  <c r="AR5" i="21"/>
  <c r="AI5" i="21"/>
  <c r="AK32" i="21"/>
  <c r="AQ31" i="21"/>
  <c r="AE31" i="21"/>
  <c r="AK30" i="21"/>
  <c r="AQ29" i="21"/>
  <c r="AE29" i="21"/>
  <c r="AK28" i="21"/>
  <c r="AQ27" i="21"/>
  <c r="AE27" i="21"/>
  <c r="AK26" i="21"/>
  <c r="AQ25" i="21"/>
  <c r="AE25" i="21"/>
  <c r="AK24" i="21"/>
  <c r="AQ23" i="21"/>
  <c r="AE23" i="21"/>
  <c r="AL19" i="21"/>
  <c r="AS18" i="21"/>
  <c r="AG18" i="21"/>
  <c r="AN17" i="21"/>
  <c r="AU16" i="21"/>
  <c r="AI16" i="21"/>
  <c r="AP15" i="21"/>
  <c r="AF15" i="21"/>
  <c r="AK14" i="21"/>
  <c r="AR13" i="21"/>
  <c r="AI13" i="21"/>
  <c r="AQ12" i="21"/>
  <c r="AH12" i="21"/>
  <c r="AO11" i="21"/>
  <c r="AF11" i="21"/>
  <c r="AN10" i="21"/>
  <c r="AE10" i="21"/>
  <c r="AM9" i="21"/>
  <c r="AU8" i="21"/>
  <c r="AL8" i="21"/>
  <c r="AS7" i="21"/>
  <c r="AJ7" i="21"/>
  <c r="AR6" i="21"/>
  <c r="AI6" i="21"/>
  <c r="AQ5" i="21"/>
  <c r="AH5" i="21"/>
  <c r="AJ24" i="21"/>
  <c r="AR18" i="21"/>
  <c r="AM17" i="21"/>
  <c r="AT31" i="21"/>
  <c r="AR30" i="21"/>
  <c r="AS29" i="21"/>
  <c r="AQ28" i="21"/>
  <c r="AM27" i="21"/>
  <c r="AP26" i="21"/>
  <c r="AL25" i="21"/>
  <c r="AM24" i="21"/>
  <c r="AK23" i="21"/>
  <c r="AJ19" i="21"/>
  <c r="AL18" i="21"/>
  <c r="AK17" i="21"/>
  <c r="AM16" i="21"/>
  <c r="AN15" i="21"/>
  <c r="AQ14" i="21"/>
  <c r="AT13" i="21"/>
  <c r="AG13" i="21"/>
  <c r="AL12" i="21"/>
  <c r="AR11" i="21"/>
  <c r="AU10" i="21"/>
  <c r="AJ10" i="21"/>
  <c r="AO9" i="21"/>
  <c r="AR8" i="21"/>
  <c r="AG8" i="21"/>
  <c r="AM7" i="21"/>
  <c r="AP6" i="21"/>
  <c r="AU5" i="21"/>
  <c r="AJ5" i="21"/>
  <c r="AS31" i="21"/>
  <c r="AQ30" i="21"/>
  <c r="AM29" i="21"/>
  <c r="AP28" i="21"/>
  <c r="AL27" i="21"/>
  <c r="AM26" i="21"/>
  <c r="AK25" i="21"/>
  <c r="AI24" i="21"/>
  <c r="AJ23" i="21"/>
  <c r="AI19" i="21"/>
  <c r="AK18" i="21"/>
  <c r="AH17" i="21"/>
  <c r="AH16" i="21"/>
  <c r="AM15" i="21"/>
  <c r="AP14" i="21"/>
  <c r="AQ13" i="21"/>
  <c r="AE13" i="21"/>
  <c r="AK12" i="21"/>
  <c r="AN11" i="21"/>
  <c r="AT10" i="21"/>
  <c r="AH10" i="21"/>
  <c r="AL9" i="21"/>
  <c r="AQ8" i="21"/>
  <c r="AF8" i="21"/>
  <c r="AI7" i="21"/>
  <c r="AO6" i="21"/>
  <c r="AT5" i="21"/>
  <c r="AG5" i="21"/>
  <c r="AS32" i="21"/>
  <c r="AM31" i="21"/>
  <c r="AP30" i="21"/>
  <c r="AL29" i="21"/>
  <c r="AM28" i="21"/>
  <c r="AK27" i="21"/>
  <c r="AI26" i="21"/>
  <c r="AJ25" i="21"/>
  <c r="AH24" i="21"/>
  <c r="AI23" i="21"/>
  <c r="AF19" i="21"/>
  <c r="AE18" i="21"/>
  <c r="AG17" i="21"/>
  <c r="AG16" i="21"/>
  <c r="AJ15" i="21"/>
  <c r="AO14" i="21"/>
  <c r="AP13" i="21"/>
  <c r="AU12" i="21"/>
  <c r="AJ12" i="21"/>
  <c r="AM11" i="21"/>
  <c r="AS10" i="21"/>
  <c r="AG10" i="21"/>
  <c r="AK9" i="21"/>
  <c r="AP8" i="21"/>
  <c r="AE8" i="21"/>
  <c r="AH7" i="21"/>
  <c r="AN6" i="21"/>
  <c r="AS5" i="21"/>
  <c r="AE5" i="21"/>
  <c r="AP32" i="21"/>
  <c r="AL31" i="21"/>
  <c r="AM30" i="21"/>
  <c r="AK29" i="21"/>
  <c r="AI28" i="21"/>
  <c r="AJ27" i="21"/>
  <c r="AH26" i="21"/>
  <c r="AI25" i="21"/>
  <c r="AE24" i="21"/>
  <c r="AT19" i="21"/>
  <c r="AE19" i="21"/>
  <c r="AU17" i="21"/>
  <c r="AF17" i="21"/>
  <c r="AF16" i="21"/>
  <c r="AI15" i="21"/>
  <c r="AJ14" i="21"/>
  <c r="AO13" i="21"/>
  <c r="AT12" i="21"/>
  <c r="AF12" i="21"/>
  <c r="AL11" i="21"/>
  <c r="AR10" i="21"/>
  <c r="AU9" i="21"/>
  <c r="AI9" i="21"/>
  <c r="AO8" i="21"/>
  <c r="AR7" i="21"/>
  <c r="AG7" i="21"/>
  <c r="AL6" i="21"/>
  <c r="AP5" i="21"/>
  <c r="AM32" i="21"/>
  <c r="AK31" i="21"/>
  <c r="AI30" i="21"/>
  <c r="AJ29" i="21"/>
  <c r="AH28" i="21"/>
  <c r="AI27" i="21"/>
  <c r="AE26" i="21"/>
  <c r="AS24" i="21"/>
  <c r="AT23" i="21"/>
  <c r="AS19" i="21"/>
  <c r="AU18" i="21"/>
  <c r="AT17" i="21"/>
  <c r="AQ16" i="21"/>
  <c r="AE16" i="21"/>
  <c r="AH15" i="21"/>
  <c r="AI14" i="21"/>
  <c r="AM13" i="21"/>
  <c r="AS12" i="21"/>
  <c r="AE12" i="21"/>
  <c r="AK11" i="21"/>
  <c r="AP10" i="21"/>
  <c r="AT9" i="21"/>
  <c r="AH9" i="21"/>
  <c r="AN8" i="21"/>
  <c r="AQ7" i="21"/>
  <c r="AF7" i="21"/>
  <c r="AK6" i="21"/>
  <c r="AO5" i="21"/>
  <c r="AI32" i="21"/>
  <c r="AJ31" i="21"/>
  <c r="AH30" i="21"/>
  <c r="AI29" i="21"/>
  <c r="AE28" i="21"/>
  <c r="AS26" i="21"/>
  <c r="AT25" i="21"/>
  <c r="AR24" i="21"/>
  <c r="AS23" i="21"/>
  <c r="AR19" i="21"/>
  <c r="AO18" i="21"/>
  <c r="AS17" i="21"/>
  <c r="AP16" i="21"/>
  <c r="AU15" i="21"/>
  <c r="AE15" i="21"/>
  <c r="AH14" i="21"/>
  <c r="AL13" i="21"/>
  <c r="AP12" i="21"/>
  <c r="AU11" i="21"/>
  <c r="AJ11" i="21"/>
  <c r="AM10" i="21"/>
  <c r="AS9" i="21"/>
  <c r="AG9" i="21"/>
  <c r="AJ8" i="21"/>
  <c r="AP7" i="21"/>
  <c r="AE7" i="21"/>
  <c r="AH6" i="21"/>
  <c r="AM5" i="21"/>
  <c r="AH32" i="21"/>
  <c r="AR28" i="21"/>
  <c r="AP24" i="21"/>
  <c r="AL17" i="21"/>
  <c r="AF14" i="21"/>
  <c r="AE11" i="21"/>
  <c r="AH8" i="21"/>
  <c r="AK5" i="21"/>
  <c r="AT27" i="21"/>
  <c r="AM23" i="21"/>
  <c r="AO16" i="21"/>
  <c r="AK13" i="21"/>
  <c r="AL10" i="21"/>
  <c r="AO7" i="21"/>
  <c r="AE32" i="21"/>
  <c r="AS27" i="21"/>
  <c r="AL23" i="21"/>
  <c r="AN16" i="21"/>
  <c r="AH13" i="21"/>
  <c r="AK10" i="21"/>
  <c r="AN7" i="21"/>
  <c r="AI31" i="21"/>
  <c r="AR26" i="21"/>
  <c r="AP26" i="1" s="1"/>
  <c r="AQ19" i="21"/>
  <c r="AR15" i="21"/>
  <c r="AN12" i="21"/>
  <c r="AQ9" i="21"/>
  <c r="AT6" i="21"/>
  <c r="AS30" i="21"/>
  <c r="AQ26" i="21"/>
  <c r="AN19" i="21"/>
  <c r="AO15" i="21"/>
  <c r="AM12" i="21"/>
  <c r="AP9" i="21"/>
  <c r="AQ6" i="21"/>
  <c r="AE30" i="21"/>
  <c r="AS25" i="21"/>
  <c r="AN18" i="21"/>
  <c r="AS14" i="21"/>
  <c r="AT11" i="21"/>
  <c r="AF9" i="21"/>
  <c r="AG6" i="21"/>
  <c r="AT29" i="21"/>
  <c r="AM25" i="21"/>
  <c r="AM18" i="21"/>
  <c r="AR14" i="21"/>
  <c r="AS11" i="21"/>
  <c r="AT8" i="21"/>
  <c r="AF6" i="21"/>
  <c r="AS28" i="21"/>
  <c r="AQ24" i="21"/>
  <c r="AP17" i="21"/>
  <c r="AG14" i="21"/>
  <c r="AI11" i="21"/>
  <c r="AI8" i="21"/>
  <c r="AL5" i="21"/>
  <c r="F12" i="21"/>
  <c r="N30" i="21"/>
  <c r="N31" i="21"/>
  <c r="N24" i="21"/>
  <c r="N32" i="21"/>
  <c r="N28" i="21"/>
  <c r="N29" i="21"/>
  <c r="N25" i="21"/>
  <c r="N23" i="21"/>
  <c r="N26" i="21"/>
  <c r="N27" i="21"/>
  <c r="N7" i="21"/>
  <c r="N8" i="21"/>
  <c r="N12" i="21"/>
  <c r="N6" i="21"/>
  <c r="N13" i="21"/>
  <c r="N19" i="21"/>
  <c r="N11" i="21"/>
  <c r="N10" i="21"/>
  <c r="N5" i="21"/>
  <c r="N15" i="21"/>
  <c r="N18" i="21"/>
  <c r="N17" i="21"/>
  <c r="N9" i="21"/>
  <c r="T5" i="21"/>
  <c r="N16" i="21"/>
  <c r="T13" i="21"/>
  <c r="U5" i="21"/>
  <c r="N14" i="21"/>
  <c r="F2" i="1"/>
  <c r="AK55" i="1" s="1"/>
  <c r="BT24" i="1" s="1"/>
  <c r="G5" i="21"/>
  <c r="G13" i="21"/>
  <c r="G24" i="21"/>
  <c r="G18" i="21"/>
  <c r="G32" i="21"/>
  <c r="G6" i="21"/>
  <c r="G12" i="21"/>
  <c r="G31" i="21"/>
  <c r="G19" i="21"/>
  <c r="G11" i="21"/>
  <c r="G30" i="21"/>
  <c r="G10" i="21"/>
  <c r="G29" i="21"/>
  <c r="G17" i="21"/>
  <c r="G9" i="21"/>
  <c r="G28" i="21"/>
  <c r="G16" i="21"/>
  <c r="G8" i="21"/>
  <c r="G27" i="21"/>
  <c r="G15" i="21"/>
  <c r="G7" i="21"/>
  <c r="G26" i="21"/>
  <c r="G14" i="21"/>
  <c r="G23" i="21"/>
  <c r="G25" i="21"/>
  <c r="AJ27" i="1"/>
  <c r="F5" i="21"/>
  <c r="U13" i="21"/>
  <c r="U23" i="21"/>
  <c r="U25" i="21"/>
  <c r="U12" i="21"/>
  <c r="U32" i="21"/>
  <c r="U24" i="21"/>
  <c r="U19" i="21"/>
  <c r="U11" i="21"/>
  <c r="U31" i="21"/>
  <c r="U18" i="21"/>
  <c r="U10" i="21"/>
  <c r="U30" i="21"/>
  <c r="U17" i="21"/>
  <c r="U9" i="21"/>
  <c r="U29" i="21"/>
  <c r="U16" i="21"/>
  <c r="U8" i="21"/>
  <c r="U28" i="21"/>
  <c r="U15" i="21"/>
  <c r="U7" i="21"/>
  <c r="U27" i="21"/>
  <c r="U14" i="21"/>
  <c r="U6" i="21"/>
  <c r="U26" i="21"/>
  <c r="M13" i="21"/>
  <c r="M23" i="21"/>
  <c r="M19" i="21"/>
  <c r="M11" i="21"/>
  <c r="M31" i="21"/>
  <c r="M18" i="21"/>
  <c r="M10" i="21"/>
  <c r="M30" i="21"/>
  <c r="M17" i="21"/>
  <c r="M9" i="21"/>
  <c r="M29" i="21"/>
  <c r="M16" i="21"/>
  <c r="M8" i="21"/>
  <c r="M28" i="21"/>
  <c r="M15" i="21"/>
  <c r="M7" i="21"/>
  <c r="M27" i="21"/>
  <c r="M14" i="21"/>
  <c r="M6" i="21"/>
  <c r="M26" i="21"/>
  <c r="M25" i="21"/>
  <c r="M5" i="21"/>
  <c r="M12" i="21"/>
  <c r="M32" i="21"/>
  <c r="M24" i="21"/>
  <c r="V12" i="21"/>
  <c r="H28" i="21"/>
  <c r="J24" i="21"/>
  <c r="L28" i="21"/>
  <c r="O27" i="21"/>
  <c r="P29" i="21"/>
  <c r="T29" i="21"/>
  <c r="V19" i="21"/>
  <c r="V11" i="21"/>
  <c r="F32" i="21"/>
  <c r="F24" i="21"/>
  <c r="H27" i="21"/>
  <c r="I29" i="21"/>
  <c r="J31" i="21"/>
  <c r="K23" i="21"/>
  <c r="K25" i="21"/>
  <c r="L27" i="21"/>
  <c r="O26" i="21"/>
  <c r="P28" i="21"/>
  <c r="Q30" i="21"/>
  <c r="R32" i="21"/>
  <c r="R24" i="21"/>
  <c r="S26" i="21"/>
  <c r="T28" i="21"/>
  <c r="V18" i="21"/>
  <c r="V10" i="21"/>
  <c r="F31" i="21"/>
  <c r="H26" i="21"/>
  <c r="I28" i="21"/>
  <c r="J30" i="21"/>
  <c r="K32" i="21"/>
  <c r="K24" i="21"/>
  <c r="L26" i="21"/>
  <c r="O23" i="21"/>
  <c r="O25" i="21"/>
  <c r="P27" i="21"/>
  <c r="Q29" i="21"/>
  <c r="R31" i="21"/>
  <c r="S23" i="21"/>
  <c r="S25" i="21"/>
  <c r="T27" i="21"/>
  <c r="J32" i="21"/>
  <c r="V17" i="21"/>
  <c r="V9" i="21"/>
  <c r="F30" i="21"/>
  <c r="H23" i="21"/>
  <c r="H25" i="21"/>
  <c r="I27" i="21"/>
  <c r="J29" i="21"/>
  <c r="K31" i="21"/>
  <c r="L23" i="21"/>
  <c r="L25" i="21"/>
  <c r="O32" i="21"/>
  <c r="O24" i="21"/>
  <c r="P26" i="21"/>
  <c r="Q28" i="21"/>
  <c r="R30" i="21"/>
  <c r="S32" i="21"/>
  <c r="S24" i="21"/>
  <c r="T26" i="21"/>
  <c r="K26" i="21"/>
  <c r="R25" i="21"/>
  <c r="V16" i="21"/>
  <c r="V8" i="21"/>
  <c r="F29" i="21"/>
  <c r="H32" i="21"/>
  <c r="H24" i="21"/>
  <c r="I26" i="21"/>
  <c r="J28" i="21"/>
  <c r="K30" i="21"/>
  <c r="L32" i="21"/>
  <c r="L24" i="21"/>
  <c r="O31" i="21"/>
  <c r="P23" i="21"/>
  <c r="P25" i="21"/>
  <c r="Q27" i="21"/>
  <c r="R29" i="21"/>
  <c r="S31" i="21"/>
  <c r="T23" i="21"/>
  <c r="T25" i="21"/>
  <c r="F25" i="21"/>
  <c r="R23" i="21"/>
  <c r="V15" i="21"/>
  <c r="V7" i="21"/>
  <c r="H31" i="21"/>
  <c r="I23" i="21"/>
  <c r="I25" i="21"/>
  <c r="J27" i="21"/>
  <c r="K29" i="21"/>
  <c r="L31" i="21"/>
  <c r="O30" i="21"/>
  <c r="P32" i="21"/>
  <c r="P24" i="21"/>
  <c r="Q26" i="21"/>
  <c r="R28" i="21"/>
  <c r="S30" i="21"/>
  <c r="T32" i="21"/>
  <c r="T24" i="21"/>
  <c r="S27" i="21"/>
  <c r="F28" i="21"/>
  <c r="V14" i="21"/>
  <c r="V6" i="21"/>
  <c r="F27" i="21"/>
  <c r="H30" i="21"/>
  <c r="I32" i="21"/>
  <c r="I24" i="21"/>
  <c r="J26" i="21"/>
  <c r="K28" i="21"/>
  <c r="L30" i="21"/>
  <c r="O29" i="21"/>
  <c r="P31" i="21"/>
  <c r="Q23" i="21"/>
  <c r="Q25" i="21"/>
  <c r="R27" i="21"/>
  <c r="S29" i="21"/>
  <c r="T31" i="21"/>
  <c r="I30" i="21"/>
  <c r="Q31" i="21"/>
  <c r="V13" i="21"/>
  <c r="F23" i="21"/>
  <c r="F26" i="21"/>
  <c r="H29" i="21"/>
  <c r="I31" i="21"/>
  <c r="J23" i="21"/>
  <c r="J25" i="21"/>
  <c r="K27" i="21"/>
  <c r="L29" i="21"/>
  <c r="O28" i="21"/>
  <c r="P30" i="21"/>
  <c r="Q32" i="21"/>
  <c r="Q24" i="21"/>
  <c r="R26" i="21"/>
  <c r="S28" i="21"/>
  <c r="T30" i="21"/>
  <c r="S10" i="21"/>
  <c r="T14" i="21"/>
  <c r="V5" i="21"/>
  <c r="S5" i="1" s="1"/>
  <c r="T11" i="21"/>
  <c r="S14" i="21"/>
  <c r="S12" i="21"/>
  <c r="T18" i="21"/>
  <c r="T17" i="21"/>
  <c r="R11" i="21"/>
  <c r="T16" i="21"/>
  <c r="T7" i="21"/>
  <c r="T19" i="21"/>
  <c r="T10" i="21"/>
  <c r="R15" i="21"/>
  <c r="T9" i="21"/>
  <c r="R13" i="21"/>
  <c r="T8" i="21"/>
  <c r="R10" i="21"/>
  <c r="T15" i="21"/>
  <c r="T6" i="21"/>
  <c r="S9" i="21"/>
  <c r="T12" i="21"/>
  <c r="S5" i="21"/>
  <c r="S18" i="21"/>
  <c r="R7" i="21"/>
  <c r="S6" i="21"/>
  <c r="R19" i="21"/>
  <c r="R18" i="21"/>
  <c r="S17" i="21"/>
  <c r="R12" i="21"/>
  <c r="S19" i="21"/>
  <c r="S11" i="21"/>
  <c r="R17" i="21"/>
  <c r="R9" i="21"/>
  <c r="S16" i="21"/>
  <c r="S8" i="21"/>
  <c r="R16" i="21"/>
  <c r="R8" i="21"/>
  <c r="S15" i="21"/>
  <c r="S7" i="21"/>
  <c r="R14" i="21"/>
  <c r="R6" i="21"/>
  <c r="S13" i="21"/>
  <c r="O8" i="21"/>
  <c r="O13" i="21"/>
  <c r="P15" i="21"/>
  <c r="P7" i="21"/>
  <c r="Q14" i="21"/>
  <c r="Q6" i="21"/>
  <c r="O7" i="21"/>
  <c r="O12" i="21"/>
  <c r="P14" i="21"/>
  <c r="P6" i="21"/>
  <c r="Q13" i="21"/>
  <c r="R5" i="21"/>
  <c r="O19" i="21"/>
  <c r="O11" i="21"/>
  <c r="P13" i="21"/>
  <c r="Q5" i="21"/>
  <c r="Q12" i="21"/>
  <c r="O18" i="21"/>
  <c r="P5" i="21"/>
  <c r="P12" i="21"/>
  <c r="Q19" i="21"/>
  <c r="Q11" i="21"/>
  <c r="O5" i="21"/>
  <c r="O17" i="21"/>
  <c r="P19" i="21"/>
  <c r="P11" i="21"/>
  <c r="Q18" i="21"/>
  <c r="Q10" i="21"/>
  <c r="O6" i="21"/>
  <c r="O16" i="21"/>
  <c r="P18" i="21"/>
  <c r="P10" i="21"/>
  <c r="Q17" i="21"/>
  <c r="Q9" i="21"/>
  <c r="O10" i="21"/>
  <c r="O15" i="21"/>
  <c r="P17" i="21"/>
  <c r="P9" i="21"/>
  <c r="Q16" i="21"/>
  <c r="Q8" i="21"/>
  <c r="O9" i="21"/>
  <c r="O14" i="21"/>
  <c r="P16" i="21"/>
  <c r="P8" i="21"/>
  <c r="Q15" i="21"/>
  <c r="Q7" i="21"/>
  <c r="I7" i="21"/>
  <c r="J15" i="21"/>
  <c r="J7" i="21"/>
  <c r="K14" i="21"/>
  <c r="K6" i="21"/>
  <c r="L14" i="21"/>
  <c r="I17" i="21"/>
  <c r="J14" i="21"/>
  <c r="J6" i="21"/>
  <c r="L13" i="21"/>
  <c r="I16" i="21"/>
  <c r="K5" i="21"/>
  <c r="I15" i="21"/>
  <c r="J5" i="21"/>
  <c r="J12" i="21"/>
  <c r="K19" i="21"/>
  <c r="K11" i="21"/>
  <c r="L19" i="21"/>
  <c r="L11" i="21"/>
  <c r="I6" i="21"/>
  <c r="K13" i="21"/>
  <c r="L5" i="21"/>
  <c r="I5" i="21"/>
  <c r="J13" i="21"/>
  <c r="K12" i="21"/>
  <c r="L6" i="21"/>
  <c r="L12" i="21"/>
  <c r="I14" i="21"/>
  <c r="J19" i="21"/>
  <c r="J11" i="21"/>
  <c r="K18" i="21"/>
  <c r="K10" i="21"/>
  <c r="L18" i="21"/>
  <c r="L10" i="21"/>
  <c r="I13" i="21"/>
  <c r="J18" i="21"/>
  <c r="J10" i="21"/>
  <c r="K17" i="21"/>
  <c r="K9" i="21"/>
  <c r="L17" i="21"/>
  <c r="L9" i="21"/>
  <c r="I9" i="21"/>
  <c r="J17" i="21"/>
  <c r="J9" i="21"/>
  <c r="K16" i="21"/>
  <c r="K8" i="21"/>
  <c r="L16" i="21"/>
  <c r="L8" i="21"/>
  <c r="I8" i="21"/>
  <c r="J16" i="21"/>
  <c r="J8" i="21"/>
  <c r="K15" i="21"/>
  <c r="K7" i="21"/>
  <c r="L15" i="21"/>
  <c r="L7" i="21"/>
  <c r="I12" i="21"/>
  <c r="I19" i="21"/>
  <c r="I11" i="21"/>
  <c r="I18" i="21"/>
  <c r="I10" i="21"/>
  <c r="H17" i="21"/>
  <c r="H8" i="21"/>
  <c r="H16" i="21"/>
  <c r="H7" i="21"/>
  <c r="H6" i="21"/>
  <c r="H14" i="21"/>
  <c r="H15" i="21"/>
  <c r="H13" i="21"/>
  <c r="H9" i="21"/>
  <c r="H5" i="21"/>
  <c r="H12" i="21"/>
  <c r="H19" i="21"/>
  <c r="H11" i="21"/>
  <c r="H18" i="21"/>
  <c r="H10" i="21"/>
  <c r="F11" i="21"/>
  <c r="F10" i="21"/>
  <c r="F9" i="21"/>
  <c r="F19" i="21"/>
  <c r="F8" i="21"/>
  <c r="F18" i="21"/>
  <c r="F7" i="21"/>
  <c r="F17" i="21"/>
  <c r="F16" i="21"/>
  <c r="F15" i="21"/>
  <c r="F14" i="21"/>
  <c r="F13" i="21"/>
  <c r="F6" i="21"/>
  <c r="AC2" i="1"/>
  <c r="A4" i="31"/>
  <c r="A7" i="31"/>
  <c r="A2" i="31"/>
  <c r="A3" i="31"/>
  <c r="A8" i="31"/>
  <c r="A6" i="31"/>
  <c r="A9" i="31"/>
  <c r="A5" i="31"/>
  <c r="A10" i="31"/>
  <c r="A1" i="31"/>
  <c r="BG30" i="1"/>
  <c r="BG27" i="1"/>
  <c r="AQ29" i="1" l="1"/>
  <c r="AQ26" i="1"/>
  <c r="AO27" i="1"/>
  <c r="AQ30" i="1"/>
  <c r="AR30" i="1"/>
  <c r="AQ27" i="1"/>
  <c r="AR27" i="1"/>
  <c r="AQ32" i="1"/>
  <c r="AR32" i="1"/>
  <c r="AR31" i="1"/>
  <c r="AR29" i="1"/>
  <c r="AQ31" i="1"/>
  <c r="AR24" i="1"/>
  <c r="AQ24" i="1"/>
  <c r="AR28" i="1"/>
  <c r="AQ28" i="1"/>
  <c r="AK26" i="1"/>
  <c r="AO26" i="1"/>
  <c r="AR26" i="1"/>
  <c r="AC16" i="1"/>
  <c r="AR23" i="1"/>
  <c r="AQ23" i="1"/>
  <c r="AQ25" i="1"/>
  <c r="AR25" i="1"/>
  <c r="AF25" i="1"/>
  <c r="AH26" i="1"/>
  <c r="AD26" i="1"/>
  <c r="AP31" i="1"/>
  <c r="AD31" i="1"/>
  <c r="AH31" i="1"/>
  <c r="AJ31" i="1"/>
  <c r="AN31" i="1"/>
  <c r="AO31" i="1"/>
  <c r="AM31" i="1"/>
  <c r="AC31" i="1"/>
  <c r="AG31" i="1"/>
  <c r="AE31" i="1"/>
  <c r="AL31" i="1"/>
  <c r="AI31" i="1"/>
  <c r="AF31" i="1"/>
  <c r="AK31" i="1"/>
  <c r="AL26" i="1"/>
  <c r="AG26" i="1"/>
  <c r="F26" i="1"/>
  <c r="AP18" i="1"/>
  <c r="AC26" i="1"/>
  <c r="AE26" i="1"/>
  <c r="AM26" i="1"/>
  <c r="AI26" i="1"/>
  <c r="AN26" i="1"/>
  <c r="AJ26" i="1"/>
  <c r="AF26" i="1"/>
  <c r="Q26" i="1"/>
  <c r="U26" i="1"/>
  <c r="G26" i="1"/>
  <c r="K26" i="1"/>
  <c r="I26" i="1"/>
  <c r="H26" i="1"/>
  <c r="J26" i="1"/>
  <c r="I32" i="1"/>
  <c r="U32" i="1"/>
  <c r="H32" i="1"/>
  <c r="K32" i="1"/>
  <c r="G32" i="1"/>
  <c r="Q32" i="1"/>
  <c r="J32" i="1"/>
  <c r="F32" i="1"/>
  <c r="AC25" i="1"/>
  <c r="AO25" i="1"/>
  <c r="AE25" i="1"/>
  <c r="AN25" i="1"/>
  <c r="AG25" i="1"/>
  <c r="AL25" i="1"/>
  <c r="AM25" i="1"/>
  <c r="AD25" i="1"/>
  <c r="Q25" i="1"/>
  <c r="F25" i="1"/>
  <c r="K25" i="1"/>
  <c r="AI25" i="1"/>
  <c r="AJ25" i="1"/>
  <c r="AH25" i="1"/>
  <c r="AK25" i="1"/>
  <c r="AP25" i="1"/>
  <c r="I25" i="1"/>
  <c r="H25" i="1"/>
  <c r="J25" i="1"/>
  <c r="U25" i="1"/>
  <c r="G25" i="1"/>
  <c r="K31" i="1"/>
  <c r="Q31" i="1"/>
  <c r="J31" i="1"/>
  <c r="U31" i="1"/>
  <c r="G31" i="1"/>
  <c r="H31" i="1"/>
  <c r="I31" i="1"/>
  <c r="F31" i="1"/>
  <c r="AL29" i="1"/>
  <c r="BU10" i="1"/>
  <c r="AT55" i="1"/>
  <c r="CD24" i="1" s="1"/>
  <c r="I28" i="1"/>
  <c r="AJ28" i="1"/>
  <c r="I24" i="1"/>
  <c r="AD5" i="1"/>
  <c r="K24" i="1"/>
  <c r="U24" i="1"/>
  <c r="G24" i="1"/>
  <c r="Q24" i="1"/>
  <c r="H24" i="1"/>
  <c r="AP5" i="1"/>
  <c r="F24" i="1"/>
  <c r="J24" i="1"/>
  <c r="AC29" i="1"/>
  <c r="AK29" i="1"/>
  <c r="AG29" i="1"/>
  <c r="AO29" i="1"/>
  <c r="AM29" i="1"/>
  <c r="AF29" i="1"/>
  <c r="AP29" i="1"/>
  <c r="AI29" i="1"/>
  <c r="AN29" i="1"/>
  <c r="AD29" i="1"/>
  <c r="AE29" i="1"/>
  <c r="AJ29" i="1"/>
  <c r="AH29" i="1"/>
  <c r="K30" i="1"/>
  <c r="I30" i="1"/>
  <c r="H30" i="1"/>
  <c r="J30" i="1"/>
  <c r="F30" i="1"/>
  <c r="Q30" i="1"/>
  <c r="G30" i="1"/>
  <c r="U30" i="1"/>
  <c r="AD24" i="1"/>
  <c r="AH24" i="1"/>
  <c r="AO24" i="1"/>
  <c r="AC24" i="1"/>
  <c r="AN24" i="1"/>
  <c r="AP24" i="1"/>
  <c r="AG24" i="1"/>
  <c r="AE24" i="1"/>
  <c r="AM24" i="1"/>
  <c r="AI24" i="1"/>
  <c r="AJ24" i="1"/>
  <c r="AF24" i="1"/>
  <c r="AK24" i="1"/>
  <c r="U28" i="1"/>
  <c r="G28" i="1"/>
  <c r="Q28" i="1"/>
  <c r="J28" i="1"/>
  <c r="K28" i="1"/>
  <c r="F28" i="1"/>
  <c r="H28" i="1"/>
  <c r="AO28" i="1"/>
  <c r="AH28" i="1"/>
  <c r="AD28" i="1"/>
  <c r="AM28" i="1"/>
  <c r="AG28" i="1"/>
  <c r="AK28" i="1"/>
  <c r="AP28" i="1"/>
  <c r="AN28" i="1"/>
  <c r="AF28" i="1"/>
  <c r="AI28" i="1"/>
  <c r="AC28" i="1"/>
  <c r="AL28" i="1"/>
  <c r="AE28" i="1"/>
  <c r="H29" i="1"/>
  <c r="K29" i="1"/>
  <c r="F29" i="1"/>
  <c r="J29" i="1"/>
  <c r="U29" i="1"/>
  <c r="G29" i="1"/>
  <c r="Q29" i="1"/>
  <c r="I29" i="1"/>
  <c r="K27" i="1"/>
  <c r="U23" i="1"/>
  <c r="J23" i="1"/>
  <c r="H23" i="1"/>
  <c r="I27" i="1"/>
  <c r="J27" i="1"/>
  <c r="F27" i="1"/>
  <c r="I23" i="1"/>
  <c r="Q27" i="1"/>
  <c r="H27" i="1"/>
  <c r="U27" i="1"/>
  <c r="G27" i="1"/>
  <c r="F23" i="1"/>
  <c r="K23" i="1"/>
  <c r="Q23" i="1"/>
  <c r="T30" i="1"/>
  <c r="T31" i="1"/>
  <c r="T26" i="1"/>
  <c r="T24" i="1"/>
  <c r="T32" i="1"/>
  <c r="T27" i="1"/>
  <c r="T25" i="1"/>
  <c r="T28" i="1"/>
  <c r="T29" i="1"/>
  <c r="T23" i="1"/>
  <c r="S31" i="1"/>
  <c r="S28" i="1"/>
  <c r="S29" i="1"/>
  <c r="S27" i="1"/>
  <c r="S24" i="1"/>
  <c r="S32" i="1"/>
  <c r="S30" i="1"/>
  <c r="S25" i="1"/>
  <c r="S26" i="1"/>
  <c r="S23" i="1"/>
  <c r="R29" i="1"/>
  <c r="R24" i="1"/>
  <c r="R26" i="1"/>
  <c r="R27" i="1"/>
  <c r="R30" i="1"/>
  <c r="R31" i="1"/>
  <c r="R32" i="1"/>
  <c r="R25" i="1"/>
  <c r="R28" i="1"/>
  <c r="R23" i="1"/>
  <c r="P29" i="1"/>
  <c r="P24" i="1"/>
  <c r="P32" i="1"/>
  <c r="P27" i="1"/>
  <c r="P25" i="1"/>
  <c r="P28" i="1"/>
  <c r="P30" i="1"/>
  <c r="P31" i="1"/>
  <c r="P26" i="1"/>
  <c r="P23" i="1"/>
  <c r="O24" i="1"/>
  <c r="O30" i="1"/>
  <c r="O25" i="1"/>
  <c r="O32" i="1"/>
  <c r="O27" i="1"/>
  <c r="O26" i="1"/>
  <c r="O29" i="1"/>
  <c r="O31" i="1"/>
  <c r="O28" i="1"/>
  <c r="O23" i="1"/>
  <c r="N29" i="1"/>
  <c r="N28" i="1"/>
  <c r="N32" i="1"/>
  <c r="N24" i="1"/>
  <c r="N27" i="1"/>
  <c r="N31" i="1"/>
  <c r="N26" i="1"/>
  <c r="N30" i="1"/>
  <c r="N25" i="1"/>
  <c r="N23" i="1"/>
  <c r="M28" i="1"/>
  <c r="M25" i="1"/>
  <c r="M31" i="1"/>
  <c r="M26" i="1"/>
  <c r="M29" i="1"/>
  <c r="M24" i="1"/>
  <c r="M27" i="1"/>
  <c r="M32" i="1"/>
  <c r="M30" i="1"/>
  <c r="M23" i="1"/>
  <c r="L30" i="1"/>
  <c r="L25" i="1"/>
  <c r="L28" i="1"/>
  <c r="L31" i="1"/>
  <c r="L26" i="1"/>
  <c r="L27" i="1"/>
  <c r="L24" i="1"/>
  <c r="L29" i="1"/>
  <c r="L32" i="1"/>
  <c r="L23" i="1"/>
  <c r="G23" i="1"/>
  <c r="AP30" i="1"/>
  <c r="AK27" i="1"/>
  <c r="AK30" i="1"/>
  <c r="AG30" i="1"/>
  <c r="AI30" i="1"/>
  <c r="AC30" i="1"/>
  <c r="AD30" i="1"/>
  <c r="AF30" i="1"/>
  <c r="AH30" i="1"/>
  <c r="AE30" i="1"/>
  <c r="AJ30" i="1"/>
  <c r="AO30" i="1"/>
  <c r="AM30" i="1"/>
  <c r="AL30" i="1"/>
  <c r="AN30" i="1"/>
  <c r="AE32" i="1"/>
  <c r="AM32" i="1"/>
  <c r="AG32" i="1"/>
  <c r="AL32" i="1"/>
  <c r="AP32" i="1"/>
  <c r="AH32" i="1"/>
  <c r="AJ32" i="1"/>
  <c r="AO32" i="1"/>
  <c r="AN32" i="1"/>
  <c r="AC32" i="1"/>
  <c r="AF32" i="1"/>
  <c r="AK32" i="1"/>
  <c r="AI32" i="1"/>
  <c r="AD32" i="1"/>
  <c r="AF27" i="1"/>
  <c r="AM23" i="1"/>
  <c r="AN23" i="1"/>
  <c r="AD27" i="1"/>
  <c r="AH23" i="1"/>
  <c r="AL27" i="1"/>
  <c r="AC27" i="1"/>
  <c r="AP27" i="1"/>
  <c r="AI27" i="1"/>
  <c r="AP23" i="1"/>
  <c r="AN27" i="1"/>
  <c r="AE27" i="1"/>
  <c r="AG27" i="1"/>
  <c r="AH27" i="1"/>
  <c r="AM27" i="1"/>
  <c r="AK23" i="1"/>
  <c r="AJ23" i="1"/>
  <c r="AL23" i="1"/>
  <c r="AO23" i="1"/>
  <c r="AI23" i="1"/>
  <c r="AG23" i="1"/>
  <c r="AF23" i="1"/>
  <c r="AE23" i="1"/>
  <c r="AD23" i="1"/>
  <c r="AC23" i="1"/>
  <c r="Q16" i="1"/>
  <c r="AX40" i="1"/>
  <c r="AS40" i="1"/>
  <c r="AN40" i="1"/>
  <c r="BC40" i="1"/>
  <c r="AI40" i="1"/>
  <c r="AP14" i="1"/>
  <c r="AP6" i="1"/>
  <c r="AP8" i="1"/>
  <c r="CK16" i="1"/>
  <c r="AX39" i="1"/>
  <c r="AN38" i="1"/>
  <c r="BC39" i="1"/>
  <c r="BC38" i="1"/>
  <c r="AN39" i="1"/>
  <c r="AI39" i="1"/>
  <c r="AI38" i="1"/>
  <c r="AX38" i="1"/>
  <c r="AS39" i="1"/>
  <c r="AS38" i="1"/>
  <c r="BC52" i="1"/>
  <c r="BU11" i="1"/>
  <c r="AP12" i="1"/>
  <c r="R16" i="1"/>
  <c r="S16" i="1"/>
  <c r="AP16" i="1"/>
  <c r="AO5" i="1"/>
  <c r="AO8" i="1"/>
  <c r="AO12" i="1"/>
  <c r="AN18" i="1"/>
  <c r="AO18" i="1"/>
  <c r="AO6" i="1"/>
  <c r="AP15" i="1"/>
  <c r="AP13" i="1"/>
  <c r="Q8" i="1"/>
  <c r="S14" i="1"/>
  <c r="R14" i="1"/>
  <c r="Q14" i="1"/>
  <c r="S8" i="1"/>
  <c r="R8" i="1"/>
  <c r="AP17" i="1"/>
  <c r="AP9" i="1"/>
  <c r="AP7" i="1"/>
  <c r="AP11" i="1"/>
  <c r="AP10" i="1"/>
  <c r="AP19" i="1"/>
  <c r="R9" i="1"/>
  <c r="S6" i="1"/>
  <c r="S19" i="1"/>
  <c r="Q5" i="1"/>
  <c r="Q7" i="1"/>
  <c r="R5" i="1"/>
  <c r="Q19" i="1"/>
  <c r="Q6" i="1"/>
  <c r="S18" i="1"/>
  <c r="R19" i="1"/>
  <c r="R18" i="1"/>
  <c r="S9" i="1"/>
  <c r="S7" i="1"/>
  <c r="Q18" i="1"/>
  <c r="Q9" i="1"/>
  <c r="R6" i="1"/>
  <c r="R7" i="1"/>
  <c r="S15" i="1"/>
  <c r="Q15" i="1"/>
  <c r="R15" i="1"/>
  <c r="S12" i="1"/>
  <c r="R12" i="1"/>
  <c r="Q12" i="1"/>
  <c r="R10" i="1"/>
  <c r="S13" i="1"/>
  <c r="Q13" i="1"/>
  <c r="R13" i="1"/>
  <c r="S17" i="1"/>
  <c r="R11" i="1"/>
  <c r="Q11" i="1"/>
  <c r="S11" i="1"/>
  <c r="R17" i="1"/>
  <c r="Q17" i="1"/>
  <c r="S10" i="1"/>
  <c r="Q10" i="1"/>
  <c r="BG33" i="1"/>
  <c r="AH18" i="1"/>
  <c r="AJ18" i="1"/>
  <c r="AE18" i="1"/>
  <c r="AG18" i="1"/>
  <c r="AI18" i="1"/>
  <c r="AK18" i="1"/>
  <c r="AM18" i="1"/>
  <c r="AC18" i="1"/>
  <c r="AF5" i="1"/>
  <c r="AL5" i="1"/>
  <c r="AM5" i="1"/>
  <c r="AG5" i="1"/>
  <c r="AH5" i="1"/>
  <c r="AI5" i="1"/>
  <c r="AK5" i="1"/>
  <c r="AJ5" i="1"/>
  <c r="AE5" i="1"/>
  <c r="AH9" i="1"/>
  <c r="P17" i="1"/>
  <c r="I15" i="1"/>
  <c r="AL18" i="1"/>
  <c r="AE6" i="1"/>
  <c r="AG6" i="1"/>
  <c r="AL6" i="1"/>
  <c r="AD6" i="1"/>
  <c r="AJ6" i="1"/>
  <c r="AI6" i="1"/>
  <c r="AH6" i="1"/>
  <c r="AM6" i="1"/>
  <c r="AK6" i="1"/>
  <c r="AF6" i="1"/>
  <c r="AF18" i="1"/>
  <c r="AC14" i="1"/>
  <c r="AL14" i="1"/>
  <c r="P10" i="1"/>
  <c r="O15" i="1"/>
  <c r="P15" i="1"/>
  <c r="O8" i="1"/>
  <c r="P8" i="1"/>
  <c r="N8" i="1"/>
  <c r="I8" i="1"/>
  <c r="AK9" i="1"/>
  <c r="CK9" i="1"/>
  <c r="CK2" i="1"/>
  <c r="H5" i="1"/>
  <c r="AG16" i="1"/>
  <c r="I12" i="1"/>
  <c r="O17" i="1"/>
  <c r="I17" i="1"/>
  <c r="G5" i="1"/>
  <c r="AL15" i="1"/>
  <c r="AM15" i="1"/>
  <c r="AJ13" i="1"/>
  <c r="AD7" i="1"/>
  <c r="AJ15" i="1"/>
  <c r="AG15" i="1"/>
  <c r="AK15" i="1"/>
  <c r="AL13" i="1"/>
  <c r="AG13" i="1"/>
  <c r="AI15" i="1"/>
  <c r="AE15" i="1"/>
  <c r="AM9" i="1"/>
  <c r="AJ9" i="1"/>
  <c r="AL9" i="1"/>
  <c r="AE9" i="1"/>
  <c r="AI9" i="1"/>
  <c r="AF9" i="1"/>
  <c r="AG9" i="1"/>
  <c r="AD8" i="1"/>
  <c r="AF13" i="1"/>
  <c r="AG8" i="1"/>
  <c r="AF8" i="1"/>
  <c r="AH8" i="1"/>
  <c r="AK8" i="1"/>
  <c r="AF7" i="1"/>
  <c r="AL8" i="1"/>
  <c r="AE8" i="1"/>
  <c r="AI8" i="1"/>
  <c r="AM8" i="1"/>
  <c r="AJ8" i="1"/>
  <c r="AD15" i="1"/>
  <c r="AI7" i="1"/>
  <c r="AH15" i="1"/>
  <c r="AC15" i="1"/>
  <c r="AK13" i="1"/>
  <c r="AH7" i="1"/>
  <c r="AL7" i="1"/>
  <c r="AM7" i="1"/>
  <c r="AK7" i="1"/>
  <c r="AE7" i="1"/>
  <c r="AI13" i="1"/>
  <c r="AE13" i="1"/>
  <c r="AJ7" i="1"/>
  <c r="AG7" i="1"/>
  <c r="AF15" i="1"/>
  <c r="AM13" i="1"/>
  <c r="AH13" i="1"/>
  <c r="AC13" i="1"/>
  <c r="AT52" i="1" s="1"/>
  <c r="AF14" i="1"/>
  <c r="AM14" i="1"/>
  <c r="AH16" i="1"/>
  <c r="AD16" i="1"/>
  <c r="AI16" i="1"/>
  <c r="AE16" i="1"/>
  <c r="AJ16" i="1"/>
  <c r="AK16" i="1"/>
  <c r="AL16" i="1"/>
  <c r="AM16" i="1"/>
  <c r="AF16" i="1"/>
  <c r="AJ17" i="1"/>
  <c r="AG17" i="1"/>
  <c r="AH17" i="1"/>
  <c r="AD17" i="1"/>
  <c r="P19" i="1"/>
  <c r="AE17" i="1"/>
  <c r="O19" i="1"/>
  <c r="AI17" i="1"/>
  <c r="AK17" i="1"/>
  <c r="AF17" i="1"/>
  <c r="AC17" i="1"/>
  <c r="AM17" i="1"/>
  <c r="AL17" i="1"/>
  <c r="I19" i="1"/>
  <c r="AG12" i="1"/>
  <c r="BK52" i="1"/>
  <c r="AG10" i="1"/>
  <c r="AJ12" i="1"/>
  <c r="I7" i="1"/>
  <c r="P5" i="1"/>
  <c r="AI19" i="1"/>
  <c r="AH10" i="1"/>
  <c r="AI14" i="1"/>
  <c r="N10" i="1"/>
  <c r="AG11" i="1"/>
  <c r="I10" i="1"/>
  <c r="O10" i="1"/>
  <c r="AI11" i="1"/>
  <c r="AM10" i="1"/>
  <c r="AK10" i="1"/>
  <c r="AJ19" i="1"/>
  <c r="AD14" i="1"/>
  <c r="AJ11" i="1"/>
  <c r="AE11" i="1"/>
  <c r="AE12" i="1"/>
  <c r="AH14" i="1"/>
  <c r="O16" i="1"/>
  <c r="AH11" i="1"/>
  <c r="AC11" i="1"/>
  <c r="AT50" i="1" s="1"/>
  <c r="P18" i="1"/>
  <c r="AE10" i="1"/>
  <c r="AF19" i="1"/>
  <c r="AK14" i="1"/>
  <c r="AK19" i="1"/>
  <c r="O18" i="1"/>
  <c r="I13" i="1"/>
  <c r="AL19" i="1"/>
  <c r="AF12" i="1"/>
  <c r="AF11" i="1"/>
  <c r="O6" i="1"/>
  <c r="AL10" i="1"/>
  <c r="AI12" i="1"/>
  <c r="I14" i="1"/>
  <c r="AG14" i="1"/>
  <c r="AH12" i="1"/>
  <c r="P16" i="1"/>
  <c r="AM11" i="1"/>
  <c r="AJ14" i="1"/>
  <c r="AG19" i="1"/>
  <c r="AF10" i="1"/>
  <c r="O5" i="1"/>
  <c r="O9" i="1"/>
  <c r="AL12" i="1"/>
  <c r="AJ10" i="1"/>
  <c r="AE14" i="1"/>
  <c r="AI10" i="1"/>
  <c r="AC10" i="1"/>
  <c r="AT49" i="1" s="1"/>
  <c r="O12" i="1"/>
  <c r="AE19" i="1"/>
  <c r="AH19" i="1"/>
  <c r="I6" i="1"/>
  <c r="AK12" i="1"/>
  <c r="AM12" i="1"/>
  <c r="AK11" i="1"/>
  <c r="AL11" i="1"/>
  <c r="P13" i="1"/>
  <c r="P9" i="1"/>
  <c r="O14" i="1"/>
  <c r="P11" i="1"/>
  <c r="O7" i="1"/>
  <c r="P12" i="1"/>
  <c r="I9" i="1"/>
  <c r="P7" i="1"/>
  <c r="O11" i="1"/>
  <c r="I11" i="1"/>
  <c r="I18" i="1"/>
  <c r="P6" i="1"/>
  <c r="I5" i="1"/>
  <c r="O13" i="1"/>
  <c r="I16" i="1"/>
  <c r="P14" i="1"/>
  <c r="AM19" i="1"/>
  <c r="AD11" i="1"/>
  <c r="AD9" i="1"/>
  <c r="AD10" i="1"/>
  <c r="AD13" i="1"/>
  <c r="AD18" i="1"/>
  <c r="AD19" i="1"/>
  <c r="AD12" i="1"/>
  <c r="AC8" i="1"/>
  <c r="AT47" i="1" s="1"/>
  <c r="AC5" i="1"/>
  <c r="AS44" i="1" s="1"/>
  <c r="AC12" i="1"/>
  <c r="AT51" i="1" s="1"/>
  <c r="AC19" i="1"/>
  <c r="AC7" i="1"/>
  <c r="AT46" i="1" s="1"/>
  <c r="AC9" i="1"/>
  <c r="AT48" i="1" s="1"/>
  <c r="AC6" i="1"/>
  <c r="AT45" i="1" s="1"/>
  <c r="H11" i="1"/>
  <c r="H12" i="1"/>
  <c r="N14" i="1"/>
  <c r="N15" i="1"/>
  <c r="N16" i="1"/>
  <c r="N17" i="1"/>
  <c r="N18" i="1"/>
  <c r="N19" i="1"/>
  <c r="N13" i="1"/>
  <c r="M14" i="1"/>
  <c r="M15" i="1"/>
  <c r="M16" i="1"/>
  <c r="M17" i="1"/>
  <c r="M18" i="1"/>
  <c r="M19" i="1"/>
  <c r="M13" i="1"/>
  <c r="L14" i="1"/>
  <c r="L15" i="1"/>
  <c r="L16" i="1"/>
  <c r="L17" i="1"/>
  <c r="L18" i="1"/>
  <c r="L19" i="1"/>
  <c r="L13" i="1"/>
  <c r="K14" i="1"/>
  <c r="K15" i="1"/>
  <c r="K16" i="1"/>
  <c r="K17" i="1"/>
  <c r="K18" i="1"/>
  <c r="K19" i="1"/>
  <c r="K13" i="1"/>
  <c r="J14" i="1"/>
  <c r="J15" i="1"/>
  <c r="J16" i="1"/>
  <c r="J17" i="1"/>
  <c r="J18" i="1"/>
  <c r="J19" i="1"/>
  <c r="J13" i="1"/>
  <c r="H14" i="1"/>
  <c r="H15" i="1"/>
  <c r="H16" i="1"/>
  <c r="H17" i="1"/>
  <c r="H18" i="1"/>
  <c r="H19" i="1"/>
  <c r="H13" i="1"/>
  <c r="G14" i="1"/>
  <c r="G15" i="1"/>
  <c r="G16" i="1"/>
  <c r="G17" i="1"/>
  <c r="G18" i="1"/>
  <c r="G19" i="1"/>
  <c r="G13" i="1"/>
  <c r="F14" i="1"/>
  <c r="F15" i="1"/>
  <c r="F16" i="1"/>
  <c r="F17" i="1"/>
  <c r="F18" i="1"/>
  <c r="F19" i="1"/>
  <c r="F13" i="1"/>
  <c r="AK52" i="1" s="1"/>
  <c r="N12" i="1"/>
  <c r="M12" i="1"/>
  <c r="L12" i="1"/>
  <c r="K12" i="1"/>
  <c r="J12" i="1"/>
  <c r="G12" i="1"/>
  <c r="F12" i="1"/>
  <c r="AK51" i="1" s="1"/>
  <c r="G11" i="1"/>
  <c r="F11" i="1"/>
  <c r="AL50" i="1" s="1"/>
  <c r="N11" i="1"/>
  <c r="M11" i="1"/>
  <c r="L11" i="1"/>
  <c r="K11" i="1"/>
  <c r="J11" i="1"/>
  <c r="M10" i="1"/>
  <c r="L10" i="1"/>
  <c r="K10" i="1"/>
  <c r="J10" i="1"/>
  <c r="N9" i="1"/>
  <c r="M9" i="1"/>
  <c r="L9" i="1"/>
  <c r="K9" i="1"/>
  <c r="J9" i="1"/>
  <c r="M8" i="1"/>
  <c r="L8" i="1"/>
  <c r="K8" i="1"/>
  <c r="J8" i="1"/>
  <c r="N7" i="1"/>
  <c r="M7" i="1"/>
  <c r="L7" i="1"/>
  <c r="K7" i="1"/>
  <c r="J7" i="1"/>
  <c r="N6" i="1"/>
  <c r="M6" i="1"/>
  <c r="L6" i="1"/>
  <c r="K6" i="1"/>
  <c r="J6" i="1"/>
  <c r="N5" i="1"/>
  <c r="M5" i="1"/>
  <c r="L5" i="1"/>
  <c r="K5" i="1"/>
  <c r="J5" i="1"/>
  <c r="H10" i="1"/>
  <c r="G10" i="1"/>
  <c r="F10" i="1"/>
  <c r="AL49" i="1" s="1"/>
  <c r="H9" i="1"/>
  <c r="G9" i="1"/>
  <c r="F9" i="1"/>
  <c r="AL48" i="1" s="1"/>
  <c r="H8" i="1"/>
  <c r="G8" i="1"/>
  <c r="F8" i="1"/>
  <c r="AL47" i="1" s="1"/>
  <c r="H7" i="1"/>
  <c r="G7" i="1"/>
  <c r="F7" i="1"/>
  <c r="AJ46" i="1" s="1"/>
  <c r="H6" i="1"/>
  <c r="G6" i="1"/>
  <c r="F6" i="1"/>
  <c r="AJ45" i="1" s="1"/>
  <c r="F5" i="1"/>
  <c r="AL44" i="1" s="1"/>
  <c r="AF2" i="1" l="1"/>
  <c r="I2" i="1"/>
  <c r="BU13" i="1"/>
  <c r="BO4" i="1" s="1"/>
  <c r="BP5" i="1" s="1"/>
  <c r="D7" i="1"/>
  <c r="Y7" i="1"/>
  <c r="AA6" i="1"/>
  <c r="D8" i="1"/>
  <c r="AX41" i="1"/>
  <c r="AS41" i="1"/>
  <c r="AN41" i="1"/>
  <c r="BC41" i="1"/>
  <c r="AI41" i="1"/>
  <c r="AO16" i="1"/>
  <c r="AN15" i="1"/>
  <c r="AO15" i="1"/>
  <c r="AO14" i="1"/>
  <c r="AO13" i="1"/>
  <c r="AO9" i="1"/>
  <c r="AO17" i="1"/>
  <c r="AN7" i="1"/>
  <c r="AN17" i="1"/>
  <c r="AO7" i="1"/>
  <c r="AO10" i="1"/>
  <c r="AO11" i="1"/>
  <c r="AO19" i="1"/>
  <c r="AN13" i="1"/>
  <c r="AN16" i="1"/>
  <c r="AN9" i="1"/>
  <c r="AN6" i="1"/>
  <c r="AN8" i="1"/>
  <c r="AN10" i="1"/>
  <c r="AN14" i="1"/>
  <c r="AN12" i="1"/>
  <c r="AN19" i="1"/>
  <c r="AN11" i="1"/>
  <c r="AN5" i="1"/>
  <c r="Z12" i="1"/>
  <c r="Y12" i="1"/>
  <c r="AA5" i="1"/>
  <c r="Y6" i="1"/>
  <c r="AA7" i="1"/>
  <c r="B5" i="1"/>
  <c r="B6" i="1"/>
  <c r="AJ52" i="1"/>
  <c r="AL52" i="1"/>
  <c r="AL51" i="1"/>
  <c r="AJ50" i="1"/>
  <c r="AK49" i="1"/>
  <c r="AJ49" i="1"/>
  <c r="AK47" i="1"/>
  <c r="AK46" i="1"/>
  <c r="AL46" i="1"/>
  <c r="AJ47" i="1"/>
  <c r="AJ44" i="1"/>
  <c r="AK50" i="1"/>
  <c r="AK44" i="1"/>
  <c r="AJ48" i="1"/>
  <c r="AK48" i="1"/>
  <c r="AJ51" i="1"/>
  <c r="AS49" i="1"/>
  <c r="AS45" i="1"/>
  <c r="AS46" i="1"/>
  <c r="AS50" i="1"/>
  <c r="AS47" i="1"/>
  <c r="AS51" i="1"/>
  <c r="AS48" i="1"/>
  <c r="AS52" i="1"/>
  <c r="AK45" i="1"/>
  <c r="AL45" i="1"/>
  <c r="AA17" i="1"/>
  <c r="B16" i="1"/>
  <c r="B15" i="1"/>
  <c r="AA14" i="1"/>
  <c r="Y15" i="1"/>
  <c r="Y18" i="1"/>
  <c r="Y17" i="1"/>
  <c r="B14" i="1"/>
  <c r="Z15" i="1"/>
  <c r="Z19" i="1"/>
  <c r="AA15" i="1"/>
  <c r="Z18" i="1"/>
  <c r="B19" i="1"/>
  <c r="C16" i="1"/>
  <c r="Y16" i="1"/>
  <c r="Z17" i="1"/>
  <c r="B18" i="1"/>
  <c r="Z16" i="1"/>
  <c r="AA19" i="1"/>
  <c r="B17" i="1"/>
  <c r="Y14" i="1"/>
  <c r="AA16" i="1"/>
  <c r="AA18" i="1"/>
  <c r="Z14" i="1"/>
  <c r="Y19" i="1"/>
  <c r="Z13" i="1"/>
  <c r="AA13" i="1"/>
  <c r="Y13" i="1"/>
  <c r="Z5" i="1"/>
  <c r="AA11" i="1"/>
  <c r="AA12" i="1"/>
  <c r="Z10" i="1"/>
  <c r="AA9" i="1"/>
  <c r="AA10" i="1"/>
  <c r="AA8" i="1"/>
  <c r="B9" i="1"/>
  <c r="B13" i="1"/>
  <c r="B8" i="1"/>
  <c r="B12" i="1"/>
  <c r="B10" i="1"/>
  <c r="B7" i="1"/>
  <c r="B11" i="1"/>
  <c r="C7" i="1" l="1"/>
  <c r="AM46" i="1" s="1"/>
  <c r="AN46" i="1" s="1"/>
  <c r="C5" i="1"/>
  <c r="C8" i="1"/>
  <c r="C13" i="1"/>
  <c r="BB14" i="1"/>
  <c r="BC15" i="1" s="1"/>
  <c r="BG15" i="1"/>
  <c r="BI16" i="1" s="1"/>
  <c r="BH2" i="1"/>
  <c r="BI3" i="1" s="1"/>
  <c r="BO14" i="1"/>
  <c r="BP15" i="1" s="1"/>
  <c r="AZ4" i="1"/>
  <c r="AZ5" i="1" s="1"/>
  <c r="BI23" i="1"/>
  <c r="BJ24" i="1" s="1"/>
  <c r="BI15" i="1"/>
  <c r="BL9" i="1"/>
  <c r="BM10" i="1" s="1"/>
  <c r="BE9" i="1"/>
  <c r="BE10" i="1" s="1"/>
  <c r="C6" i="1"/>
  <c r="C19" i="1"/>
  <c r="C18" i="1"/>
  <c r="C17" i="1"/>
  <c r="C12" i="1"/>
  <c r="C14" i="1"/>
  <c r="D12" i="1"/>
  <c r="D11" i="1"/>
  <c r="D10" i="1"/>
  <c r="D13" i="1"/>
  <c r="D9" i="1"/>
  <c r="C11" i="1"/>
  <c r="D14" i="1"/>
  <c r="D15" i="1"/>
  <c r="D17" i="1"/>
  <c r="D6" i="1"/>
  <c r="D18" i="1"/>
  <c r="C9" i="1"/>
  <c r="C10" i="1"/>
  <c r="D19" i="1"/>
  <c r="C15" i="1"/>
  <c r="D16" i="1"/>
  <c r="D5" i="1"/>
  <c r="BC45" i="1"/>
  <c r="BK45" i="1"/>
  <c r="AV52" i="1"/>
  <c r="AW52" i="1" s="1"/>
  <c r="Y10" i="1"/>
  <c r="AV49" i="1" s="1"/>
  <c r="AW49" i="1" s="1"/>
  <c r="Y9" i="1"/>
  <c r="Z11" i="1"/>
  <c r="Y11" i="1"/>
  <c r="Z7" i="1"/>
  <c r="Y5" i="1"/>
  <c r="AV44" i="1" s="1"/>
  <c r="AW44" i="1" s="1"/>
  <c r="Z8" i="1"/>
  <c r="Z6" i="1"/>
  <c r="Z9" i="1"/>
  <c r="Y8" i="1"/>
  <c r="BO5" i="1"/>
  <c r="BH14" i="1" l="1"/>
  <c r="BG14" i="1"/>
  <c r="AV47" i="1"/>
  <c r="AW47" i="1" s="1"/>
  <c r="BI14" i="1"/>
  <c r="BP18" i="1" s="1"/>
  <c r="BH16" i="1"/>
  <c r="BR44" i="1"/>
  <c r="BS44" i="1" s="1"/>
  <c r="BK44" i="1"/>
  <c r="BC44" i="1"/>
  <c r="BG16" i="1"/>
  <c r="AM48" i="1"/>
  <c r="AN48" i="1" s="1"/>
  <c r="AV46" i="1"/>
  <c r="AW46" i="1" s="1"/>
  <c r="AM47" i="1"/>
  <c r="AN47" i="1" s="1"/>
  <c r="AM44" i="1"/>
  <c r="AN44" i="1" s="1"/>
  <c r="AM49" i="1"/>
  <c r="AN49" i="1" s="1"/>
  <c r="AM52" i="1"/>
  <c r="AN52" i="1" s="1"/>
  <c r="BB15" i="1"/>
  <c r="BF10" i="1"/>
  <c r="AX29" i="1" s="1"/>
  <c r="BH3" i="1"/>
  <c r="CL2" i="1" s="1"/>
  <c r="BO15" i="1"/>
  <c r="BL10" i="1"/>
  <c r="BA5" i="1"/>
  <c r="AX26" i="1" s="1"/>
  <c r="BI24" i="1"/>
  <c r="CL16" i="1" s="1"/>
  <c r="AM45" i="1"/>
  <c r="AN45" i="1" s="1"/>
  <c r="AM51" i="1"/>
  <c r="AN51" i="1" s="1"/>
  <c r="AM50" i="1"/>
  <c r="AN50" i="1" s="1"/>
  <c r="AV45" i="1"/>
  <c r="AW45" i="1" s="1"/>
  <c r="AV48" i="1"/>
  <c r="AW48" i="1" s="1"/>
  <c r="AV50" i="1"/>
  <c r="AW50" i="1" s="1"/>
  <c r="AV51" i="1"/>
  <c r="AW51" i="1" s="1"/>
  <c r="BD39" i="1" l="1"/>
  <c r="BF39" i="1" s="1"/>
  <c r="BE39" i="1" s="1"/>
  <c r="AT39" i="1"/>
  <c r="AV39" i="1" s="1"/>
  <c r="AU39" i="1" s="1"/>
  <c r="AY39" i="1"/>
  <c r="BA39" i="1" s="1"/>
  <c r="AZ39" i="1" s="1"/>
  <c r="BD38" i="1"/>
  <c r="BF38" i="1" s="1"/>
  <c r="BE38" i="1" s="1"/>
  <c r="AO39" i="1"/>
  <c r="AQ39" i="1" s="1"/>
  <c r="AP39" i="1" s="1"/>
  <c r="AT38" i="1"/>
  <c r="AV38" i="1" s="1"/>
  <c r="AU38" i="1" s="1"/>
  <c r="AY38" i="1"/>
  <c r="BA38" i="1" s="1"/>
  <c r="AZ38" i="1" s="1"/>
  <c r="AJ39" i="1"/>
  <c r="AO38" i="1"/>
  <c r="AQ38" i="1" s="1"/>
  <c r="AP38" i="1" s="1"/>
  <c r="AJ38" i="1"/>
  <c r="BQ27" i="1"/>
  <c r="BQ23" i="1"/>
  <c r="BQ19" i="1"/>
  <c r="BP27" i="1"/>
  <c r="BP23" i="1"/>
  <c r="BP19" i="1"/>
  <c r="BQ26" i="1"/>
  <c r="BQ22" i="1"/>
  <c r="BQ18" i="1"/>
  <c r="BP26" i="1"/>
  <c r="BP22" i="1"/>
  <c r="BQ24" i="1"/>
  <c r="BQ20" i="1"/>
  <c r="BP20" i="1"/>
  <c r="BQ25" i="1"/>
  <c r="BQ21" i="1"/>
  <c r="BP25" i="1"/>
  <c r="BP21" i="1"/>
  <c r="BP24" i="1"/>
  <c r="BH45" i="1"/>
  <c r="BC47" i="1" s="1"/>
  <c r="AO41" i="1"/>
  <c r="AQ41" i="1" s="1"/>
  <c r="AP41" i="1" s="1"/>
  <c r="AT41" i="1"/>
  <c r="AV41" i="1" s="1"/>
  <c r="AU41" i="1" s="1"/>
  <c r="BD41" i="1"/>
  <c r="BF41" i="1" s="1"/>
  <c r="BE41" i="1" s="1"/>
  <c r="AY41" i="1"/>
  <c r="BA41" i="1" s="1"/>
  <c r="AZ41" i="1" s="1"/>
  <c r="AJ41" i="1"/>
  <c r="AL41" i="1" s="1"/>
  <c r="AK41" i="1" s="1"/>
  <c r="AT40" i="1"/>
  <c r="AV40" i="1" s="1"/>
  <c r="AU40" i="1" s="1"/>
  <c r="AJ40" i="1"/>
  <c r="AL40" i="1" s="1"/>
  <c r="AK40" i="1" s="1"/>
  <c r="BD40" i="1"/>
  <c r="BF40" i="1" s="1"/>
  <c r="BE40" i="1" s="1"/>
  <c r="AO40" i="1"/>
  <c r="AQ40" i="1" s="1"/>
  <c r="AP40" i="1" s="1"/>
  <c r="AY40" i="1"/>
  <c r="BA40" i="1" s="1"/>
  <c r="AZ40" i="1" s="1"/>
  <c r="CL9" i="1"/>
  <c r="AW26" i="1"/>
  <c r="AW29" i="1"/>
  <c r="AM54" i="1"/>
  <c r="BP45" i="1"/>
  <c r="BK47" i="1" s="1"/>
  <c r="AV54" i="1"/>
  <c r="AL39" i="1" l="1"/>
  <c r="AK39" i="1" s="1"/>
  <c r="AL38" i="1"/>
  <c r="AK38" i="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118DF8E-6904-473C-AED5-3B625202401B}" keepAlive="1" name="Query - ?num=10&amp;min=1&amp;max=6&amp;col=1&amp;base=10&amp;format=plain&amp;rnd=new" description="Connection to the '?num=10&amp;min=1&amp;max=6&amp;col=1&amp;base=10&amp;format=plain&amp;rnd=new' query in the workbook." type="5" refreshedVersion="0" background="1">
    <dbPr connection="Provider=Microsoft.Mashup.OleDb.1;Data Source=$Workbook$;Location=&quot;?num=10&amp;min=1&amp;max=6&amp;col=1&amp;base=10&amp;format=plain&amp;rnd=new&quot;;Extended Properties=&quot;&quot;" command="SELECT * FROM [?num=10&amp;min=1&amp;max=6&amp;col=1&amp;base=10&amp;format=plain&amp;rnd=new]"/>
  </connection>
  <connection id="2" xr16:uid="{AB5CAFF7-1BFA-48A8-B251-537C0B861E5E}" keepAlive="1" name="Query - Table 0" description="Connection to the 'Table 0' query in the workbook." type="5" refreshedVersion="0" background="1">
    <dbPr connection="Provider=Microsoft.Mashup.OleDb.1;Data Source=$Workbook$;Location=&quot;Table 0&quot;;Extended Properties=&quot;&quot;" command="SELECT * FROM [Table 0]"/>
  </connection>
</connections>
</file>

<file path=xl/sharedStrings.xml><?xml version="1.0" encoding="utf-8"?>
<sst xmlns="http://schemas.openxmlformats.org/spreadsheetml/2006/main" count="1629" uniqueCount="413">
  <si>
    <t>1B</t>
  </si>
  <si>
    <t>2B</t>
  </si>
  <si>
    <t>3B</t>
  </si>
  <si>
    <t>-1</t>
  </si>
  <si>
    <t>-2</t>
  </si>
  <si>
    <t>-3</t>
  </si>
  <si>
    <t>-4</t>
  </si>
  <si>
    <t>-5</t>
  </si>
  <si>
    <t>-6</t>
  </si>
  <si>
    <t>-7</t>
  </si>
  <si>
    <t>L</t>
  </si>
  <si>
    <t>R</t>
  </si>
  <si>
    <t>5</t>
  </si>
  <si>
    <t>4</t>
  </si>
  <si>
    <t>3</t>
  </si>
  <si>
    <t>2</t>
  </si>
  <si>
    <t>1</t>
  </si>
  <si>
    <t>LHP</t>
  </si>
  <si>
    <t>RHP</t>
  </si>
  <si>
    <t>Speed</t>
  </si>
  <si>
    <t>Pittsburgh Phantoms</t>
  </si>
  <si>
    <t>Baltimore Bulls</t>
  </si>
  <si>
    <t>Allentown Gators</t>
  </si>
  <si>
    <t>Carson City Knights</t>
  </si>
  <si>
    <t>Harrisburg Hornets</t>
  </si>
  <si>
    <t>Danville Drillers</t>
  </si>
  <si>
    <t>at</t>
  </si>
  <si>
    <t>E</t>
  </si>
  <si>
    <t>Last</t>
  </si>
  <si>
    <t>First</t>
  </si>
  <si>
    <t>PP</t>
  </si>
  <si>
    <t>Paul</t>
  </si>
  <si>
    <t>S</t>
  </si>
  <si>
    <t>J</t>
  </si>
  <si>
    <t>vsL</t>
  </si>
  <si>
    <t>vsR</t>
  </si>
  <si>
    <t>B</t>
  </si>
  <si>
    <t>P</t>
  </si>
  <si>
    <t>RF</t>
  </si>
  <si>
    <t>LF</t>
  </si>
  <si>
    <t>Bill</t>
  </si>
  <si>
    <t>SS</t>
  </si>
  <si>
    <t>C</t>
  </si>
  <si>
    <t>Octavio</t>
  </si>
  <si>
    <t>CF</t>
  </si>
  <si>
    <t>Chris</t>
  </si>
  <si>
    <t>Jose</t>
  </si>
  <si>
    <t>Orlando</t>
  </si>
  <si>
    <t>Joe</t>
  </si>
  <si>
    <t>VsL</t>
  </si>
  <si>
    <t>VsR</t>
  </si>
  <si>
    <t>Alcova</t>
  </si>
  <si>
    <t>Tommy</t>
  </si>
  <si>
    <t>George</t>
  </si>
  <si>
    <t>Gabriel</t>
  </si>
  <si>
    <t>Richard</t>
  </si>
  <si>
    <t>Callahan</t>
  </si>
  <si>
    <t>OF</t>
  </si>
  <si>
    <t>Garland</t>
  </si>
  <si>
    <t>Ruben</t>
  </si>
  <si>
    <t>Valenzuela</t>
  </si>
  <si>
    <t>Alberto</t>
  </si>
  <si>
    <t>Torres</t>
  </si>
  <si>
    <t>Feliz</t>
  </si>
  <si>
    <t>John</t>
  </si>
  <si>
    <t>Roe</t>
  </si>
  <si>
    <t>Lyle</t>
  </si>
  <si>
    <t>Good</t>
  </si>
  <si>
    <t>Martin</t>
  </si>
  <si>
    <t>Figueroa</t>
  </si>
  <si>
    <t>David</t>
  </si>
  <si>
    <t>Tucker</t>
  </si>
  <si>
    <t>Ed</t>
  </si>
  <si>
    <t>Chaney</t>
  </si>
  <si>
    <t>Felix</t>
  </si>
  <si>
    <t>Navarro</t>
  </si>
  <si>
    <t>Alfonzo</t>
  </si>
  <si>
    <t>Diaz</t>
  </si>
  <si>
    <t>Toby</t>
  </si>
  <si>
    <t>Thomas</t>
  </si>
  <si>
    <t>R/L</t>
  </si>
  <si>
    <t>R/R</t>
  </si>
  <si>
    <t>B+R</t>
  </si>
  <si>
    <t>B+L</t>
  </si>
  <si>
    <t>L/L</t>
  </si>
  <si>
    <t>L/R</t>
  </si>
  <si>
    <t>Hank</t>
  </si>
  <si>
    <t>Henderson</t>
  </si>
  <si>
    <t>Rodriguez</t>
  </si>
  <si>
    <t>Bowen</t>
  </si>
  <si>
    <t>A</t>
  </si>
  <si>
    <t>Bu</t>
  </si>
  <si>
    <t>T</t>
  </si>
  <si>
    <t>ST</t>
  </si>
  <si>
    <t>Olivares</t>
  </si>
  <si>
    <t>Enrique</t>
  </si>
  <si>
    <t>Young</t>
  </si>
  <si>
    <t>Morgan</t>
  </si>
  <si>
    <t>Yates</t>
  </si>
  <si>
    <t>Rudy</t>
  </si>
  <si>
    <t>Castle</t>
  </si>
  <si>
    <t>Roberson</t>
  </si>
  <si>
    <t>Cory</t>
  </si>
  <si>
    <t>Maddox</t>
  </si>
  <si>
    <t>Ken</t>
  </si>
  <si>
    <t>Lucio</t>
  </si>
  <si>
    <t>Peralta</t>
  </si>
  <si>
    <t>Angel</t>
  </si>
  <si>
    <t>Mark</t>
  </si>
  <si>
    <t>Stanley</t>
  </si>
  <si>
    <t>Tony</t>
  </si>
  <si>
    <t>Juan</t>
  </si>
  <si>
    <t>Perez</t>
  </si>
  <si>
    <t>Sergio</t>
  </si>
  <si>
    <t>Nelson</t>
  </si>
  <si>
    <t>Michael</t>
  </si>
  <si>
    <t>Macpherson</t>
  </si>
  <si>
    <t>Bob</t>
  </si>
  <si>
    <t>Hagerty</t>
  </si>
  <si>
    <t>Morales</t>
  </si>
  <si>
    <t>Rico</t>
  </si>
  <si>
    <t>Reid</t>
  </si>
  <si>
    <t>Schultz</t>
  </si>
  <si>
    <t>Dave</t>
  </si>
  <si>
    <t>INF</t>
  </si>
  <si>
    <t>Melendez</t>
  </si>
  <si>
    <t>Vincent</t>
  </si>
  <si>
    <t>Miranda</t>
  </si>
  <si>
    <t>Raul</t>
  </si>
  <si>
    <t>Juarez</t>
  </si>
  <si>
    <t>Ramos</t>
  </si>
  <si>
    <t>Jorge</t>
  </si>
  <si>
    <t>Scott</t>
  </si>
  <si>
    <t>Ward</t>
  </si>
  <si>
    <t>Drew</t>
  </si>
  <si>
    <t>Rosen</t>
  </si>
  <si>
    <t>Rich</t>
  </si>
  <si>
    <t>James</t>
  </si>
  <si>
    <t>Martinez</t>
  </si>
  <si>
    <t>Hector</t>
  </si>
  <si>
    <t>Brown</t>
  </si>
  <si>
    <t>Ray</t>
  </si>
  <si>
    <t>Montez</t>
  </si>
  <si>
    <t>Moore</t>
  </si>
  <si>
    <t>Milliard</t>
  </si>
  <si>
    <t>Henry</t>
  </si>
  <si>
    <t>Jones</t>
  </si>
  <si>
    <t>Mike</t>
  </si>
  <si>
    <t>Armstrong</t>
  </si>
  <si>
    <t>Hodges</t>
  </si>
  <si>
    <t>Uchmaya</t>
  </si>
  <si>
    <t>Jiro</t>
  </si>
  <si>
    <t>Alvarez</t>
  </si>
  <si>
    <t>Manuel</t>
  </si>
  <si>
    <t>POS</t>
  </si>
  <si>
    <t>Monteso</t>
  </si>
  <si>
    <t>Luis</t>
  </si>
  <si>
    <t>Johnstone</t>
  </si>
  <si>
    <t>Dennis</t>
  </si>
  <si>
    <t>O'Sheehan</t>
  </si>
  <si>
    <t>Rhodes</t>
  </si>
  <si>
    <t>Shelton</t>
  </si>
  <si>
    <t>Callaway</t>
  </si>
  <si>
    <t>Daniel</t>
  </si>
  <si>
    <t>Rosas</t>
  </si>
  <si>
    <t>Villarreal</t>
  </si>
  <si>
    <t>Hernandez</t>
  </si>
  <si>
    <t>Edgar</t>
  </si>
  <si>
    <t>Lopez</t>
  </si>
  <si>
    <t>Pedro</t>
  </si>
  <si>
    <t>Castillo</t>
  </si>
  <si>
    <t>Ivan</t>
  </si>
  <si>
    <t>Medina</t>
  </si>
  <si>
    <t>Holland</t>
  </si>
  <si>
    <t>Todd</t>
  </si>
  <si>
    <t>Garcia</t>
  </si>
  <si>
    <t>Joseph</t>
  </si>
  <si>
    <t>Robinson</t>
  </si>
  <si>
    <t>Johnny</t>
  </si>
  <si>
    <t>Bradford</t>
  </si>
  <si>
    <t>Robert</t>
  </si>
  <si>
    <t>Molina</t>
  </si>
  <si>
    <t>Jesus</t>
  </si>
  <si>
    <t>Philips</t>
  </si>
  <si>
    <t>Julian</t>
  </si>
  <si>
    <t>Samuels</t>
  </si>
  <si>
    <t>Keith</t>
  </si>
  <si>
    <t>Berry</t>
  </si>
  <si>
    <t>Vince</t>
  </si>
  <si>
    <t>Little</t>
  </si>
  <si>
    <t>Derek</t>
  </si>
  <si>
    <t>Pierson</t>
  </si>
  <si>
    <t>Gary</t>
  </si>
  <si>
    <t>Stanford</t>
  </si>
  <si>
    <t xml:space="preserve">Glendon </t>
  </si>
  <si>
    <t>Litte</t>
  </si>
  <si>
    <t>DH</t>
  </si>
  <si>
    <t>Moody</t>
  </si>
  <si>
    <t>Ramey</t>
  </si>
  <si>
    <t>Leroy</t>
  </si>
  <si>
    <t xml:space="preserve">Bryant </t>
  </si>
  <si>
    <t>Carmona</t>
  </si>
  <si>
    <t>Pancho</t>
  </si>
  <si>
    <t>Ventura</t>
  </si>
  <si>
    <t>Phelps</t>
  </si>
  <si>
    <t>Carl</t>
  </si>
  <si>
    <t>McKenzie</t>
  </si>
  <si>
    <t>Craig</t>
  </si>
  <si>
    <t xml:space="preserve">Lane </t>
  </si>
  <si>
    <t>Bartlett</t>
  </si>
  <si>
    <t>6</t>
  </si>
  <si>
    <t>7</t>
  </si>
  <si>
    <t>8</t>
  </si>
  <si>
    <t>9</t>
  </si>
  <si>
    <t>10</t>
  </si>
  <si>
    <t>11</t>
  </si>
  <si>
    <t>12</t>
  </si>
  <si>
    <t>13</t>
  </si>
  <si>
    <t>14</t>
  </si>
  <si>
    <t>15</t>
  </si>
  <si>
    <t>Scruby</t>
  </si>
  <si>
    <t>Fairchild</t>
  </si>
  <si>
    <t>Arispe</t>
  </si>
  <si>
    <t>Jaime</t>
  </si>
  <si>
    <t>Lidstrom</t>
  </si>
  <si>
    <t>Rosson</t>
  </si>
  <si>
    <t xml:space="preserve">Valencia </t>
  </si>
  <si>
    <t>Edwards</t>
  </si>
  <si>
    <t>Daryl</t>
  </si>
  <si>
    <t>Lameira</t>
  </si>
  <si>
    <t>Gomez</t>
  </si>
  <si>
    <t>Horsford</t>
  </si>
  <si>
    <t>Curt</t>
  </si>
  <si>
    <t>Huerta</t>
  </si>
  <si>
    <t>MacGregor</t>
  </si>
  <si>
    <t>Rob</t>
  </si>
  <si>
    <t>Ledesma</t>
  </si>
  <si>
    <t>Pete</t>
  </si>
  <si>
    <t>Ortiz</t>
  </si>
  <si>
    <t>Ernesto</t>
  </si>
  <si>
    <t>Knight</t>
  </si>
  <si>
    <t>Salas</t>
  </si>
  <si>
    <t>Robin</t>
  </si>
  <si>
    <t>Morin</t>
  </si>
  <si>
    <t>F</t>
  </si>
  <si>
    <t>Rollins</t>
  </si>
  <si>
    <t>Billy</t>
  </si>
  <si>
    <t>Stewart</t>
  </si>
  <si>
    <t>McClure</t>
  </si>
  <si>
    <t>Glen</t>
  </si>
  <si>
    <t>Millar</t>
  </si>
  <si>
    <t>Neil</t>
  </si>
  <si>
    <t>Walker</t>
  </si>
  <si>
    <t>Donovan</t>
  </si>
  <si>
    <t>Hatfield</t>
  </si>
  <si>
    <t>Anthony</t>
  </si>
  <si>
    <t>Davis</t>
  </si>
  <si>
    <t>Reese</t>
  </si>
  <si>
    <t>Brooks</t>
  </si>
  <si>
    <t>Preston</t>
  </si>
  <si>
    <t>Ellis</t>
  </si>
  <si>
    <t>Adrian</t>
  </si>
  <si>
    <t>Hicks</t>
  </si>
  <si>
    <t>Jack</t>
  </si>
  <si>
    <t>Lariego</t>
  </si>
  <si>
    <t>Garrett</t>
  </si>
  <si>
    <t>Jasper</t>
  </si>
  <si>
    <t>Franco</t>
  </si>
  <si>
    <t>Roberto</t>
  </si>
  <si>
    <t>Trejo</t>
  </si>
  <si>
    <t>Ricardo</t>
  </si>
  <si>
    <t>Marquez</t>
  </si>
  <si>
    <t>Foster</t>
  </si>
  <si>
    <t>Correa</t>
  </si>
  <si>
    <t>Lorenzo</t>
  </si>
  <si>
    <t>Ibanez</t>
  </si>
  <si>
    <t>Antonio</t>
  </si>
  <si>
    <t>Garza</t>
  </si>
  <si>
    <t>Washington</t>
  </si>
  <si>
    <t>Freddy</t>
  </si>
  <si>
    <t>Deacon</t>
  </si>
  <si>
    <t>Jamie</t>
  </si>
  <si>
    <t>Howell</t>
  </si>
  <si>
    <t>MacDonald</t>
  </si>
  <si>
    <t>Matt</t>
  </si>
  <si>
    <t>Sharkey</t>
  </si>
  <si>
    <t>Lucas</t>
  </si>
  <si>
    <t>Peter</t>
  </si>
  <si>
    <t>Kemp</t>
  </si>
  <si>
    <t>Jay</t>
  </si>
  <si>
    <t>Holley</t>
  </si>
  <si>
    <t>Howard</t>
  </si>
  <si>
    <t>Moran</t>
  </si>
  <si>
    <t>Clark</t>
  </si>
  <si>
    <t>Randy</t>
  </si>
  <si>
    <t>Augusto</t>
  </si>
  <si>
    <t>Metcalf</t>
  </si>
  <si>
    <t>Jon</t>
  </si>
  <si>
    <t>Lowery</t>
  </si>
  <si>
    <t>Shane</t>
  </si>
  <si>
    <t>Bowerman</t>
  </si>
  <si>
    <t>Nate</t>
  </si>
  <si>
    <t>MacAldonich</t>
  </si>
  <si>
    <t>Colton</t>
  </si>
  <si>
    <t>Santos</t>
  </si>
  <si>
    <t>Ramon</t>
  </si>
  <si>
    <t>Gonzalez</t>
  </si>
  <si>
    <t>Cruz</t>
  </si>
  <si>
    <t>Aldridge</t>
  </si>
  <si>
    <t>Francis</t>
  </si>
  <si>
    <t>Hoover</t>
  </si>
  <si>
    <t>Rivas</t>
  </si>
  <si>
    <t>Serrano</t>
  </si>
  <si>
    <t>Garcim</t>
  </si>
  <si>
    <t>Kelley</t>
  </si>
  <si>
    <t>McAughy</t>
  </si>
  <si>
    <t>Marino</t>
  </si>
  <si>
    <t>Francisco</t>
  </si>
  <si>
    <t>Zamora</t>
  </si>
  <si>
    <t>ARM</t>
  </si>
  <si>
    <t>2HR</t>
  </si>
  <si>
    <t>S2/RH/SBR</t>
  </si>
  <si>
    <t>S3/R3/SBH</t>
  </si>
  <si>
    <t>DP23/R2</t>
  </si>
  <si>
    <t>DP1/R1</t>
  </si>
  <si>
    <t>Speed 5</t>
  </si>
  <si>
    <t>Speed 4</t>
  </si>
  <si>
    <t>Speed 3</t>
  </si>
  <si>
    <t>OUT</t>
  </si>
  <si>
    <t>Speed 2</t>
  </si>
  <si>
    <t>Speed 1</t>
  </si>
  <si>
    <t>P/S</t>
  </si>
  <si>
    <t>5 Speed</t>
  </si>
  <si>
    <t>TYPE</t>
  </si>
  <si>
    <t>4 Speed</t>
  </si>
  <si>
    <t>3 Speed</t>
  </si>
  <si>
    <t>2 Speed</t>
  </si>
  <si>
    <t>1 Speed</t>
  </si>
  <si>
    <t>DP1</t>
  </si>
  <si>
    <t>DP2</t>
  </si>
  <si>
    <t>2P</t>
  </si>
  <si>
    <t>D</t>
  </si>
  <si>
    <t>2D</t>
  </si>
  <si>
    <t>Johnston</t>
  </si>
  <si>
    <t>None</t>
  </si>
  <si>
    <t>IF</t>
  </si>
  <si>
    <t>Vis</t>
  </si>
  <si>
    <t>Hom</t>
  </si>
  <si>
    <t>1-5</t>
  </si>
  <si>
    <t>6-10</t>
  </si>
  <si>
    <t>2B -5/CF -3</t>
  </si>
  <si>
    <t>C -3/P -3</t>
  </si>
  <si>
    <t>1B -1/2B -2</t>
  </si>
  <si>
    <t>SS -1/3B -4</t>
  </si>
  <si>
    <t>RF -2/CF -3</t>
  </si>
  <si>
    <t>LF -4/DH -5</t>
  </si>
  <si>
    <t>C -1/DH -2</t>
  </si>
  <si>
    <t>P -1/LF -4</t>
  </si>
  <si>
    <t>1B -3/CF -2</t>
  </si>
  <si>
    <t>2B -4/RF -5</t>
  </si>
  <si>
    <t>Drillers</t>
  </si>
  <si>
    <t>Gators</t>
  </si>
  <si>
    <t>GR</t>
  </si>
  <si>
    <t>Bulls</t>
  </si>
  <si>
    <t>Phantoms</t>
  </si>
  <si>
    <t>Knights</t>
  </si>
  <si>
    <t>Hornets</t>
  </si>
  <si>
    <t>Batter bunts ball right back to the pitcher.  Pitcher fields the ball cleanly and has choice of play on any runner or batter.  For corresponding offensive player play out on SAC BUNT runner or SAC BUNT HITTER based on the pitcher's DEFENSE.</t>
  </si>
  <si>
    <t>Batter bunts ball to 3rd.  3B charges the ball, barehands it and tried to make the play at first.  If 3B's DEFENSE+ROLL+BATTER'S SPEED+BUNT is less than 11 batter is out and all runners advance 1 base.</t>
  </si>
  <si>
    <t>Bater bunts ball slowly down the thirdbase line.  The catcher makes the play, barehands it and tries to make the play to first.  If C's DEFENSE+ROLL+BATTER'S SPEED+BUNT is less than 13 batter is out and all runners advance 1 base.</t>
  </si>
  <si>
    <t>Batter bunts ball down third base line.  The 3B fields the ball cleanly and has a choice of play on any runner or batter.  For corresponding offensive player play out on SAC BUNT RUNNER or SAC BUNT HITTER base on 3B's DEFENSE.</t>
  </si>
  <si>
    <t>Batter catches the defense off guard and lays down a bunt.  If the batter's BUNT+ROLL is greater than 10 all runners including the batter are safe.  If outcome is 10 or less batter is out but all runners are safe, advancing 1 base.</t>
  </si>
  <si>
    <t>Batter bunts ball down the firstbase line.  The 1B fields the ball cleanly and tried to make the play on the batter with the 2B covering firstbase.  Using the 1B's FIELDING raing on the batter's SAC BUNT HITTER chart for outcome, all runners advance 1 base.</t>
  </si>
  <si>
    <t>Batter bunts down the firstbase line.  The iB fields the ball cleanly and has choice of play on any runner or batter.  For correstpongin offensive player play out on SAC BUNT RUNNER or SAC BUNT HITTER based on the 1B's FIELDING.</t>
  </si>
  <si>
    <t>Batter bunts ball to first.  The 1B charges the ball, barehands it and tried to make the play to first with the pitcher covering.  If 1B's DEFENSE+ROLL+BATTER'S SPEED+BUNT is less than 15 batter is out and all runners advance 1 base.</t>
  </si>
  <si>
    <t>Batter bunts down the firstbase line.  The 1B fields the ball cleanly and has choice of play on any runner or batter.  For corresponding offensive player play out on SAC BUNT RUNNER or SAC BUNT HITTER based on the 1B's DEFENSE.</t>
  </si>
  <si>
    <t>Batter bunts ball to thrid.  The 3B charges the ball, barehands it and tries to make the play to first.  If 3B's DEFENSE+ROLL+BATTER'S SPEED+BUNT is less than 15 batter is out and all runners advance 1 base.</t>
  </si>
  <si>
    <t xml:space="preserve"> </t>
  </si>
  <si>
    <t xml:space="preserve">   </t>
  </si>
  <si>
    <t>Error Charts</t>
  </si>
  <si>
    <t>TM</t>
  </si>
  <si>
    <t>GMS</t>
  </si>
  <si>
    <t>RRG</t>
  </si>
  <si>
    <t>RFG</t>
  </si>
  <si>
    <t>McGreggor</t>
  </si>
  <si>
    <t>VIS</t>
  </si>
  <si>
    <t>HOM</t>
  </si>
  <si>
    <t>Holly</t>
  </si>
  <si>
    <t>Ornelas</t>
  </si>
  <si>
    <t>Haggerty</t>
  </si>
  <si>
    <t>Poise</t>
  </si>
  <si>
    <t>H</t>
  </si>
  <si>
    <t>Pitcher</t>
  </si>
  <si>
    <t>D20</t>
  </si>
  <si>
    <t>D1</t>
  </si>
  <si>
    <t>D15</t>
  </si>
  <si>
    <t>Batter</t>
  </si>
  <si>
    <t>Roll</t>
  </si>
  <si>
    <t>Visitors</t>
  </si>
  <si>
    <t>Home</t>
  </si>
  <si>
    <t>&lt;6</t>
  </si>
  <si>
    <t>&gt;5</t>
  </si>
  <si>
    <t>DH?</t>
  </si>
  <si>
    <t>Pregame scratches: Each team rolls a D10.  A D7 or above means no check on durability/rest chart.  On a D6 or lower, the team will have to roll, as per usual.</t>
  </si>
  <si>
    <t>D14</t>
  </si>
  <si>
    <t>D17</t>
  </si>
  <si>
    <t>D18</t>
  </si>
  <si>
    <t>HBP</t>
  </si>
  <si>
    <t>WP or PB (runners must be on base)-- otherwise, HBP.</t>
  </si>
  <si>
    <t>Row</t>
  </si>
  <si>
    <t>Name</t>
  </si>
  <si>
    <t>Wolves</t>
  </si>
  <si>
    <t>Comets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</si>
</sst>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
    <numFmt numFmtId="166" formatCode=";;"/>
    <numFmt numFmtId="167" formatCode="0.0%"/>
  </numFmts>
  <fonts count="15" x14ac:knownFonts="1">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sz val="11"/>
      <color theme="0"/>
      <name val="Calibri"/>
      <family val="2"/>
      <scheme val="minor"/>
    </font>
    <font>
      <sz val="8"/>
      <name val="Calibri"/>
      <family val="2"/>
      <scheme val="minor"/>
    </font>
    <font>
      <b/>
      <sz val="11"/>
      <color rgb="FFC00000"/>
      <name val="Calibri"/>
      <family val="2"/>
      <scheme val="minor"/>
    </font>
    <font>
      <b/>
      <sz val="11"/>
      <color rgb="FFFFFFFF"/>
      <name val="Calibri"/>
      <family val="2"/>
    </font>
    <font>
      <b/>
      <sz val="11"/>
      <color rgb="FF000000"/>
      <name val="Calibri"/>
      <family val="2"/>
    </font>
    <font>
      <b/>
      <sz val="10"/>
      <color rgb="FFC00000"/>
      <name val="Calibri"/>
      <family val="2"/>
      <scheme val="minor"/>
    </font>
    <font>
      <sz val="8"/>
      <color rgb="FF1C1C1C"/>
      <name val="Courier New"/>
      <family val="3"/>
    </font>
    <font>
      <b/>
      <sz val="14"/>
      <color theme="0"/>
      <name val="Calibri"/>
      <family val="2"/>
      <scheme val="minor"/>
    </font>
    <font>
      <b/>
      <i/>
      <sz val="11"/>
      <color rgb="FFC00000"/>
      <name val="Calibri"/>
      <family val="2"/>
      <scheme val="minor"/>
    </font>
    <font>
      <b/>
      <sz val="11"/>
      <name val="Calibri"/>
      <family val="2"/>
      <scheme val="minor"/>
    </font>
    <font>
      <sz val="11"/>
      <color theme="1"/>
      <name val="Webdings"/>
      <family val="1"/>
      <charset val="2"/>
    </font>
  </fonts>
  <fills count="13">
    <fill>
      <patternFill patternType="none"/>
    </fill>
    <fill>
      <patternFill patternType="gray125"/>
    </fill>
    <fill>
      <patternFill patternType="solid">
        <fgColor theme="9" tint="-0.499984740745262"/>
        <bgColor indexed="64"/>
      </patternFill>
    </fill>
    <fill>
      <patternFill patternType="solid">
        <fgColor theme="9" tint="-0.24994659260841701"/>
        <bgColor indexed="64"/>
      </patternFill>
    </fill>
    <fill>
      <patternFill patternType="solid">
        <fgColor rgb="FFC00000"/>
        <bgColor indexed="64"/>
      </patternFill>
    </fill>
    <fill>
      <patternFill patternType="solid">
        <fgColor rgb="FF002060"/>
        <bgColor indexed="64"/>
      </patternFill>
    </fill>
    <fill>
      <patternFill patternType="solid">
        <fgColor theme="8" tint="-0.24994659260841701"/>
        <bgColor indexed="64"/>
      </patternFill>
    </fill>
    <fill>
      <patternFill patternType="solid">
        <fgColor rgb="FFFF0000"/>
        <bgColor indexed="64"/>
      </patternFill>
    </fill>
    <fill>
      <patternFill patternType="solid">
        <fgColor theme="4"/>
        <bgColor indexed="64"/>
      </patternFill>
    </fill>
    <fill>
      <patternFill patternType="solid">
        <fgColor theme="0" tint="-0.14996795556505021"/>
        <bgColor indexed="64"/>
      </patternFill>
    </fill>
    <fill>
      <patternFill patternType="solid">
        <fgColor rgb="FFFFC000"/>
        <bgColor indexed="64"/>
      </patternFill>
    </fill>
    <fill>
      <patternFill patternType="solid">
        <fgColor rgb="FFFFFF00"/>
        <bgColor indexed="64"/>
      </patternFill>
    </fill>
    <fill>
      <patternFill patternType="solid">
        <fgColor theme="4" tint="-0.499984740745262"/>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style="medium">
        <color auto="1"/>
      </top>
      <bottom/>
      <diagonal/>
    </border>
    <border>
      <left style="thin">
        <color rgb="FFC00000"/>
      </left>
      <right style="thin">
        <color rgb="FFC00000"/>
      </right>
      <top style="thin">
        <color rgb="FFC00000"/>
      </top>
      <bottom style="thin">
        <color rgb="FFC00000"/>
      </bottom>
      <diagonal/>
    </border>
    <border>
      <left style="thick">
        <color theme="9" tint="-0.499984740745262"/>
      </left>
      <right style="thick">
        <color theme="9" tint="-0.499984740745262"/>
      </right>
      <top style="thick">
        <color theme="9" tint="-0.499984740745262"/>
      </top>
      <bottom style="thick">
        <color theme="9" tint="-0.499984740745262"/>
      </bottom>
      <diagonal/>
    </border>
    <border>
      <left style="thick">
        <color theme="9" tint="-0.499984740745262"/>
      </left>
      <right/>
      <top style="thick">
        <color theme="9" tint="-0.499984740745262"/>
      </top>
      <bottom style="thick">
        <color theme="9" tint="-0.499984740745262"/>
      </bottom>
      <diagonal/>
    </border>
    <border>
      <left/>
      <right style="thick">
        <color theme="9" tint="-0.499984740745262"/>
      </right>
      <top style="thick">
        <color theme="9" tint="-0.499984740745262"/>
      </top>
      <bottom style="thick">
        <color theme="9" tint="-0.499984740745262"/>
      </bottom>
      <diagonal/>
    </border>
    <border>
      <left/>
      <right/>
      <top/>
      <bottom style="thin">
        <color auto="1"/>
      </bottom>
      <diagonal/>
    </border>
    <border>
      <left/>
      <right/>
      <top style="medium">
        <color theme="9" tint="-0.499984740745262"/>
      </top>
      <bottom/>
      <diagonal/>
    </border>
    <border>
      <left style="thin">
        <color auto="1"/>
      </left>
      <right style="thin">
        <color auto="1"/>
      </right>
      <top style="medium">
        <color theme="9" tint="-0.499984740745262"/>
      </top>
      <bottom style="thin">
        <color auto="1"/>
      </bottom>
      <diagonal/>
    </border>
    <border>
      <left style="thin">
        <color auto="1"/>
      </left>
      <right style="thin">
        <color auto="1"/>
      </right>
      <top style="thin">
        <color auto="1"/>
      </top>
      <bottom/>
      <diagonal/>
    </border>
    <border>
      <left/>
      <right/>
      <top/>
      <bottom style="medium">
        <color auto="1"/>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auto="1"/>
      </bottom>
      <diagonal/>
    </border>
    <border>
      <left/>
      <right/>
      <top style="thin">
        <color auto="1"/>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style="thin">
        <color auto="1"/>
      </bottom>
      <diagonal/>
    </border>
  </borders>
  <cellStyleXfs count="1">
    <xf numFmtId="0" fontId="0" fillId="0" borderId="0"/>
  </cellStyleXfs>
  <cellXfs count="270">
    <xf numFmtId="0" fontId="0" fillId="0" borderId="0" xfId="0"/>
    <xf numFmtId="49" fontId="0" fillId="0" borderId="0" xfId="0" applyNumberFormat="1" applyAlignment="1">
      <alignment horizontal="center" vertical="center"/>
    </xf>
    <xf numFmtId="0" fontId="0" fillId="0" borderId="0" xfId="0" applyAlignment="1">
      <alignment shrinkToFit="1"/>
    </xf>
    <xf numFmtId="0" fontId="0" fillId="3" borderId="0" xfId="0" applyFill="1" applyAlignment="1">
      <alignment shrinkToFit="1"/>
    </xf>
    <xf numFmtId="0" fontId="0" fillId="0" borderId="0" xfId="0" applyAlignment="1">
      <alignment horizontal="center" vertical="center" shrinkToFit="1"/>
    </xf>
    <xf numFmtId="0" fontId="0" fillId="0" borderId="0" xfId="0" applyAlignment="1">
      <alignment horizontal="center" vertical="center"/>
    </xf>
    <xf numFmtId="0" fontId="0" fillId="3" borderId="0" xfId="0" applyFill="1" applyAlignment="1">
      <alignment horizontal="center" vertical="center" shrinkToFit="1"/>
    </xf>
    <xf numFmtId="0" fontId="0" fillId="0" borderId="0" xfId="0" applyBorder="1" applyAlignment="1">
      <alignment horizontal="center" vertical="center"/>
    </xf>
    <xf numFmtId="49" fontId="0" fillId="0" borderId="0" xfId="0" applyNumberFormat="1" applyAlignment="1">
      <alignment horizontal="center" vertical="center" shrinkToFit="1"/>
    </xf>
    <xf numFmtId="0" fontId="0" fillId="0" borderId="0" xfId="0" applyFill="1" applyBorder="1" applyAlignment="1">
      <alignment horizontal="center" vertical="center" shrinkToFit="1"/>
    </xf>
    <xf numFmtId="0" fontId="0" fillId="0" borderId="0" xfId="0" applyAlignment="1">
      <alignment horizontal="left" vertical="center" shrinkToFit="1"/>
    </xf>
    <xf numFmtId="0" fontId="4" fillId="0" borderId="1" xfId="0" applyFont="1" applyBorder="1" applyAlignment="1" applyProtection="1">
      <alignment horizontal="center" vertical="center"/>
    </xf>
    <xf numFmtId="0" fontId="0" fillId="0" borderId="0" xfId="0" applyAlignment="1" applyProtection="1">
      <alignment horizontal="left" vertical="center" shrinkToFit="1"/>
    </xf>
    <xf numFmtId="0" fontId="4" fillId="0" borderId="1" xfId="0" applyFont="1" applyBorder="1" applyAlignment="1" applyProtection="1">
      <alignment horizontal="center" vertical="center" shrinkToFit="1"/>
    </xf>
    <xf numFmtId="0" fontId="0" fillId="0" borderId="0" xfId="0" applyAlignment="1">
      <alignment horizontal="center" vertical="center"/>
    </xf>
    <xf numFmtId="0" fontId="0" fillId="0" borderId="0" xfId="0" applyAlignment="1">
      <alignment shrinkToFit="1"/>
    </xf>
    <xf numFmtId="0" fontId="0" fillId="0" borderId="0" xfId="0" applyBorder="1"/>
    <xf numFmtId="0" fontId="0" fillId="0" borderId="0" xfId="0" applyBorder="1" applyAlignment="1" applyProtection="1">
      <alignment horizontal="left" vertical="center" shrinkToFit="1"/>
    </xf>
    <xf numFmtId="0" fontId="0" fillId="0" borderId="0" xfId="0" applyBorder="1" applyAlignment="1" applyProtection="1">
      <alignment shrinkToFit="1"/>
    </xf>
    <xf numFmtId="0" fontId="0" fillId="0" borderId="4" xfId="0" applyBorder="1"/>
    <xf numFmtId="0" fontId="0" fillId="0" borderId="0" xfId="0" applyNumberFormat="1" applyAlignment="1">
      <alignment shrinkToFit="1"/>
    </xf>
    <xf numFmtId="0" fontId="0" fillId="0" borderId="0" xfId="0" applyFill="1" applyBorder="1"/>
    <xf numFmtId="0" fontId="0" fillId="0" borderId="0" xfId="0" applyFill="1" applyBorder="1" applyAlignment="1">
      <alignment shrinkToFit="1"/>
    </xf>
    <xf numFmtId="0" fontId="7" fillId="0" borderId="0" xfId="0" applyFont="1" applyFill="1" applyBorder="1" applyAlignment="1">
      <alignment horizontal="center"/>
    </xf>
    <xf numFmtId="0" fontId="0" fillId="0" borderId="0" xfId="0" applyFill="1" applyBorder="1" applyAlignment="1">
      <alignment horizontal="center"/>
    </xf>
    <xf numFmtId="164" fontId="0" fillId="0" borderId="0" xfId="0" applyNumberFormat="1" applyFill="1" applyBorder="1" applyAlignment="1">
      <alignment horizontal="center"/>
    </xf>
    <xf numFmtId="164" fontId="0" fillId="0" borderId="0" xfId="0" applyNumberFormat="1" applyFill="1" applyBorder="1" applyAlignment="1">
      <alignment horizontal="center" shrinkToFit="1"/>
    </xf>
    <xf numFmtId="0" fontId="0" fillId="0" borderId="0" xfId="0" applyFill="1" applyBorder="1" applyAlignment="1">
      <alignment horizontal="center" shrinkToFit="1"/>
    </xf>
    <xf numFmtId="165" fontId="0" fillId="0" borderId="0" xfId="0" applyNumberFormat="1" applyFill="1" applyBorder="1" applyAlignment="1">
      <alignment horizontal="center"/>
    </xf>
    <xf numFmtId="0" fontId="8" fillId="0" borderId="0" xfId="0" applyFont="1" applyFill="1" applyBorder="1" applyAlignment="1">
      <alignment horizontal="center"/>
    </xf>
    <xf numFmtId="164" fontId="8" fillId="0" borderId="0" xfId="0" applyNumberFormat="1" applyFont="1" applyFill="1" applyBorder="1" applyAlignment="1">
      <alignment horizontal="center"/>
    </xf>
    <xf numFmtId="164" fontId="8" fillId="0" borderId="0" xfId="0" applyNumberFormat="1" applyFont="1" applyFill="1" applyBorder="1" applyAlignment="1">
      <alignment horizontal="center" shrinkToFit="1"/>
    </xf>
    <xf numFmtId="0" fontId="8" fillId="0" borderId="0" xfId="0" applyFont="1" applyFill="1" applyBorder="1" applyAlignment="1">
      <alignment horizontal="center" shrinkToFit="1"/>
    </xf>
    <xf numFmtId="165" fontId="8" fillId="0" borderId="0" xfId="0" applyNumberFormat="1" applyFont="1" applyFill="1" applyBorder="1" applyAlignment="1">
      <alignment horizontal="center"/>
    </xf>
    <xf numFmtId="0" fontId="0" fillId="0" borderId="0" xfId="0" applyFill="1" applyBorder="1" applyAlignment="1">
      <alignment horizontal="center" vertical="center"/>
    </xf>
    <xf numFmtId="0" fontId="0" fillId="0" borderId="0" xfId="0" applyAlignment="1">
      <alignment shrinkToFit="1"/>
    </xf>
    <xf numFmtId="0" fontId="0" fillId="0" borderId="0" xfId="0" applyBorder="1" applyAlignment="1">
      <alignment horizontal="center" vertical="center"/>
    </xf>
    <xf numFmtId="0" fontId="0" fillId="0" borderId="9" xfId="0" applyBorder="1" applyAlignment="1" applyProtection="1">
      <alignment shrinkToFit="1"/>
    </xf>
    <xf numFmtId="0" fontId="0" fillId="0" borderId="9" xfId="0" applyBorder="1" applyAlignment="1" applyProtection="1">
      <alignment horizontal="left" vertical="center" shrinkToFit="1"/>
    </xf>
    <xf numFmtId="0" fontId="0" fillId="0" borderId="9" xfId="0" applyBorder="1" applyAlignment="1" applyProtection="1">
      <alignment horizontal="center" vertical="center" shrinkToFit="1"/>
    </xf>
    <xf numFmtId="0" fontId="4" fillId="0" borderId="10" xfId="0" applyFont="1" applyBorder="1" applyAlignment="1" applyProtection="1">
      <alignment horizontal="center" vertical="center" shrinkToFit="1"/>
    </xf>
    <xf numFmtId="0" fontId="4" fillId="0" borderId="10" xfId="0" applyFont="1" applyBorder="1" applyAlignment="1" applyProtection="1">
      <alignment horizontal="center" vertical="center"/>
    </xf>
    <xf numFmtId="0" fontId="0" fillId="0" borderId="0" xfId="0" applyAlignment="1" applyProtection="1">
      <protection locked="0"/>
    </xf>
    <xf numFmtId="0" fontId="0" fillId="0" borderId="0" xfId="0" applyAlignment="1" applyProtection="1">
      <alignment horizontal="left" shrinkToFit="1"/>
    </xf>
    <xf numFmtId="0" fontId="0" fillId="0" borderId="0" xfId="0" applyAlignment="1" applyProtection="1">
      <alignment horizontal="center" vertical="center" shrinkToFit="1"/>
      <protection locked="0"/>
    </xf>
    <xf numFmtId="166" fontId="4" fillId="0" borderId="1" xfId="0" applyNumberFormat="1" applyFont="1" applyBorder="1" applyAlignment="1" applyProtection="1">
      <alignment horizontal="center" vertical="center"/>
    </xf>
    <xf numFmtId="166" fontId="4" fillId="0" borderId="11" xfId="0" applyNumberFormat="1" applyFont="1" applyBorder="1" applyAlignment="1" applyProtection="1">
      <alignment horizontal="center" vertical="center"/>
    </xf>
    <xf numFmtId="166" fontId="4" fillId="0" borderId="1" xfId="0" applyNumberFormat="1" applyFont="1" applyBorder="1" applyAlignment="1" applyProtection="1">
      <alignment horizontal="center" vertical="center" shrinkToFit="1"/>
    </xf>
    <xf numFmtId="166" fontId="4" fillId="0" borderId="11" xfId="0" applyNumberFormat="1" applyFont="1" applyBorder="1" applyAlignment="1" applyProtection="1">
      <alignment horizontal="center" vertical="center" shrinkToFit="1"/>
    </xf>
    <xf numFmtId="0" fontId="0" fillId="0" borderId="0" xfId="0" applyAlignment="1">
      <alignment horizontal="center" vertical="center" shrinkToFit="1"/>
    </xf>
    <xf numFmtId="0" fontId="0" fillId="0" borderId="0" xfId="0" applyFill="1" applyBorder="1" applyAlignment="1" applyProtection="1">
      <alignment shrinkToFit="1"/>
    </xf>
    <xf numFmtId="0" fontId="0" fillId="0" borderId="0" xfId="0" applyNumberFormat="1" applyAlignment="1" applyProtection="1">
      <protection locked="0"/>
    </xf>
    <xf numFmtId="0" fontId="0" fillId="0" borderId="0" xfId="0" applyNumberFormat="1"/>
    <xf numFmtId="0" fontId="0" fillId="0" borderId="0" xfId="0" applyNumberFormat="1" applyProtection="1">
      <protection locked="0"/>
    </xf>
    <xf numFmtId="0" fontId="0" fillId="0" borderId="0" xfId="0" applyNumberFormat="1" applyAlignment="1" applyProtection="1">
      <alignment horizontal="center" vertical="center" shrinkToFit="1"/>
      <protection locked="0"/>
    </xf>
    <xf numFmtId="0" fontId="0" fillId="0" borderId="0" xfId="0" applyNumberFormat="1" applyAlignment="1" applyProtection="1">
      <alignment horizontal="left"/>
      <protection locked="0"/>
    </xf>
    <xf numFmtId="0" fontId="0" fillId="0" borderId="0" xfId="0" applyNumberFormat="1" applyAlignment="1">
      <alignment horizontal="left"/>
    </xf>
    <xf numFmtId="0" fontId="0" fillId="0" borderId="0" xfId="0" applyAlignment="1">
      <alignment horizontal="left" vertical="center"/>
    </xf>
    <xf numFmtId="0" fontId="0" fillId="0" borderId="3" xfId="0" applyBorder="1" applyAlignment="1" applyProtection="1">
      <alignment horizontal="center" vertical="center" shrinkToFit="1"/>
    </xf>
    <xf numFmtId="0" fontId="0" fillId="0" borderId="12" xfId="0" applyBorder="1" applyAlignment="1" applyProtection="1">
      <alignment horizontal="center" vertical="center" shrinkToFit="1"/>
    </xf>
    <xf numFmtId="0" fontId="0" fillId="0" borderId="0" xfId="0" applyAlignment="1" applyProtection="1">
      <alignment horizontal="center" vertical="center" shrinkToFit="1"/>
    </xf>
    <xf numFmtId="0" fontId="0" fillId="0" borderId="0" xfId="0" applyProtection="1">
      <protection locked="0"/>
    </xf>
    <xf numFmtId="0" fontId="0" fillId="0" borderId="0" xfId="0" applyAlignment="1" applyProtection="1">
      <alignment shrinkToFit="1"/>
      <protection locked="0"/>
    </xf>
    <xf numFmtId="0" fontId="0" fillId="0" borderId="0" xfId="0" applyBorder="1" applyProtection="1">
      <protection locked="0"/>
    </xf>
    <xf numFmtId="0" fontId="1" fillId="2" borderId="0" xfId="0" applyFont="1" applyFill="1" applyBorder="1" applyProtection="1">
      <protection locked="0"/>
    </xf>
    <xf numFmtId="0" fontId="6" fillId="0" borderId="0" xfId="0" applyFont="1" applyBorder="1" applyAlignment="1" applyProtection="1">
      <alignment horizontal="center" vertical="center"/>
      <protection locked="0"/>
    </xf>
    <xf numFmtId="0" fontId="9" fillId="0" borderId="0" xfId="0" applyFont="1" applyBorder="1" applyAlignment="1" applyProtection="1">
      <alignment horizontal="center" vertical="center"/>
      <protection locked="0"/>
    </xf>
    <xf numFmtId="0" fontId="0" fillId="0" borderId="0" xfId="0" applyBorder="1" applyAlignment="1" applyProtection="1">
      <protection locked="0"/>
    </xf>
    <xf numFmtId="0" fontId="3" fillId="0" borderId="9" xfId="0" applyFont="1" applyBorder="1" applyAlignment="1" applyProtection="1">
      <alignment horizontal="center" vertical="center"/>
      <protection locked="0"/>
    </xf>
    <xf numFmtId="0" fontId="0" fillId="0" borderId="9" xfId="0" applyFont="1" applyBorder="1" applyAlignment="1" applyProtection="1">
      <alignment horizontal="center" vertical="center"/>
      <protection locked="0"/>
    </xf>
    <xf numFmtId="0" fontId="0" fillId="0" borderId="0" xfId="0" applyNumberFormat="1" applyAlignment="1" applyProtection="1">
      <alignment horizontal="center" vertical="center"/>
      <protection locked="0"/>
    </xf>
    <xf numFmtId="0" fontId="0" fillId="0" borderId="0" xfId="0" applyNumberFormat="1" applyBorder="1" applyAlignment="1" applyProtection="1">
      <alignment horizontal="center" vertical="center" shrinkToFit="1"/>
      <protection locked="0"/>
    </xf>
    <xf numFmtId="0" fontId="0" fillId="0" borderId="1" xfId="0" applyBorder="1" applyProtection="1">
      <protection locked="0"/>
    </xf>
    <xf numFmtId="0" fontId="6" fillId="0" borderId="0" xfId="0" applyNumberFormat="1" applyFont="1" applyBorder="1" applyAlignment="1" applyProtection="1">
      <alignment horizontal="center" vertical="center" shrinkToFit="1"/>
      <protection locked="0"/>
    </xf>
    <xf numFmtId="0" fontId="0" fillId="0" borderId="1" xfId="0" applyBorder="1" applyAlignment="1" applyProtection="1">
      <alignment horizontal="center" vertical="center" shrinkToFit="1"/>
      <protection locked="0"/>
    </xf>
    <xf numFmtId="0" fontId="4" fillId="0" borderId="0" xfId="0" applyFont="1" applyBorder="1" applyAlignment="1" applyProtection="1">
      <alignment horizontal="center" vertical="center"/>
      <protection locked="0"/>
    </xf>
    <xf numFmtId="0" fontId="0" fillId="0" borderId="0" xfId="0" applyBorder="1" applyAlignment="1" applyProtection="1">
      <alignment horizontal="center" vertical="center" shrinkToFit="1"/>
    </xf>
    <xf numFmtId="0" fontId="0" fillId="0" borderId="0" xfId="0" applyAlignment="1" applyProtection="1">
      <alignment horizontal="center" vertical="center" shrinkToFit="1"/>
      <protection locked="0"/>
    </xf>
    <xf numFmtId="0" fontId="0" fillId="0" borderId="13" xfId="0" applyBorder="1" applyProtection="1">
      <protection locked="0"/>
    </xf>
    <xf numFmtId="0" fontId="0" fillId="0" borderId="13" xfId="0" applyBorder="1" applyAlignment="1" applyProtection="1">
      <alignment shrinkToFit="1"/>
      <protection locked="0"/>
    </xf>
    <xf numFmtId="0" fontId="0" fillId="0" borderId="0" xfId="0" applyFont="1" applyBorder="1" applyAlignment="1" applyProtection="1">
      <alignment horizontal="center" vertical="center" shrinkToFit="1"/>
      <protection locked="0"/>
    </xf>
    <xf numFmtId="164" fontId="0" fillId="0" borderId="0" xfId="0" applyNumberFormat="1" applyBorder="1" applyAlignment="1" applyProtection="1">
      <alignment shrinkToFit="1"/>
      <protection locked="0"/>
    </xf>
    <xf numFmtId="0" fontId="0" fillId="0" borderId="0" xfId="0" applyNumberFormat="1" applyBorder="1" applyAlignment="1" applyProtection="1">
      <alignment horizontal="center" vertical="center"/>
      <protection locked="0"/>
    </xf>
    <xf numFmtId="0" fontId="0" fillId="0" borderId="0" xfId="0" applyBorder="1" applyAlignment="1" applyProtection="1">
      <alignment horizontal="left" vertical="center" shrinkToFit="1"/>
      <protection locked="0"/>
    </xf>
    <xf numFmtId="0" fontId="2" fillId="0" borderId="0" xfId="0" applyFont="1" applyBorder="1" applyAlignment="1" applyProtection="1">
      <alignment horizontal="right" vertical="center" shrinkToFit="1"/>
      <protection locked="0"/>
    </xf>
    <xf numFmtId="0" fontId="0" fillId="0" borderId="0" xfId="0" applyBorder="1" applyAlignment="1" applyProtection="1">
      <alignment horizontal="left" shrinkToFit="1"/>
    </xf>
    <xf numFmtId="49" fontId="0" fillId="0" borderId="0" xfId="0" applyNumberFormat="1" applyBorder="1" applyAlignment="1" applyProtection="1">
      <alignment shrinkToFit="1"/>
      <protection locked="0"/>
    </xf>
    <xf numFmtId="0" fontId="10" fillId="0" borderId="0" xfId="0" applyFont="1" applyBorder="1" applyAlignment="1" applyProtection="1">
      <alignment horizontal="left" vertical="center" indent="1"/>
      <protection locked="0"/>
    </xf>
    <xf numFmtId="0" fontId="0" fillId="0" borderId="0" xfId="0" applyBorder="1" applyAlignment="1" applyProtection="1">
      <alignment horizontal="center" vertical="center"/>
    </xf>
    <xf numFmtId="0" fontId="0" fillId="2" borderId="0" xfId="0" applyFill="1" applyBorder="1" applyProtection="1">
      <protection locked="0"/>
    </xf>
    <xf numFmtId="0" fontId="0" fillId="2" borderId="0" xfId="0" applyFill="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3" fillId="0" borderId="0" xfId="0" applyFont="1" applyBorder="1" applyProtection="1">
      <protection locked="0"/>
    </xf>
    <xf numFmtId="1" fontId="0" fillId="0" borderId="0" xfId="0" applyNumberFormat="1" applyBorder="1" applyProtection="1">
      <protection locked="0"/>
    </xf>
    <xf numFmtId="0" fontId="11" fillId="5" borderId="0" xfId="0" applyFont="1" applyFill="1" applyBorder="1" applyAlignment="1" applyProtection="1">
      <alignment horizontal="center" vertical="center"/>
      <protection locked="0"/>
    </xf>
    <xf numFmtId="0" fontId="0" fillId="0" borderId="14" xfId="0" applyBorder="1" applyProtection="1">
      <protection locked="0"/>
    </xf>
    <xf numFmtId="0" fontId="0" fillId="0" borderId="2" xfId="0" applyBorder="1" applyProtection="1">
      <protection locked="0"/>
    </xf>
    <xf numFmtId="0" fontId="0" fillId="0" borderId="2" xfId="0" applyNumberFormat="1" applyBorder="1" applyAlignment="1" applyProtection="1">
      <alignment horizontal="center" vertical="center"/>
      <protection locked="0"/>
    </xf>
    <xf numFmtId="0" fontId="0" fillId="0" borderId="15" xfId="0" applyNumberFormat="1" applyBorder="1" applyAlignment="1" applyProtection="1">
      <alignment horizontal="center" vertical="center"/>
      <protection locked="0"/>
    </xf>
    <xf numFmtId="0" fontId="0" fillId="0" borderId="8" xfId="0" applyNumberFormat="1" applyBorder="1" applyAlignment="1" applyProtection="1">
      <alignment horizontal="center" vertical="center"/>
      <protection locked="0"/>
    </xf>
    <xf numFmtId="0" fontId="0" fillId="0" borderId="8" xfId="0" applyBorder="1" applyProtection="1">
      <protection locked="0"/>
    </xf>
    <xf numFmtId="0" fontId="0" fillId="0" borderId="8" xfId="0" applyBorder="1" applyAlignment="1" applyProtection="1">
      <alignment shrinkToFit="1"/>
      <protection locked="0"/>
    </xf>
    <xf numFmtId="0" fontId="0" fillId="0" borderId="16" xfId="0" applyBorder="1" applyProtection="1">
      <protection locked="0"/>
    </xf>
    <xf numFmtId="0" fontId="0" fillId="0" borderId="17" xfId="0" applyBorder="1" applyProtection="1">
      <protection locked="0"/>
    </xf>
    <xf numFmtId="0" fontId="0" fillId="0" borderId="14" xfId="0" applyNumberFormat="1" applyBorder="1" applyAlignment="1" applyProtection="1">
      <alignment horizontal="center" vertical="center"/>
      <protection locked="0"/>
    </xf>
    <xf numFmtId="0" fontId="0" fillId="0" borderId="13" xfId="0" applyNumberFormat="1" applyBorder="1" applyAlignment="1" applyProtection="1">
      <alignment horizontal="center" vertical="center"/>
      <protection locked="0"/>
    </xf>
    <xf numFmtId="0" fontId="0" fillId="0" borderId="19" xfId="0" applyBorder="1" applyAlignment="1" applyProtection="1">
      <alignment horizontal="center" vertical="center" shrinkToFit="1"/>
    </xf>
    <xf numFmtId="0" fontId="0" fillId="0" borderId="12" xfId="0" applyBorder="1" applyAlignment="1" applyProtection="1">
      <alignment horizontal="center" vertical="center"/>
    </xf>
    <xf numFmtId="0" fontId="0" fillId="0" borderId="9" xfId="0" applyBorder="1" applyAlignment="1" applyProtection="1">
      <alignment horizontal="center" vertical="center"/>
    </xf>
    <xf numFmtId="0" fontId="0" fillId="0" borderId="3" xfId="0" applyBorder="1" applyAlignment="1" applyProtection="1">
      <alignment horizontal="center" vertical="center"/>
    </xf>
    <xf numFmtId="0" fontId="0" fillId="0" borderId="0" xfId="0" applyBorder="1" applyAlignment="1" applyProtection="1">
      <alignment shrinkToFit="1"/>
      <protection locked="0"/>
    </xf>
    <xf numFmtId="0" fontId="0" fillId="0" borderId="18" xfId="0" applyNumberFormat="1" applyBorder="1" applyAlignment="1" applyProtection="1">
      <alignment horizontal="center" vertical="center"/>
      <protection locked="0"/>
    </xf>
    <xf numFmtId="0" fontId="3" fillId="0" borderId="13" xfId="0" applyFont="1" applyBorder="1" applyProtection="1">
      <protection locked="0"/>
    </xf>
    <xf numFmtId="0" fontId="4" fillId="0" borderId="0" xfId="0" applyFont="1" applyProtection="1">
      <protection locked="0"/>
    </xf>
    <xf numFmtId="0" fontId="2" fillId="0" borderId="20" xfId="0" applyFont="1" applyBorder="1" applyAlignment="1" applyProtection="1">
      <alignment horizontal="center" vertical="center"/>
      <protection locked="0"/>
    </xf>
    <xf numFmtId="0" fontId="0" fillId="0" borderId="20" xfId="0" applyFont="1" applyBorder="1" applyAlignment="1" applyProtection="1">
      <alignment horizontal="center" vertical="center"/>
      <protection locked="0"/>
    </xf>
    <xf numFmtId="0" fontId="3" fillId="0" borderId="0" xfId="0" applyFont="1" applyProtection="1">
      <protection locked="0"/>
    </xf>
    <xf numFmtId="0" fontId="0" fillId="0" borderId="19" xfId="0" applyBorder="1" applyAlignment="1" applyProtection="1">
      <protection locked="0"/>
    </xf>
    <xf numFmtId="10" fontId="0" fillId="0" borderId="0" xfId="0" applyNumberFormat="1"/>
    <xf numFmtId="167" fontId="0" fillId="0" borderId="0" xfId="0" applyNumberFormat="1"/>
    <xf numFmtId="49" fontId="0" fillId="0" borderId="0" xfId="0" applyNumberFormat="1"/>
    <xf numFmtId="0" fontId="0" fillId="0" borderId="0" xfId="0" applyAlignment="1">
      <alignment horizontal="center" vertical="center" shrinkToFit="1"/>
    </xf>
    <xf numFmtId="0" fontId="2" fillId="6" borderId="0" xfId="0" applyFont="1" applyFill="1" applyAlignment="1">
      <alignment horizontal="center" vertical="center"/>
    </xf>
    <xf numFmtId="0" fontId="2" fillId="7" borderId="0" xfId="0" applyFont="1" applyFill="1"/>
    <xf numFmtId="49" fontId="0" fillId="0" borderId="0" xfId="0" applyNumberFormat="1" applyAlignment="1">
      <alignment shrinkToFit="1"/>
    </xf>
    <xf numFmtId="0" fontId="0" fillId="4" borderId="0" xfId="0" applyFill="1" applyBorder="1" applyProtection="1">
      <protection locked="0"/>
    </xf>
    <xf numFmtId="0" fontId="0" fillId="8" borderId="0" xfId="0" applyFill="1" applyBorder="1" applyAlignment="1" applyProtection="1">
      <alignment horizontal="center" vertical="center"/>
      <protection locked="0"/>
    </xf>
    <xf numFmtId="0" fontId="2" fillId="0" borderId="19" xfId="0" applyFont="1" applyBorder="1" applyAlignment="1" applyProtection="1">
      <alignment horizontal="center" vertical="center"/>
      <protection locked="0"/>
    </xf>
    <xf numFmtId="49" fontId="0" fillId="0" borderId="0" xfId="0" applyNumberFormat="1" applyProtection="1">
      <protection locked="0"/>
    </xf>
    <xf numFmtId="167" fontId="0" fillId="0" borderId="0" xfId="0" applyNumberFormat="1" applyProtection="1">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protection locked="0"/>
    </xf>
    <xf numFmtId="0" fontId="0" fillId="0" borderId="0" xfId="0" applyNumberFormat="1" applyAlignment="1" applyProtection="1">
      <alignment shrinkToFit="1"/>
      <protection locked="0"/>
    </xf>
    <xf numFmtId="49" fontId="0" fillId="0" borderId="0" xfId="0" applyNumberFormat="1" applyAlignment="1" applyProtection="1">
      <alignment horizontal="center" vertical="center" shrinkToFit="1"/>
      <protection locked="0"/>
    </xf>
    <xf numFmtId="0" fontId="0" fillId="0" borderId="0" xfId="0" applyAlignment="1" applyProtection="1">
      <alignment horizontal="left" vertical="center"/>
    </xf>
    <xf numFmtId="0" fontId="0" fillId="0" borderId="0" xfId="0" applyAlignment="1" applyProtection="1">
      <alignment shrinkToFit="1"/>
    </xf>
    <xf numFmtId="0" fontId="11" fillId="5" borderId="0" xfId="0" applyFont="1" applyFill="1" applyBorder="1" applyAlignment="1" applyProtection="1">
      <alignment horizontal="center" vertical="center" shrinkToFit="1"/>
      <protection locked="0"/>
    </xf>
    <xf numFmtId="0" fontId="0" fillId="0" borderId="0" xfId="0" applyAlignment="1">
      <alignment horizontal="center" vertical="center"/>
    </xf>
    <xf numFmtId="0" fontId="0" fillId="0" borderId="19" xfId="0" applyBorder="1" applyAlignment="1" applyProtection="1">
      <alignment horizontal="center" vertical="center"/>
      <protection locked="0"/>
    </xf>
    <xf numFmtId="0" fontId="0" fillId="9" borderId="0" xfId="0" applyFill="1"/>
    <xf numFmtId="0" fontId="0" fillId="0" borderId="19" xfId="0" applyBorder="1"/>
    <xf numFmtId="0" fontId="0" fillId="0" borderId="19" xfId="0" applyFill="1" applyBorder="1"/>
    <xf numFmtId="0" fontId="0" fillId="0" borderId="0" xfId="0" applyProtection="1"/>
    <xf numFmtId="0" fontId="0" fillId="0" borderId="0" xfId="0" applyAlignment="1" applyProtection="1">
      <alignment horizontal="center" vertical="center"/>
    </xf>
    <xf numFmtId="49" fontId="0" fillId="0" borderId="0" xfId="0" applyNumberFormat="1" applyFill="1" applyBorder="1" applyAlignment="1">
      <alignment horizontal="center" vertical="center" shrinkToFit="1"/>
    </xf>
    <xf numFmtId="49" fontId="0" fillId="0" borderId="0" xfId="0" applyNumberFormat="1" applyFill="1" applyBorder="1" applyAlignment="1">
      <alignment horizontal="center" vertical="center"/>
    </xf>
    <xf numFmtId="49" fontId="1" fillId="0" borderId="0" xfId="0" applyNumberFormat="1" applyFont="1" applyFill="1" applyBorder="1" applyAlignment="1">
      <alignment horizontal="center" vertical="center"/>
    </xf>
    <xf numFmtId="0" fontId="1" fillId="0" borderId="0" xfId="0" applyFont="1" applyFill="1" applyBorder="1"/>
    <xf numFmtId="0" fontId="0" fillId="0" borderId="0" xfId="0" applyFill="1" applyBorder="1" applyProtection="1">
      <protection locked="0"/>
    </xf>
    <xf numFmtId="0" fontId="3" fillId="0" borderId="0" xfId="0" applyFont="1" applyFill="1" applyBorder="1" applyProtection="1">
      <protection locked="0"/>
    </xf>
    <xf numFmtId="1" fontId="0" fillId="0" borderId="0" xfId="0" applyNumberFormat="1" applyBorder="1" applyAlignment="1" applyProtection="1">
      <alignment shrinkToFit="1"/>
      <protection locked="0"/>
    </xf>
    <xf numFmtId="0" fontId="0" fillId="0" borderId="19" xfId="0" applyBorder="1" applyAlignment="1">
      <alignment horizontal="left" vertical="center" shrinkToFit="1"/>
    </xf>
    <xf numFmtId="0" fontId="0" fillId="0" borderId="19" xfId="0" applyBorder="1" applyAlignment="1">
      <alignment horizontal="center" vertical="center" shrinkToFit="1"/>
    </xf>
    <xf numFmtId="49" fontId="0" fillId="0" borderId="19" xfId="0" applyNumberFormat="1" applyBorder="1" applyAlignment="1">
      <alignment horizontal="center" vertical="center" shrinkToFit="1"/>
    </xf>
    <xf numFmtId="166" fontId="4" fillId="0" borderId="0" xfId="0" applyNumberFormat="1" applyFont="1" applyBorder="1" applyProtection="1">
      <protection locked="0"/>
    </xf>
    <xf numFmtId="166" fontId="4" fillId="0" borderId="0" xfId="0" applyNumberFormat="1" applyFont="1" applyBorder="1" applyAlignment="1" applyProtection="1">
      <alignment shrinkToFit="1"/>
      <protection locked="0"/>
    </xf>
    <xf numFmtId="0" fontId="0" fillId="0" borderId="17" xfId="0" applyBorder="1"/>
    <xf numFmtId="166" fontId="3" fillId="0" borderId="0" xfId="0" applyNumberFormat="1" applyFont="1" applyBorder="1" applyProtection="1">
      <protection locked="0"/>
    </xf>
    <xf numFmtId="0" fontId="3" fillId="0" borderId="0" xfId="0" applyFont="1" applyBorder="1" applyAlignment="1" applyProtection="1">
      <protection locked="0"/>
    </xf>
    <xf numFmtId="0" fontId="0" fillId="0" borderId="16" xfId="0" applyBorder="1" applyAlignment="1">
      <alignment shrinkToFit="1"/>
    </xf>
    <xf numFmtId="0" fontId="0" fillId="0" borderId="16" xfId="0" applyBorder="1"/>
    <xf numFmtId="0" fontId="2" fillId="10" borderId="20" xfId="0" applyFont="1" applyFill="1" applyBorder="1" applyAlignment="1" applyProtection="1">
      <alignment horizontal="center" vertical="center"/>
      <protection locked="0"/>
    </xf>
    <xf numFmtId="0" fontId="0" fillId="0" borderId="0" xfId="0" applyAlignment="1">
      <alignment horizontal="center" vertical="center"/>
    </xf>
    <xf numFmtId="0" fontId="2" fillId="0" borderId="0" xfId="0" applyFont="1" applyFill="1" applyBorder="1" applyAlignment="1" applyProtection="1">
      <alignment horizontal="center" vertical="center" shrinkToFit="1"/>
    </xf>
    <xf numFmtId="0" fontId="2" fillId="0" borderId="0" xfId="0" applyFont="1" applyFill="1" applyBorder="1" applyAlignment="1" applyProtection="1">
      <alignment horizontal="center" vertical="center"/>
    </xf>
    <xf numFmtId="0" fontId="0" fillId="0" borderId="0" xfId="0" applyAlignment="1">
      <alignment horizontal="center" vertical="center"/>
    </xf>
    <xf numFmtId="0" fontId="6" fillId="10" borderId="20" xfId="0" applyFont="1" applyFill="1" applyBorder="1" applyAlignment="1" applyProtection="1">
      <alignment horizontal="center" vertical="center"/>
      <protection locked="0"/>
    </xf>
    <xf numFmtId="0" fontId="3" fillId="0" borderId="0" xfId="0" applyFont="1" applyBorder="1" applyAlignment="1" applyProtection="1">
      <alignment shrinkToFit="1"/>
      <protection locked="0"/>
    </xf>
    <xf numFmtId="49" fontId="3" fillId="0" borderId="0" xfId="0" applyNumberFormat="1" applyFont="1" applyBorder="1" applyProtection="1">
      <protection locked="0"/>
    </xf>
    <xf numFmtId="166" fontId="0" fillId="0" borderId="0" xfId="0" applyNumberFormat="1" applyFont="1" applyBorder="1" applyProtection="1">
      <protection locked="0"/>
    </xf>
    <xf numFmtId="164" fontId="0" fillId="0" borderId="0" xfId="0" applyNumberFormat="1"/>
    <xf numFmtId="0" fontId="0" fillId="0" borderId="19" xfId="0" applyBorder="1" applyAlignment="1">
      <alignment horizontal="left" vertical="center"/>
    </xf>
    <xf numFmtId="0" fontId="0" fillId="0" borderId="19" xfId="0" applyBorder="1" applyAlignment="1">
      <alignment horizontal="center" vertical="center"/>
    </xf>
    <xf numFmtId="0" fontId="0" fillId="0" borderId="19" xfId="0" applyFill="1" applyBorder="1" applyAlignment="1">
      <alignment horizontal="center" vertical="center"/>
    </xf>
    <xf numFmtId="0" fontId="0" fillId="0" borderId="19" xfId="0" applyBorder="1" applyAlignment="1" applyProtection="1">
      <alignment horizontal="left" shrinkToFit="1"/>
    </xf>
    <xf numFmtId="0" fontId="0" fillId="0" borderId="19" xfId="0" applyBorder="1" applyAlignment="1" applyProtection="1">
      <alignment horizontal="left" shrinkToFit="1"/>
      <protection locked="0"/>
    </xf>
    <xf numFmtId="49" fontId="0" fillId="0" borderId="19" xfId="0" applyNumberFormat="1" applyBorder="1" applyAlignment="1">
      <alignment horizontal="center" vertical="center"/>
    </xf>
    <xf numFmtId="0" fontId="0" fillId="0" borderId="19" xfId="0" applyBorder="1" applyAlignment="1">
      <alignment shrinkToFit="1"/>
    </xf>
    <xf numFmtId="0" fontId="0" fillId="0" borderId="19" xfId="0" applyBorder="1" applyAlignment="1" applyProtection="1">
      <alignment horizontal="left" vertical="center" shrinkToFit="1"/>
    </xf>
    <xf numFmtId="0" fontId="0" fillId="0" borderId="19" xfId="0" applyFill="1" applyBorder="1" applyAlignment="1" applyProtection="1">
      <alignment horizontal="left" vertical="center" shrinkToFit="1"/>
    </xf>
    <xf numFmtId="0" fontId="0" fillId="0" borderId="19" xfId="0" applyFill="1" applyBorder="1" applyAlignment="1" applyProtection="1">
      <alignment horizontal="center" vertical="center" shrinkToFit="1"/>
    </xf>
    <xf numFmtId="0" fontId="0" fillId="0" borderId="19" xfId="0" applyFill="1" applyBorder="1" applyAlignment="1">
      <alignment horizontal="center" vertical="center" shrinkToFit="1"/>
    </xf>
    <xf numFmtId="0" fontId="0" fillId="0" borderId="19" xfId="0" applyFill="1" applyBorder="1" applyAlignment="1">
      <alignment horizontal="left" vertical="center" shrinkToFit="1"/>
    </xf>
    <xf numFmtId="0" fontId="0" fillId="0" borderId="19" xfId="0" applyBorder="1" applyAlignment="1" applyProtection="1">
      <alignment horizontal="center" vertical="center" shrinkToFit="1"/>
      <protection locked="0"/>
    </xf>
    <xf numFmtId="0" fontId="0" fillId="0" borderId="19" xfId="0" applyFont="1" applyBorder="1" applyAlignment="1">
      <alignment horizontal="center" vertical="center" shrinkToFit="1"/>
    </xf>
    <xf numFmtId="0" fontId="0" fillId="11" borderId="19" xfId="0" applyFill="1" applyBorder="1" applyAlignment="1" applyProtection="1">
      <alignment horizontal="center" vertical="center"/>
      <protection locked="0"/>
    </xf>
    <xf numFmtId="49" fontId="0" fillId="0" borderId="0" xfId="0" applyNumberFormat="1" applyAlignment="1" applyProtection="1">
      <alignment horizontal="center" vertical="center"/>
      <protection locked="0"/>
    </xf>
    <xf numFmtId="164" fontId="0" fillId="0" borderId="19" xfId="0" applyNumberFormat="1" applyBorder="1" applyAlignment="1">
      <alignment horizontal="center" vertical="center" shrinkToFit="1"/>
    </xf>
    <xf numFmtId="0" fontId="0" fillId="0" borderId="19" xfId="0" applyNumberFormat="1" applyBorder="1" applyAlignment="1">
      <alignment horizontal="center" vertical="center" shrinkToFit="1"/>
    </xf>
    <xf numFmtId="0" fontId="0" fillId="0" borderId="0" xfId="0" applyNumberFormat="1" applyAlignment="1">
      <alignment horizontal="center" vertical="center" shrinkToFit="1"/>
    </xf>
    <xf numFmtId="0" fontId="0" fillId="0" borderId="0" xfId="0" applyBorder="1" applyAlignment="1" applyProtection="1">
      <alignment horizontal="center" vertical="center" shrinkToFit="1"/>
      <protection locked="0"/>
    </xf>
    <xf numFmtId="0" fontId="1" fillId="2" borderId="0" xfId="0" applyFont="1"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0" fillId="9" borderId="0" xfId="0" applyFill="1" applyProtection="1">
      <protection locked="0"/>
    </xf>
    <xf numFmtId="0" fontId="0" fillId="0" borderId="5" xfId="0" applyBorder="1" applyAlignment="1" applyProtection="1">
      <alignment horizontal="center" vertical="center"/>
      <protection locked="0"/>
    </xf>
    <xf numFmtId="0" fontId="0" fillId="0" borderId="19" xfId="0" applyBorder="1" applyProtection="1">
      <protection locked="0"/>
    </xf>
    <xf numFmtId="0" fontId="0" fillId="0" borderId="5" xfId="0" applyBorder="1" applyAlignment="1" applyProtection="1">
      <protection locked="0"/>
    </xf>
    <xf numFmtId="0" fontId="0" fillId="0" borderId="0" xfId="0" applyFill="1" applyBorder="1" applyAlignment="1" applyProtection="1">
      <protection locked="0"/>
    </xf>
    <xf numFmtId="0" fontId="3" fillId="0" borderId="20" xfId="0" applyFont="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1" fillId="2" borderId="0" xfId="0" applyFont="1" applyFill="1" applyAlignment="1">
      <alignment horizontal="center" vertical="center" shrinkToFit="1"/>
    </xf>
    <xf numFmtId="0" fontId="1" fillId="2" borderId="0" xfId="0" applyFont="1" applyFill="1"/>
    <xf numFmtId="0" fontId="1" fillId="12" borderId="0" xfId="0" applyFont="1" applyFill="1" applyAlignment="1">
      <alignment horizontal="center" vertical="center" shrinkToFit="1"/>
    </xf>
    <xf numFmtId="0" fontId="1" fillId="12" borderId="0" xfId="0" applyFont="1" applyFill="1"/>
    <xf numFmtId="0" fontId="0" fillId="0" borderId="0" xfId="0" applyBorder="1" applyAlignment="1" applyProtection="1">
      <alignment horizontal="center" vertical="center"/>
      <protection locked="0"/>
    </xf>
    <xf numFmtId="0" fontId="0" fillId="0" borderId="19" xfId="0" applyNumberFormat="1" applyBorder="1" applyAlignment="1">
      <alignment shrinkToFit="1"/>
    </xf>
    <xf numFmtId="0" fontId="0" fillId="0" borderId="0" xfId="0" applyBorder="1" applyAlignment="1" applyProtection="1">
      <alignment horizontal="center" vertical="center"/>
      <protection locked="0"/>
    </xf>
    <xf numFmtId="0" fontId="3" fillId="0" borderId="19" xfId="0" applyFont="1" applyFill="1" applyBorder="1" applyAlignment="1">
      <alignment horizontal="center" vertical="center" shrinkToFit="1"/>
    </xf>
    <xf numFmtId="0" fontId="0" fillId="0" borderId="0" xfId="0" applyBorder="1" applyAlignment="1" applyProtection="1">
      <alignment horizontal="center" vertical="center"/>
      <protection locked="0"/>
    </xf>
    <xf numFmtId="0" fontId="0" fillId="0" borderId="19" xfId="0" applyNumberFormat="1" applyBorder="1" applyAlignment="1" applyProtection="1">
      <alignment horizontal="center" vertical="center"/>
      <protection locked="0"/>
    </xf>
    <xf numFmtId="49" fontId="0" fillId="0" borderId="19" xfId="0" applyNumberFormat="1" applyBorder="1" applyAlignment="1" applyProtection="1">
      <alignment horizontal="center" vertical="center" shrinkToFit="1"/>
      <protection locked="0"/>
    </xf>
    <xf numFmtId="0" fontId="14" fillId="0" borderId="0" xfId="0" applyFont="1" applyAlignment="1">
      <alignment horizontal="right"/>
    </xf>
    <xf numFmtId="0" fontId="0" fillId="0" borderId="0" xfId="0" applyAlignment="1"/>
    <xf numFmtId="1" fontId="0" fillId="0" borderId="0" xfId="0" applyNumberFormat="1" applyFill="1" applyBorder="1" applyAlignment="1" applyProtection="1">
      <protection locked="0"/>
    </xf>
    <xf numFmtId="0" fontId="13" fillId="0" borderId="0" xfId="0" applyFont="1" applyFill="1" applyBorder="1" applyAlignment="1" applyProtection="1">
      <alignment horizontal="center" vertical="center" textRotation="90"/>
      <protection locked="0"/>
    </xf>
    <xf numFmtId="0" fontId="0" fillId="0" borderId="0" xfId="0" applyFill="1" applyBorder="1" applyAlignment="1" applyProtection="1">
      <alignment horizontal="center" vertical="center"/>
      <protection locked="0"/>
    </xf>
    <xf numFmtId="0" fontId="0" fillId="0" borderId="0" xfId="0" applyFont="1" applyBorder="1" applyAlignment="1" applyProtection="1">
      <alignment horizontal="right" vertical="center" shrinkToFit="1"/>
      <protection locked="0"/>
    </xf>
    <xf numFmtId="0" fontId="0" fillId="0" borderId="0" xfId="0" applyFont="1" applyBorder="1" applyProtection="1">
      <protection locked="0"/>
    </xf>
    <xf numFmtId="9" fontId="0" fillId="0" borderId="0" xfId="0" applyNumberFormat="1" applyFill="1" applyBorder="1" applyAlignment="1" applyProtection="1">
      <alignment horizontal="center" vertical="center" shrinkToFit="1"/>
      <protection locked="0"/>
    </xf>
    <xf numFmtId="0" fontId="0" fillId="0" borderId="0" xfId="0" applyNumberFormat="1" applyBorder="1"/>
    <xf numFmtId="0" fontId="0" fillId="0" borderId="0" xfId="0" applyNumberFormat="1" applyBorder="1" applyAlignment="1" applyProtection="1">
      <protection locked="0"/>
    </xf>
    <xf numFmtId="0" fontId="0" fillId="0" borderId="0" xfId="0" applyNumberFormat="1" applyBorder="1" applyProtection="1">
      <protection locked="0"/>
    </xf>
    <xf numFmtId="0" fontId="0" fillId="0" borderId="0" xfId="0" applyNumberFormat="1" applyBorder="1" applyAlignment="1">
      <alignment horizontal="left"/>
    </xf>
    <xf numFmtId="9" fontId="0" fillId="0" borderId="0" xfId="0" applyNumberFormat="1" applyBorder="1" applyAlignment="1" applyProtection="1">
      <alignment horizontal="left"/>
      <protection locked="0"/>
    </xf>
    <xf numFmtId="9" fontId="0" fillId="0" borderId="0" xfId="0" applyNumberFormat="1" applyBorder="1" applyAlignment="1" applyProtection="1">
      <protection locked="0"/>
    </xf>
    <xf numFmtId="9" fontId="0" fillId="0" borderId="0" xfId="0" applyNumberFormat="1" applyBorder="1" applyProtection="1">
      <protection locked="0"/>
    </xf>
    <xf numFmtId="9" fontId="2" fillId="0" borderId="27" xfId="0" applyNumberFormat="1" applyFont="1" applyBorder="1" applyAlignment="1" applyProtection="1">
      <alignment horizontal="center" vertical="center" shrinkToFit="1"/>
      <protection locked="0"/>
    </xf>
    <xf numFmtId="9" fontId="2" fillId="0" borderId="19" xfId="0" applyNumberFormat="1" applyFont="1" applyBorder="1" applyAlignment="1" applyProtection="1">
      <alignment horizontal="center" vertical="center" shrinkToFit="1"/>
      <protection locked="0"/>
    </xf>
    <xf numFmtId="0" fontId="2" fillId="0" borderId="1" xfId="0" applyFont="1" applyBorder="1" applyAlignment="1" applyProtection="1">
      <alignment horizontal="center" vertical="center" shrinkToFit="1"/>
      <protection locked="0"/>
    </xf>
    <xf numFmtId="0" fontId="1" fillId="2" borderId="0"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0" fontId="0" fillId="0" borderId="0" xfId="0" applyFont="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1" xfId="0" applyBorder="1" applyAlignment="1" applyProtection="1">
      <alignment shrinkToFit="1"/>
      <protection locked="0"/>
    </xf>
    <xf numFmtId="0" fontId="0" fillId="0" borderId="22" xfId="0" applyBorder="1" applyAlignment="1" applyProtection="1">
      <alignment shrinkToFit="1"/>
      <protection locked="0"/>
    </xf>
    <xf numFmtId="0" fontId="0" fillId="0" borderId="23" xfId="0" applyBorder="1" applyAlignment="1" applyProtection="1">
      <alignment shrinkToFit="1"/>
      <protection locked="0"/>
    </xf>
    <xf numFmtId="0" fontId="0" fillId="0" borderId="21" xfId="0" applyFont="1" applyBorder="1" applyAlignment="1" applyProtection="1">
      <alignment horizontal="center" vertical="center" shrinkToFit="1"/>
      <protection locked="0"/>
    </xf>
    <xf numFmtId="0" fontId="0" fillId="0" borderId="22"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0" fontId="0" fillId="0" borderId="0" xfId="0" applyBorder="1" applyAlignment="1" applyProtection="1">
      <alignment horizontal="right" vertical="center" shrinkToFit="1"/>
      <protection locked="0"/>
    </xf>
    <xf numFmtId="0" fontId="0" fillId="0" borderId="0" xfId="0" applyBorder="1" applyAlignment="1" applyProtection="1">
      <alignment horizontal="center" vertical="center" shrinkToFit="1"/>
      <protection locked="0"/>
    </xf>
    <xf numFmtId="0" fontId="3" fillId="0" borderId="0" xfId="0" applyFont="1" applyBorder="1" applyAlignment="1" applyProtection="1">
      <alignment horizontal="center" vertical="center"/>
      <protection locked="0"/>
    </xf>
    <xf numFmtId="0" fontId="0" fillId="0" borderId="6" xfId="0" applyBorder="1" applyAlignment="1" applyProtection="1">
      <alignment shrinkToFit="1"/>
      <protection locked="0"/>
    </xf>
    <xf numFmtId="0" fontId="0" fillId="0" borderId="7" xfId="0" applyBorder="1" applyAlignment="1" applyProtection="1">
      <alignment shrinkToFit="1"/>
      <protection locked="0"/>
    </xf>
    <xf numFmtId="0" fontId="13" fillId="0" borderId="18" xfId="0" applyFont="1" applyBorder="1" applyAlignment="1" applyProtection="1">
      <alignment horizontal="center" vertical="center" textRotation="90"/>
      <protection locked="0"/>
    </xf>
    <xf numFmtId="0" fontId="0" fillId="0" borderId="5" xfId="0" applyBorder="1" applyAlignment="1" applyProtection="1">
      <alignment shrinkToFit="1"/>
      <protection locked="0"/>
    </xf>
    <xf numFmtId="0" fontId="1" fillId="2" borderId="0" xfId="0" applyNumberFormat="1" applyFont="1" applyFill="1" applyBorder="1" applyAlignment="1" applyProtection="1">
      <alignment horizontal="left" vertical="center"/>
      <protection locked="0"/>
    </xf>
    <xf numFmtId="0" fontId="1" fillId="2" borderId="0" xfId="0" applyFont="1" applyFill="1" applyBorder="1" applyAlignment="1" applyProtection="1">
      <alignment shrinkToFit="1"/>
      <protection locked="0"/>
    </xf>
    <xf numFmtId="0" fontId="0" fillId="0" borderId="0" xfId="0" applyBorder="1" applyAlignment="1" applyProtection="1">
      <alignment horizontal="right" vertical="center"/>
      <protection locked="0"/>
    </xf>
    <xf numFmtId="0" fontId="13" fillId="0" borderId="0" xfId="0" applyFont="1" applyAlignment="1" applyProtection="1">
      <alignment horizontal="center" vertical="center" textRotation="90"/>
      <protection locked="0"/>
    </xf>
    <xf numFmtId="0" fontId="12" fillId="0" borderId="0" xfId="0" applyFont="1" applyBorder="1" applyAlignment="1" applyProtection="1">
      <protection locked="0"/>
    </xf>
    <xf numFmtId="0" fontId="0" fillId="0" borderId="0" xfId="0" applyFont="1" applyBorder="1" applyAlignment="1" applyProtection="1">
      <alignment horizontal="right" vertical="center"/>
      <protection locked="0"/>
    </xf>
    <xf numFmtId="0" fontId="0" fillId="0" borderId="0" xfId="0" applyBorder="1" applyAlignment="1" applyProtection="1">
      <alignment vertical="center"/>
      <protection locked="0"/>
    </xf>
    <xf numFmtId="0" fontId="0" fillId="0" borderId="0" xfId="0" applyAlignment="1" applyProtection="1"/>
    <xf numFmtId="0" fontId="13" fillId="10" borderId="14" xfId="0" applyFont="1" applyFill="1" applyBorder="1" applyAlignment="1" applyProtection="1">
      <alignment horizontal="left" vertical="top" wrapText="1"/>
      <protection locked="0"/>
    </xf>
    <xf numFmtId="0" fontId="13" fillId="10" borderId="17" xfId="0" applyFont="1" applyFill="1" applyBorder="1" applyAlignment="1">
      <alignment horizontal="left" vertical="top" wrapText="1"/>
    </xf>
    <xf numFmtId="0" fontId="13" fillId="10" borderId="24" xfId="0" applyFont="1" applyFill="1" applyBorder="1" applyAlignment="1">
      <alignment horizontal="left" vertical="top" wrapText="1"/>
    </xf>
    <xf numFmtId="0" fontId="13" fillId="10" borderId="18" xfId="0" applyFont="1" applyFill="1" applyBorder="1" applyAlignment="1">
      <alignment horizontal="left" vertical="top" wrapText="1"/>
    </xf>
    <xf numFmtId="0" fontId="13" fillId="10" borderId="0" xfId="0" applyFont="1" applyFill="1" applyBorder="1" applyAlignment="1">
      <alignment horizontal="left" vertical="top" wrapText="1"/>
    </xf>
    <xf numFmtId="0" fontId="13" fillId="10" borderId="25" xfId="0" applyFont="1" applyFill="1" applyBorder="1" applyAlignment="1">
      <alignment horizontal="left" vertical="top" wrapText="1"/>
    </xf>
    <xf numFmtId="0" fontId="13" fillId="10" borderId="15" xfId="0" applyFont="1" applyFill="1" applyBorder="1" applyAlignment="1">
      <alignment horizontal="left" vertical="top" wrapText="1"/>
    </xf>
    <xf numFmtId="0" fontId="13" fillId="10" borderId="16" xfId="0" applyFont="1" applyFill="1" applyBorder="1" applyAlignment="1">
      <alignment horizontal="left" vertical="top" wrapText="1"/>
    </xf>
    <xf numFmtId="0" fontId="13" fillId="10" borderId="26" xfId="0" applyFont="1" applyFill="1" applyBorder="1" applyAlignment="1">
      <alignment horizontal="left" vertical="top" wrapText="1"/>
    </xf>
    <xf numFmtId="49" fontId="1" fillId="0" borderId="0" xfId="0" applyNumberFormat="1" applyFont="1" applyFill="1" applyBorder="1" applyAlignment="1">
      <alignment horizontal="center" vertical="center"/>
    </xf>
    <xf numFmtId="0" fontId="0" fillId="0" borderId="0" xfId="0" applyFill="1" applyBorder="1" applyAlignment="1">
      <alignment horizontal="center" vertical="center"/>
    </xf>
    <xf numFmtId="1" fontId="0" fillId="0" borderId="0" xfId="0" applyNumberFormat="1" applyBorder="1" applyAlignment="1" applyProtection="1">
      <protection locked="0"/>
    </xf>
  </cellXfs>
  <cellStyles count="1">
    <cellStyle name="Normal" xfId="0" builtinId="0"/>
  </cellStyles>
  <dxfs count="1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theme="0"/>
      </font>
      <fill>
        <patternFill>
          <bgColor rgb="FFC00000"/>
        </patternFill>
      </fill>
    </dxf>
    <dxf>
      <font>
        <color theme="0"/>
      </font>
    </dxf>
    <dxf>
      <font>
        <color theme="0"/>
      </font>
      <fill>
        <patternFill patternType="none">
          <bgColor auto="1"/>
        </patternFill>
      </fill>
    </dxf>
    <dxf>
      <font>
        <color theme="0"/>
      </font>
      <fill>
        <patternFill patternType="none">
          <bgColor auto="1"/>
        </patternFill>
      </fill>
    </dxf>
    <dxf>
      <font>
        <color theme="0"/>
      </font>
    </dxf>
    <dxf>
      <font>
        <color theme="0"/>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theme="8" tint="0.59996337778862885"/>
        </patternFill>
      </fill>
    </dxf>
    <dxf>
      <fill>
        <patternFill>
          <bgColor rgb="FFFF4343"/>
        </patternFill>
      </fill>
    </dxf>
    <dxf>
      <fill>
        <patternFill>
          <bgColor theme="8" tint="0.59996337778862885"/>
        </patternFill>
      </fill>
    </dxf>
    <dxf>
      <fill>
        <patternFill>
          <bgColor rgb="FFFF4343"/>
        </patternFill>
      </fill>
    </dxf>
    <dxf>
      <fill>
        <patternFill>
          <bgColor theme="9" tint="0.39994506668294322"/>
        </patternFill>
      </fill>
    </dxf>
    <dxf>
      <fill>
        <patternFill>
          <bgColor theme="8" tint="0.59996337778862885"/>
        </patternFill>
      </fill>
    </dxf>
    <dxf>
      <fill>
        <patternFill>
          <bgColor rgb="FFEEEE16"/>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border>
        <left style="thin">
          <color auto="1"/>
        </left>
        <right style="thin">
          <color auto="1"/>
        </right>
        <top style="thin">
          <color auto="1"/>
        </top>
        <bottom style="thin">
          <color auto="1"/>
        </bottom>
      </border>
    </dxf>
    <dxf>
      <font>
        <b/>
        <i val="0"/>
        <color theme="0"/>
      </font>
      <fill>
        <patternFill>
          <bgColor rgb="FFC00000"/>
        </patternFill>
      </fill>
      <border>
        <left style="thin">
          <color auto="1"/>
        </left>
        <right style="thin">
          <color auto="1"/>
        </right>
        <top style="thin">
          <color auto="1"/>
        </top>
        <bottom style="thin">
          <color auto="1"/>
        </bottom>
      </border>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color theme="7" tint="0.79998168889431442"/>
      </font>
    </dxf>
    <dxf>
      <fill>
        <patternFill>
          <bgColor theme="9"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val="0"/>
        <i val="0"/>
        <color auto="1"/>
      </font>
    </dxf>
    <dxf>
      <font>
        <b val="0"/>
        <i val="0"/>
        <color auto="1"/>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color theme="0"/>
      </font>
    </dxf>
    <dxf>
      <font>
        <color theme="0"/>
      </font>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C00000"/>
        </patternFill>
      </fill>
    </dxf>
    <dxf>
      <font>
        <color theme="0"/>
      </font>
    </dxf>
    <dxf>
      <font>
        <color theme="0"/>
      </font>
    </dxf>
    <dxf>
      <font>
        <color theme="0"/>
      </font>
    </dxf>
    <dxf>
      <font>
        <color theme="0"/>
      </font>
    </dxf>
    <dxf>
      <font>
        <color theme="0"/>
      </font>
    </dxf>
    <dxf>
      <font>
        <color theme="0"/>
      </font>
    </dxf>
    <dxf>
      <fill>
        <patternFill>
          <bgColor rgb="FFC00000"/>
        </patternFill>
      </fill>
    </dxf>
    <dxf>
      <fill>
        <patternFill>
          <bgColor rgb="FFC00000"/>
        </patternFill>
      </fill>
    </dxf>
    <dxf>
      <font>
        <b/>
        <i val="0"/>
        <color rgb="FFC00000"/>
      </font>
    </dxf>
    <dxf>
      <font>
        <color theme="0"/>
      </font>
    </dxf>
    <dxf>
      <font>
        <color theme="0"/>
      </font>
    </dxf>
    <dxf>
      <font>
        <color theme="0"/>
      </font>
    </dxf>
    <dxf>
      <font>
        <color theme="0"/>
      </font>
    </dxf>
    <dxf>
      <font>
        <color theme="0"/>
      </font>
    </dxf>
    <dxf>
      <font>
        <color rgb="FF9C0006"/>
      </font>
      <fill>
        <patternFill>
          <bgColor rgb="FFFFC7CE"/>
        </patternFill>
      </fill>
    </dxf>
    <dxf>
      <font>
        <b/>
        <i val="0"/>
        <color rgb="FFC00000"/>
      </font>
    </dxf>
    <dxf>
      <font>
        <b/>
        <i val="0"/>
        <color rgb="FFC00000"/>
      </font>
    </dxf>
    <dxf>
      <font>
        <color theme="0"/>
      </font>
    </dxf>
    <dxf>
      <font>
        <color theme="0"/>
      </font>
    </dxf>
    <dxf>
      <font>
        <b/>
        <i val="0"/>
        <color rgb="FFC00000"/>
      </font>
    </dxf>
    <dxf>
      <font>
        <b/>
        <i val="0"/>
        <color rgb="FFC00000"/>
      </font>
    </dxf>
    <dxf>
      <font>
        <b/>
        <i val="0"/>
        <color rgb="FFC00000"/>
      </font>
    </dxf>
  </dxfs>
  <tableStyles count="0" defaultTableStyle="TableStyleMedium2" defaultPivotStyle="PivotStyleLight16"/>
  <colors>
    <mruColors>
      <color rgb="FFFF9933"/>
      <color rgb="FFFF4343"/>
      <color rgb="FFF5050B"/>
      <color rgb="FFFF7875"/>
      <color rgb="FFF4551C"/>
      <color rgb="FFE84630"/>
      <color rgb="FFEEEE16"/>
      <color rgb="FFE0DC24"/>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FD181E0-5E2F-11CE-A449-00AA004A803D}" ax:persistence="persistStreamInit" r:id="rId1"/>
</file>

<file path=xl/activeX/activeX10.xml><?xml version="1.0" encoding="utf-8"?>
<ax:ocx xmlns:ax="http://schemas.microsoft.com/office/2006/activeX" xmlns:r="http://schemas.openxmlformats.org/officeDocument/2006/relationships" ax:classid="{DFD181E0-5E2F-11CE-A449-00AA004A803D}" ax:persistence="persistStreamInit" r:id="rId1"/>
</file>

<file path=xl/activeX/activeX11.xml><?xml version="1.0" encoding="utf-8"?>
<ax:ocx xmlns:ax="http://schemas.microsoft.com/office/2006/activeX" xmlns:r="http://schemas.openxmlformats.org/officeDocument/2006/relationships" ax:classid="{DFD181E0-5E2F-11CE-A449-00AA004A803D}" ax:persistence="persistStreamInit" r:id="rId1"/>
</file>

<file path=xl/activeX/activeX12.xml><?xml version="1.0" encoding="utf-8"?>
<ax:ocx xmlns:ax="http://schemas.microsoft.com/office/2006/activeX" xmlns:r="http://schemas.openxmlformats.org/officeDocument/2006/relationships" ax:classid="{DFD181E0-5E2F-11CE-A449-00AA004A803D}" ax:persistence="persistStreamInit" r:id="rId1"/>
</file>

<file path=xl/activeX/activeX13.xml><?xml version="1.0" encoding="utf-8"?>
<ax:ocx xmlns:ax="http://schemas.microsoft.com/office/2006/activeX" xmlns:r="http://schemas.openxmlformats.org/officeDocument/2006/relationships" ax:classid="{DFD181E0-5E2F-11CE-A449-00AA004A803D}" ax:persistence="persistStreamInit" r:id="rId1"/>
</file>

<file path=xl/activeX/activeX14.xml><?xml version="1.0" encoding="utf-8"?>
<ax:ocx xmlns:ax="http://schemas.microsoft.com/office/2006/activeX" xmlns:r="http://schemas.openxmlformats.org/officeDocument/2006/relationships" ax:classid="{DFD181E0-5E2F-11CE-A449-00AA004A803D}" ax:persistence="persistStreamInit" r:id="rId1"/>
</file>

<file path=xl/activeX/activeX15.xml><?xml version="1.0" encoding="utf-8"?>
<ax:ocx xmlns:ax="http://schemas.microsoft.com/office/2006/activeX" xmlns:r="http://schemas.openxmlformats.org/officeDocument/2006/relationships" ax:classid="{DFD181E0-5E2F-11CE-A449-00AA004A803D}" ax:persistence="persistStreamInit" r:id="rId1"/>
</file>

<file path=xl/activeX/activeX16.xml><?xml version="1.0" encoding="utf-8"?>
<ax:ocx xmlns:ax="http://schemas.microsoft.com/office/2006/activeX" xmlns:r="http://schemas.openxmlformats.org/officeDocument/2006/relationships" ax:classid="{DFD181E0-5E2F-11CE-A449-00AA004A803D}" ax:persistence="persistStreamInit" r:id="rId1"/>
</file>

<file path=xl/activeX/activeX17.xml><?xml version="1.0" encoding="utf-8"?>
<ax:ocx xmlns:ax="http://schemas.microsoft.com/office/2006/activeX" xmlns:r="http://schemas.openxmlformats.org/officeDocument/2006/relationships" ax:classid="{DFD181E0-5E2F-11CE-A449-00AA004A803D}" ax:persistence="persistStreamInit" r:id="rId1"/>
</file>

<file path=xl/activeX/activeX18.xml><?xml version="1.0" encoding="utf-8"?>
<ax:ocx xmlns:ax="http://schemas.microsoft.com/office/2006/activeX" xmlns:r="http://schemas.openxmlformats.org/officeDocument/2006/relationships" ax:classid="{DFD181E0-5E2F-11CE-A449-00AA004A803D}" ax:persistence="persistStreamInit" r:id="rId1"/>
</file>

<file path=xl/activeX/activeX19.xml><?xml version="1.0" encoding="utf-8"?>
<ax:ocx xmlns:ax="http://schemas.microsoft.com/office/2006/activeX" xmlns:r="http://schemas.openxmlformats.org/officeDocument/2006/relationships" ax:classid="{DFD181E0-5E2F-11CE-A449-00AA004A803D}" ax:persistence="persistStreamInit" r:id="rId1"/>
</file>

<file path=xl/activeX/activeX2.xml><?xml version="1.0" encoding="utf-8"?>
<ax:ocx xmlns:ax="http://schemas.microsoft.com/office/2006/activeX" xmlns:r="http://schemas.openxmlformats.org/officeDocument/2006/relationships" ax:classid="{DFD181E0-5E2F-11CE-A449-00AA004A803D}" ax:persistence="persistStreamInit" r:id="rId1"/>
</file>

<file path=xl/activeX/activeX20.xml><?xml version="1.0" encoding="utf-8"?>
<ax:ocx xmlns:ax="http://schemas.microsoft.com/office/2006/activeX" xmlns:r="http://schemas.openxmlformats.org/officeDocument/2006/relationships" ax:classid="{DFD181E0-5E2F-11CE-A449-00AA004A803D}" ax:persistence="persistStreamInit" r:id="rId1"/>
</file>

<file path=xl/activeX/activeX21.xml><?xml version="1.0" encoding="utf-8"?>
<ax:ocx xmlns:ax="http://schemas.microsoft.com/office/2006/activeX" xmlns:r="http://schemas.openxmlformats.org/officeDocument/2006/relationships" ax:classid="{DFD181E0-5E2F-11CE-A449-00AA004A803D}" ax:persistence="persistStreamInit" r:id="rId1"/>
</file>

<file path=xl/activeX/activeX22.xml><?xml version="1.0" encoding="utf-8"?>
<ax:ocx xmlns:ax="http://schemas.microsoft.com/office/2006/activeX" xmlns:r="http://schemas.openxmlformats.org/officeDocument/2006/relationships" ax:classid="{DFD181E0-5E2F-11CE-A449-00AA004A803D}" ax:persistence="persistStreamInit" r:id="rId1"/>
</file>

<file path=xl/activeX/activeX23.xml><?xml version="1.0" encoding="utf-8"?>
<ax:ocx xmlns:ax="http://schemas.microsoft.com/office/2006/activeX" xmlns:r="http://schemas.openxmlformats.org/officeDocument/2006/relationships" ax:classid="{DFD181E0-5E2F-11CE-A449-00AA004A803D}" ax:persistence="persistStreamInit" r:id="rId1"/>
</file>

<file path=xl/activeX/activeX24.xml><?xml version="1.0" encoding="utf-8"?>
<ax:ocx xmlns:ax="http://schemas.microsoft.com/office/2006/activeX" xmlns:r="http://schemas.openxmlformats.org/officeDocument/2006/relationships" ax:classid="{DFD181E0-5E2F-11CE-A449-00AA004A803D}" ax:persistence="persistStreamInit" r:id="rId1"/>
</file>

<file path=xl/activeX/activeX25.xml><?xml version="1.0" encoding="utf-8"?>
<ax:ocx xmlns:ax="http://schemas.microsoft.com/office/2006/activeX" xmlns:r="http://schemas.openxmlformats.org/officeDocument/2006/relationships" ax:classid="{DFD181E0-5E2F-11CE-A449-00AA004A803D}" ax:persistence="persistStreamInit" r:id="rId1"/>
</file>

<file path=xl/activeX/activeX26.xml><?xml version="1.0" encoding="utf-8"?>
<ax:ocx xmlns:ax="http://schemas.microsoft.com/office/2006/activeX" xmlns:r="http://schemas.openxmlformats.org/officeDocument/2006/relationships" ax:classid="{DFD181E0-5E2F-11CE-A449-00AA004A803D}" ax:persistence="persistStreamInit" r:id="rId1"/>
</file>

<file path=xl/activeX/activeX27.xml><?xml version="1.0" encoding="utf-8"?>
<ax:ocx xmlns:ax="http://schemas.microsoft.com/office/2006/activeX" xmlns:r="http://schemas.openxmlformats.org/officeDocument/2006/relationships" ax:classid="{DFD181E0-5E2F-11CE-A449-00AA004A803D}" ax:persistence="persistStreamInit" r:id="rId1"/>
</file>

<file path=xl/activeX/activeX28.xml><?xml version="1.0" encoding="utf-8"?>
<ax:ocx xmlns:ax="http://schemas.microsoft.com/office/2006/activeX" xmlns:r="http://schemas.openxmlformats.org/officeDocument/2006/relationships" ax:classid="{DFD181E0-5E2F-11CE-A449-00AA004A803D}" ax:persistence="persistStreamInit" r:id="rId1"/>
</file>

<file path=xl/activeX/activeX29.xml><?xml version="1.0" encoding="utf-8"?>
<ax:ocx xmlns:ax="http://schemas.microsoft.com/office/2006/activeX" xmlns:r="http://schemas.openxmlformats.org/officeDocument/2006/relationships" ax:classid="{DFD181E0-5E2F-11CE-A449-00AA004A803D}" ax:persistence="persistStreamInit" r:id="rId1"/>
</file>

<file path=xl/activeX/activeX3.xml><?xml version="1.0" encoding="utf-8"?>
<ax:ocx xmlns:ax="http://schemas.microsoft.com/office/2006/activeX" xmlns:r="http://schemas.openxmlformats.org/officeDocument/2006/relationships" ax:classid="{DFD181E0-5E2F-11CE-A449-00AA004A803D}" ax:persistence="persistStreamInit" r:id="rId1"/>
</file>

<file path=xl/activeX/activeX30.xml><?xml version="1.0" encoding="utf-8"?>
<ax:ocx xmlns:ax="http://schemas.microsoft.com/office/2006/activeX" xmlns:r="http://schemas.openxmlformats.org/officeDocument/2006/relationships" ax:classid="{DFD181E0-5E2F-11CE-A449-00AA004A803D}" ax:persistence="persistStreamInit" r:id="rId1"/>
</file>

<file path=xl/activeX/activeX31.xml><?xml version="1.0" encoding="utf-8"?>
<ax:ocx xmlns:ax="http://schemas.microsoft.com/office/2006/activeX" xmlns:r="http://schemas.openxmlformats.org/officeDocument/2006/relationships" ax:classid="{DFD181E0-5E2F-11CE-A449-00AA004A803D}" ax:persistence="persistStreamInit" r:id="rId1"/>
</file>

<file path=xl/activeX/activeX32.xml><?xml version="1.0" encoding="utf-8"?>
<ax:ocx xmlns:ax="http://schemas.microsoft.com/office/2006/activeX" xmlns:r="http://schemas.openxmlformats.org/officeDocument/2006/relationships" ax:classid="{DFD181E0-5E2F-11CE-A449-00AA004A803D}" ax:persistence="persistStreamInit" r:id="rId1"/>
</file>

<file path=xl/activeX/activeX33.xml><?xml version="1.0" encoding="utf-8"?>
<ax:ocx xmlns:ax="http://schemas.microsoft.com/office/2006/activeX" xmlns:r="http://schemas.openxmlformats.org/officeDocument/2006/relationships" ax:classid="{DFD181E0-5E2F-11CE-A449-00AA004A803D}" ax:persistence="persistStreamInit" r:id="rId1"/>
</file>

<file path=xl/activeX/activeX34.xml><?xml version="1.0" encoding="utf-8"?>
<ax:ocx xmlns:ax="http://schemas.microsoft.com/office/2006/activeX" xmlns:r="http://schemas.openxmlformats.org/officeDocument/2006/relationships" ax:classid="{DFD181E0-5E2F-11CE-A449-00AA004A803D}" ax:persistence="persistStreamInit" r:id="rId1"/>
</file>

<file path=xl/activeX/activeX35.xml><?xml version="1.0" encoding="utf-8"?>
<ax:ocx xmlns:ax="http://schemas.microsoft.com/office/2006/activeX" xmlns:r="http://schemas.openxmlformats.org/officeDocument/2006/relationships" ax:classid="{DFD181E0-5E2F-11CE-A449-00AA004A803D}" ax:persistence="persistStreamInit" r:id="rId1"/>
</file>

<file path=xl/activeX/activeX4.xml><?xml version="1.0" encoding="utf-8"?>
<ax:ocx xmlns:ax="http://schemas.microsoft.com/office/2006/activeX" xmlns:r="http://schemas.openxmlformats.org/officeDocument/2006/relationships" ax:classid="{DFD181E0-5E2F-11CE-A449-00AA004A803D}" ax:persistence="persistStreamInit" r:id="rId1"/>
</file>

<file path=xl/activeX/activeX5.xml><?xml version="1.0" encoding="utf-8"?>
<ax:ocx xmlns:ax="http://schemas.microsoft.com/office/2006/activeX" xmlns:r="http://schemas.openxmlformats.org/officeDocument/2006/relationships" ax:classid="{DFD181E0-5E2F-11CE-A449-00AA004A803D}" ax:persistence="persistStreamInit" r:id="rId1"/>
</file>

<file path=xl/activeX/activeX6.xml><?xml version="1.0" encoding="utf-8"?>
<ax:ocx xmlns:ax="http://schemas.microsoft.com/office/2006/activeX" xmlns:r="http://schemas.openxmlformats.org/officeDocument/2006/relationships" ax:classid="{DFD181E0-5E2F-11CE-A449-00AA004A803D}" ax:persistence="persistStreamInit" r:id="rId1"/>
</file>

<file path=xl/activeX/activeX7.xml><?xml version="1.0" encoding="utf-8"?>
<ax:ocx xmlns:ax="http://schemas.microsoft.com/office/2006/activeX" xmlns:r="http://schemas.openxmlformats.org/officeDocument/2006/relationships" ax:classid="{DFD181E0-5E2F-11CE-A449-00AA004A803D}" ax:persistence="persistStreamInit" r:id="rId1"/>
</file>

<file path=xl/activeX/activeX8.xml><?xml version="1.0" encoding="utf-8"?>
<ax:ocx xmlns:ax="http://schemas.microsoft.com/office/2006/activeX" xmlns:r="http://schemas.openxmlformats.org/officeDocument/2006/relationships" ax:classid="{DFD181E0-5E2F-11CE-A449-00AA004A803D}" ax:persistence="persistStreamInit" r:id="rId1"/>
</file>

<file path=xl/activeX/activeX9.xml><?xml version="1.0" encoding="utf-8"?>
<ax:ocx xmlns:ax="http://schemas.microsoft.com/office/2006/activeX" xmlns:r="http://schemas.openxmlformats.org/officeDocument/2006/relationships" ax:classid="{DFD181E0-5E2F-11CE-A449-00AA004A803D}" ax:persistence="persistStreamInit" r:id="rId1"/>
</file>

<file path=xl/ctrlProps/ctrlProp1.xml><?xml version="1.0" encoding="utf-8"?>
<formControlPr xmlns="http://schemas.microsoft.com/office/spreadsheetml/2009/9/main" objectType="Spin" dx="31" fmlaLink="$BB$45" max="10" min="1" page="10"/>
</file>

<file path=xl/ctrlProps/ctrlProp2.xml><?xml version="1.0" encoding="utf-8"?>
<formControlPr xmlns="http://schemas.microsoft.com/office/spreadsheetml/2009/9/main" objectType="Spin" dx="31" fmlaLink="$BJ$45" max="10" min="1" page="10"/>
</file>

<file path=xl/ctrlProps/ctrlProp3.xml><?xml version="1.0" encoding="utf-8"?>
<formControlPr xmlns="http://schemas.microsoft.com/office/spreadsheetml/2009/9/main" objectType="List" dx="31" fmlaLink="$BT$13" fmlaRange="$BU$10:$BU$11" noThreeD="1" sel="2" val="0"/>
</file>

<file path=xl/ctrlProps/ctrlProp4.xml><?xml version="1.0" encoding="utf-8"?>
<formControlPr xmlns="http://schemas.microsoft.com/office/spreadsheetml/2009/9/main" objectType="List" dx="31" fmlaLink="$AZ$3" fmlaRange="$BB$3:$BB$10" noThreeD="1" sel="3" val="0"/>
</file>

<file path=xl/ctrlProps/ctrlProp5.xml><?xml version="1.0" encoding="utf-8"?>
<formControlPr xmlns="http://schemas.microsoft.com/office/spreadsheetml/2009/9/main" objectType="List" dx="31" fmlaLink="$AY$3" fmlaRange="$BB$3:$BB$10" noThreeD="1" sel="6" val="0"/>
</file>

<file path=xl/drawings/_rels/drawing10.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emf"/><Relationship Id="rId1" Type="http://schemas.openxmlformats.org/officeDocument/2006/relationships/image" Target="../media/image4.emf"/><Relationship Id="rId4"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584200</xdr:colOff>
      <xdr:row>2</xdr:row>
      <xdr:rowOff>146050</xdr:rowOff>
    </xdr:from>
    <xdr:to>
      <xdr:col>15</xdr:col>
      <xdr:colOff>539750</xdr:colOff>
      <xdr:row>30</xdr:row>
      <xdr:rowOff>139700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193800" y="514350"/>
          <a:ext cx="8489950" cy="5149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sym typeface="Webdings" panose="05030102010509060703" pitchFamily="18" charset="2"/>
            </a:rPr>
            <a:t> </a:t>
          </a:r>
          <a:r>
            <a:rPr lang="en-US" sz="1100" b="0" i="0" u="none" strike="noStrike">
              <a:solidFill>
                <a:schemeClr val="dk1"/>
              </a:solidFill>
              <a:effectLst/>
              <a:latin typeface="+mn-lt"/>
              <a:ea typeface="+mn-ea"/>
              <a:cs typeface="+mn-cs"/>
            </a:rPr>
            <a:t>Always create a back-up of this file.</a:t>
          </a:r>
          <a:r>
            <a:rPr lang="en-US"/>
            <a:t> </a:t>
          </a:r>
        </a:p>
        <a:p>
          <a:endParaRPr lang="en-US" sz="1100" b="0" i="0" u="none" strike="noStrike">
            <a:solidFill>
              <a:schemeClr val="dk1"/>
            </a:solidFill>
            <a:effectLst/>
            <a:latin typeface="+mn-lt"/>
            <a:ea typeface="+mn-ea"/>
            <a:cs typeface="+mn-cs"/>
          </a:endParaRPr>
        </a:p>
        <a:p>
          <a:r>
            <a:rPr lang="en-US" sz="1100" b="0" i="0">
              <a:solidFill>
                <a:schemeClr val="dk1"/>
              </a:solidFill>
              <a:effectLst/>
              <a:latin typeface="+mn-lt"/>
              <a:ea typeface="+mn-ea"/>
              <a:cs typeface="+mn-cs"/>
              <a:sym typeface="Webdings" panose="05030102010509060703" pitchFamily="18" charset="2"/>
            </a:rPr>
            <a:t> </a:t>
          </a:r>
          <a:r>
            <a:rPr lang="en-US" sz="1100" b="0" i="0" u="none" strike="noStrike">
              <a:solidFill>
                <a:schemeClr val="dk1"/>
              </a:solidFill>
              <a:effectLst/>
              <a:latin typeface="+mn-lt"/>
              <a:ea typeface="+mn-ea"/>
              <a:cs typeface="+mn-cs"/>
            </a:rPr>
            <a:t>This Helper is designed for On-Deck Baseball.  It does not deal at all with the scoring of the game.</a:t>
          </a:r>
          <a:r>
            <a:rPr lang="en-US"/>
            <a:t> </a:t>
          </a:r>
        </a:p>
        <a:p>
          <a:endParaRPr lang="en-US" sz="1100" b="0" i="0" u="none" strike="noStrike">
            <a:solidFill>
              <a:schemeClr val="dk1"/>
            </a:solidFill>
            <a:effectLst/>
            <a:latin typeface="+mn-lt"/>
            <a:ea typeface="+mn-ea"/>
            <a:cs typeface="+mn-cs"/>
          </a:endParaRPr>
        </a:p>
        <a:p>
          <a:r>
            <a:rPr lang="en-US"/>
            <a:t> </a:t>
          </a:r>
          <a:r>
            <a:rPr lang="en-US" sz="1100" b="0" i="0">
              <a:solidFill>
                <a:schemeClr val="dk1"/>
              </a:solidFill>
              <a:effectLst/>
              <a:latin typeface="+mn-lt"/>
              <a:ea typeface="+mn-ea"/>
              <a:cs typeface="+mn-cs"/>
              <a:sym typeface="Webdings" panose="05030102010509060703" pitchFamily="18" charset="2"/>
            </a:rPr>
            <a:t></a:t>
          </a:r>
          <a:r>
            <a:rPr lang="en-US" sz="1100" b="0" i="0" u="none" strike="noStrike">
              <a:solidFill>
                <a:schemeClr val="dk1"/>
              </a:solidFill>
              <a:effectLst/>
              <a:latin typeface="+mn-lt"/>
              <a:ea typeface="+mn-ea"/>
              <a:cs typeface="+mn-cs"/>
            </a:rPr>
            <a:t>This Helper uses the designated hitter only.</a:t>
          </a:r>
          <a:r>
            <a:rPr lang="en-US"/>
            <a:t>  </a:t>
          </a:r>
        </a:p>
        <a:p>
          <a:endParaRPr lang="en-US" sz="1100" b="0" i="0" u="none" strike="noStrike">
            <a:solidFill>
              <a:schemeClr val="dk1"/>
            </a:solidFill>
            <a:effectLst/>
            <a:latin typeface="+mn-lt"/>
            <a:ea typeface="+mn-ea"/>
            <a:cs typeface="+mn-cs"/>
          </a:endParaRPr>
        </a:p>
        <a:p>
          <a:r>
            <a:rPr lang="en-US" sz="1100" b="0" i="0">
              <a:solidFill>
                <a:schemeClr val="dk1"/>
              </a:solidFill>
              <a:effectLst/>
              <a:latin typeface="+mn-lt"/>
              <a:ea typeface="+mn-ea"/>
              <a:cs typeface="+mn-cs"/>
              <a:sym typeface="Webdings" panose="05030102010509060703" pitchFamily="18" charset="2"/>
            </a:rPr>
            <a:t></a:t>
          </a:r>
          <a:r>
            <a:rPr lang="en-US" sz="1100" b="0" i="0" u="none" strike="noStrike">
              <a:solidFill>
                <a:schemeClr val="dk1"/>
              </a:solidFill>
              <a:effectLst/>
              <a:latin typeface="+mn-lt"/>
              <a:ea typeface="+mn-ea"/>
              <a:cs typeface="+mn-cs"/>
            </a:rPr>
            <a:t>For a basic understanding of how this Helper works, it is suggested that you watch the video.</a:t>
          </a:r>
          <a:r>
            <a:rPr lang="en-US"/>
            <a:t> </a:t>
          </a:r>
        </a:p>
        <a:p>
          <a:endParaRPr lang="en-US" sz="1100" b="0" i="0" u="none" strike="noStrike">
            <a:solidFill>
              <a:schemeClr val="dk1"/>
            </a:solidFill>
            <a:effectLst/>
            <a:latin typeface="+mn-lt"/>
            <a:ea typeface="+mn-ea"/>
            <a:cs typeface="+mn-cs"/>
          </a:endParaRPr>
        </a:p>
        <a:p>
          <a:r>
            <a:rPr lang="en-US" sz="1100" b="0" i="0">
              <a:solidFill>
                <a:schemeClr val="dk1"/>
              </a:solidFill>
              <a:effectLst/>
              <a:latin typeface="+mn-lt"/>
              <a:ea typeface="+mn-ea"/>
              <a:cs typeface="+mn-cs"/>
              <a:sym typeface="Webdings" panose="05030102010509060703" pitchFamily="18" charset="2"/>
            </a:rPr>
            <a:t></a:t>
          </a:r>
          <a:r>
            <a:rPr lang="en-US" sz="1100" b="0" i="0" u="none" strike="noStrike">
              <a:solidFill>
                <a:schemeClr val="dk1"/>
              </a:solidFill>
              <a:effectLst/>
              <a:latin typeface="+mn-lt"/>
              <a:ea typeface="+mn-ea"/>
              <a:cs typeface="+mn-cs"/>
            </a:rPr>
            <a:t>All editing needs to be done on the Team tabs.</a:t>
          </a:r>
          <a:r>
            <a:rPr lang="en-US"/>
            <a:t> </a:t>
          </a:r>
        </a:p>
        <a:p>
          <a:endParaRPr lang="en-US" sz="1100" b="0" i="0" u="none" strike="noStrike">
            <a:solidFill>
              <a:schemeClr val="dk1"/>
            </a:solidFill>
            <a:effectLst/>
            <a:latin typeface="+mn-lt"/>
            <a:ea typeface="+mn-ea"/>
            <a:cs typeface="+mn-cs"/>
          </a:endParaRPr>
        </a:p>
        <a:p>
          <a:r>
            <a:rPr lang="en-US" sz="1100" b="0" i="0">
              <a:solidFill>
                <a:schemeClr val="dk1"/>
              </a:solidFill>
              <a:effectLst/>
              <a:latin typeface="+mn-lt"/>
              <a:ea typeface="+mn-ea"/>
              <a:cs typeface="+mn-cs"/>
              <a:sym typeface="Webdings" panose="05030102010509060703" pitchFamily="18" charset="2"/>
            </a:rPr>
            <a:t> </a:t>
          </a:r>
          <a:r>
            <a:rPr lang="en-US" sz="1100" b="0" i="0" u="none" strike="noStrike">
              <a:solidFill>
                <a:schemeClr val="dk1"/>
              </a:solidFill>
              <a:effectLst/>
              <a:latin typeface="+mn-lt"/>
              <a:ea typeface="+mn-ea"/>
              <a:cs typeface="+mn-cs"/>
            </a:rPr>
            <a:t>Sheet2 Edit is protected, to prevent certain changes.  The only thing done on this sheet is the picking of teams.  The protection is not         </a:t>
          </a:r>
        </a:p>
        <a:p>
          <a:r>
            <a:rPr lang="en-US" sz="1100" b="0" i="0" u="none" strike="noStrike">
              <a:solidFill>
                <a:schemeClr val="dk1"/>
              </a:solidFill>
              <a:effectLst/>
              <a:latin typeface="+mn-lt"/>
              <a:ea typeface="+mn-ea"/>
              <a:cs typeface="+mn-cs"/>
            </a:rPr>
            <a:t>     passworded.</a:t>
          </a:r>
          <a:r>
            <a:rPr lang="en-US"/>
            <a:t> </a:t>
          </a:r>
        </a:p>
        <a:p>
          <a:endParaRPr lang="en-US"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sym typeface="Webdings" panose="05030102010509060703" pitchFamily="18" charset="2"/>
            </a:rPr>
            <a:t></a:t>
          </a:r>
          <a:r>
            <a:rPr lang="en-US" sz="1100" b="0" i="0" u="none" strike="noStrike">
              <a:solidFill>
                <a:schemeClr val="dk1"/>
              </a:solidFill>
              <a:effectLst/>
              <a:latin typeface="+mn-lt"/>
              <a:ea typeface="+mn-ea"/>
              <a:cs typeface="+mn-cs"/>
            </a:rPr>
            <a:t>The only die rolling in this Helper occurs in the Pitcher-Batter confrontation.  If the user decides not to use this die roll, certain characteristics </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u="none" strike="noStrike">
              <a:solidFill>
                <a:schemeClr val="dk1"/>
              </a:solidFill>
              <a:effectLst/>
              <a:latin typeface="+mn-lt"/>
              <a:ea typeface="+mn-ea"/>
              <a:cs typeface="+mn-cs"/>
            </a:rPr>
            <a:t>     of the Helper will be unavailable.        </a:t>
          </a:r>
          <a:r>
            <a:rPr lang="en-US" sz="1100" b="0" i="0" u="none" strike="noStrike" baseline="0">
              <a:solidFill>
                <a:schemeClr val="dk1"/>
              </a:solidFill>
              <a:effectLst/>
              <a:latin typeface="+mn-lt"/>
              <a:ea typeface="+mn-ea"/>
              <a:cs typeface="+mn-cs"/>
            </a:rPr>
            <a:t>   </a:t>
          </a:r>
          <a:r>
            <a:rPr lang="en-US" sz="1100" b="0" i="0" u="none" strike="noStrike">
              <a:solidFill>
                <a:schemeClr val="dk1"/>
              </a:solidFill>
              <a:effectLst/>
              <a:latin typeface="+mn-lt"/>
              <a:ea typeface="+mn-ea"/>
              <a:cs typeface="+mn-cs"/>
            </a:rPr>
            <a:t> </a:t>
          </a:r>
          <a:r>
            <a:rPr lang="en-US"/>
            <a:t>    </a:t>
          </a:r>
          <a:endParaRPr lang="en-US" sz="1100" b="0" i="0">
            <a:solidFill>
              <a:schemeClr val="dk1"/>
            </a:solidFill>
            <a:effectLst/>
            <a:latin typeface="+mn-lt"/>
            <a:ea typeface="+mn-ea"/>
            <a:cs typeface="+mn-cs"/>
            <a:sym typeface="Webdings" panose="05030102010509060703" pitchFamily="18" charset="2"/>
          </a:endParaRPr>
        </a:p>
        <a:p>
          <a:endParaRPr lang="en-US" sz="1100" b="0" i="0">
            <a:solidFill>
              <a:schemeClr val="dk1"/>
            </a:solidFill>
            <a:effectLst/>
            <a:latin typeface="+mn-lt"/>
            <a:ea typeface="+mn-ea"/>
            <a:cs typeface="+mn-cs"/>
            <a:sym typeface="Webdings" panose="05030102010509060703" pitchFamily="18" charset="2"/>
          </a:endParaRPr>
        </a:p>
        <a:p>
          <a:r>
            <a:rPr lang="en-US" sz="1100" b="0" i="0">
              <a:solidFill>
                <a:schemeClr val="dk1"/>
              </a:solidFill>
              <a:effectLst/>
              <a:latin typeface="+mn-lt"/>
              <a:ea typeface="+mn-ea"/>
              <a:cs typeface="+mn-cs"/>
              <a:sym typeface="Webdings" panose="05030102010509060703" pitchFamily="18" charset="2"/>
            </a:rPr>
            <a:t></a:t>
          </a:r>
          <a:r>
            <a:rPr lang="en-US" sz="1100" b="0" i="0" u="none" strike="noStrike">
              <a:solidFill>
                <a:schemeClr val="dk1"/>
              </a:solidFill>
              <a:effectLst/>
              <a:latin typeface="+mn-lt"/>
              <a:ea typeface="+mn-ea"/>
              <a:cs typeface="+mn-cs"/>
            </a:rPr>
            <a:t>The user may alter this Helper in any way he or she chooses.  </a:t>
          </a:r>
          <a:r>
            <a:rPr lang="en-US"/>
            <a:t> </a:t>
          </a:r>
        </a:p>
        <a:p>
          <a:endParaRPr lang="en-US" sz="1100" b="0" i="0" u="none" strike="noStrike">
            <a:solidFill>
              <a:schemeClr val="dk1"/>
            </a:solidFill>
            <a:effectLst/>
            <a:latin typeface="+mn-lt"/>
            <a:ea typeface="+mn-ea"/>
            <a:cs typeface="+mn-cs"/>
          </a:endParaRPr>
        </a:p>
        <a:p>
          <a:r>
            <a:rPr lang="en-US" sz="1100" b="0" i="0">
              <a:solidFill>
                <a:schemeClr val="dk1"/>
              </a:solidFill>
              <a:effectLst/>
              <a:latin typeface="+mn-lt"/>
              <a:ea typeface="+mn-ea"/>
              <a:cs typeface="+mn-cs"/>
              <a:sym typeface="Webdings" panose="05030102010509060703" pitchFamily="18" charset="2"/>
            </a:rPr>
            <a:t></a:t>
          </a:r>
          <a:r>
            <a:rPr lang="en-US" sz="1100" b="0" i="0" u="none" strike="noStrike">
              <a:solidFill>
                <a:schemeClr val="dk1"/>
              </a:solidFill>
              <a:effectLst/>
              <a:latin typeface="+mn-lt"/>
              <a:ea typeface="+mn-ea"/>
              <a:cs typeface="+mn-cs"/>
            </a:rPr>
            <a:t>This Helper is not to be distrubuted or used in any way for profit.</a:t>
          </a:r>
          <a:r>
            <a:rPr lang="en-US"/>
            <a:t> </a:t>
          </a:r>
        </a:p>
        <a:p>
          <a:endParaRPr lang="en-US" sz="1100" b="0" i="0" u="none" strike="noStrike">
            <a:solidFill>
              <a:schemeClr val="dk1"/>
            </a:solidFill>
            <a:effectLst/>
            <a:latin typeface="+mn-lt"/>
            <a:ea typeface="+mn-ea"/>
            <a:cs typeface="+mn-cs"/>
          </a:endParaRPr>
        </a:p>
        <a:p>
          <a:r>
            <a:rPr lang="en-US" sz="1100" b="0" i="0">
              <a:solidFill>
                <a:schemeClr val="dk1"/>
              </a:solidFill>
              <a:effectLst/>
              <a:latin typeface="+mn-lt"/>
              <a:ea typeface="+mn-ea"/>
              <a:cs typeface="+mn-cs"/>
              <a:sym typeface="Webdings" panose="05030102010509060703" pitchFamily="18" charset="2"/>
            </a:rPr>
            <a:t></a:t>
          </a:r>
          <a:r>
            <a:rPr lang="en-US" sz="1100" b="0" i="0" u="none" strike="noStrike">
              <a:solidFill>
                <a:schemeClr val="dk1"/>
              </a:solidFill>
              <a:effectLst/>
              <a:latin typeface="+mn-lt"/>
              <a:ea typeface="+mn-ea"/>
              <a:cs typeface="+mn-cs"/>
            </a:rPr>
            <a:t>If the user needs assistance with the Helper, please contact me at alan.bernardo@gmail.com</a:t>
          </a:r>
          <a:r>
            <a:rPr lang="en-US"/>
            <a:t> </a:t>
          </a:r>
        </a:p>
        <a:p>
          <a:endParaRPr lang="en-US"/>
        </a:p>
        <a:p>
          <a:r>
            <a:rPr lang="en-US" sz="1100" b="0" i="0">
              <a:solidFill>
                <a:schemeClr val="dk1"/>
              </a:solidFill>
              <a:effectLst/>
              <a:latin typeface="+mn-lt"/>
              <a:ea typeface="+mn-ea"/>
              <a:cs typeface="+mn-cs"/>
              <a:sym typeface="Webdings" panose="05030102010509060703" pitchFamily="18" charset="2"/>
            </a:rPr>
            <a:t></a:t>
          </a:r>
          <a:r>
            <a:rPr lang="en-US" sz="1100" b="0" i="0" baseline="0">
              <a:solidFill>
                <a:schemeClr val="dk1"/>
              </a:solidFill>
              <a:effectLst/>
              <a:latin typeface="+mn-lt"/>
              <a:ea typeface="+mn-ea"/>
              <a:cs typeface="+mn-cs"/>
              <a:sym typeface="Webdings" panose="05030102010509060703" pitchFamily="18" charset="2"/>
            </a:rPr>
            <a:t>It is likely there will be errors in this Helper.  If the user finds any-- including and more importantly, errors in baserunning numbers or </a:t>
          </a:r>
        </a:p>
        <a:p>
          <a:r>
            <a:rPr lang="en-US" sz="1100" b="0" i="0" baseline="0">
              <a:solidFill>
                <a:schemeClr val="dk1"/>
              </a:solidFill>
              <a:effectLst/>
              <a:latin typeface="+mn-lt"/>
              <a:ea typeface="+mn-ea"/>
              <a:cs typeface="+mn-cs"/>
              <a:sym typeface="Webdings" panose="05030102010509060703" pitchFamily="18" charset="2"/>
            </a:rPr>
            <a:t>    batter-pitcher-result numbers, or player ratings themselves-- please contact me at the above address.</a:t>
          </a:r>
        </a:p>
        <a:p>
          <a:endParaRPr lang="en-US" sz="1100" b="0" i="0" u="none" strike="noStrike" baseline="0">
            <a:solidFill>
              <a:schemeClr val="dk1"/>
            </a:solidFill>
            <a:effectLst/>
            <a:latin typeface="+mn-lt"/>
            <a:ea typeface="+mn-ea"/>
            <a:cs typeface="+mn-cs"/>
            <a:sym typeface="Webdings" panose="05030102010509060703" pitchFamily="18" charset="2"/>
          </a:endParaRPr>
        </a:p>
        <a:p>
          <a:r>
            <a:rPr lang="en-US" sz="1100" b="0" i="0">
              <a:solidFill>
                <a:schemeClr val="dk1"/>
              </a:solidFill>
              <a:effectLst/>
              <a:latin typeface="+mn-lt"/>
              <a:ea typeface="+mn-ea"/>
              <a:cs typeface="+mn-cs"/>
              <a:sym typeface="Webdings" panose="05030102010509060703" pitchFamily="18" charset="2"/>
            </a:rPr>
            <a:t>Users</a:t>
          </a:r>
          <a:r>
            <a:rPr lang="en-US" sz="1100" b="0" i="0" baseline="0">
              <a:solidFill>
                <a:schemeClr val="dk1"/>
              </a:solidFill>
              <a:effectLst/>
              <a:latin typeface="+mn-lt"/>
              <a:ea typeface="+mn-ea"/>
              <a:cs typeface="+mn-cs"/>
              <a:sym typeface="Webdings" panose="05030102010509060703" pitchFamily="18" charset="2"/>
            </a:rPr>
            <a:t> are also encouraged to contact me with any suggestions, criticsims, or recommendations they might have.  </a:t>
          </a:r>
        </a:p>
        <a:p>
          <a:endParaRPr lang="en-US" sz="1100" b="0" i="0" u="none" strike="noStrike" baseline="0">
            <a:solidFill>
              <a:schemeClr val="dk1"/>
            </a:solidFill>
            <a:effectLst/>
            <a:latin typeface="+mn-lt"/>
            <a:ea typeface="+mn-ea"/>
            <a:cs typeface="+mn-cs"/>
            <a:sym typeface="Webdings" panose="05030102010509060703" pitchFamily="18" charset="2"/>
          </a:endParaRPr>
        </a:p>
        <a:p>
          <a:r>
            <a:rPr lang="en-US" sz="1100" b="0" i="0">
              <a:solidFill>
                <a:schemeClr val="dk1"/>
              </a:solidFill>
              <a:effectLst/>
              <a:latin typeface="+mn-lt"/>
              <a:ea typeface="+mn-ea"/>
              <a:cs typeface="+mn-cs"/>
              <a:sym typeface="Webdings" panose="05030102010509060703" pitchFamily="18" charset="2"/>
            </a:rPr>
            <a:t>I don't pretend to think that</a:t>
          </a:r>
          <a:r>
            <a:rPr lang="en-US" sz="1100" b="0" i="0" baseline="0">
              <a:solidFill>
                <a:schemeClr val="dk1"/>
              </a:solidFill>
              <a:effectLst/>
              <a:latin typeface="+mn-lt"/>
              <a:ea typeface="+mn-ea"/>
              <a:cs typeface="+mn-cs"/>
              <a:sym typeface="Webdings" panose="05030102010509060703" pitchFamily="18" charset="2"/>
            </a:rPr>
            <a:t> I have anything but the basic knowledge of how Excel works.  Some of the routines found in the Helper </a:t>
          </a:r>
        </a:p>
        <a:p>
          <a:r>
            <a:rPr lang="en-US" sz="1100" b="0" i="0" u="none" strike="noStrike" baseline="0">
              <a:solidFill>
                <a:schemeClr val="dk1"/>
              </a:solidFill>
              <a:effectLst/>
              <a:latin typeface="+mn-lt"/>
              <a:ea typeface="+mn-ea"/>
              <a:cs typeface="+mn-cs"/>
              <a:sym typeface="Webdings" panose="05030102010509060703" pitchFamily="18" charset="2"/>
            </a:rPr>
            <a:t>    and the way I go about reaching certain aims, very well could be done more clearly or efficiently.  </a:t>
          </a:r>
          <a:endParaRPr lang="en-US" sz="1100" b="0" i="0" u="none" strike="noStrike">
            <a:solidFill>
              <a:schemeClr val="dk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234374</xdr:colOff>
      <xdr:row>2</xdr:row>
      <xdr:rowOff>11547</xdr:rowOff>
    </xdr:from>
    <xdr:to>
      <xdr:col>25</xdr:col>
      <xdr:colOff>443346</xdr:colOff>
      <xdr:row>25</xdr:row>
      <xdr:rowOff>8710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45074" y="379847"/>
          <a:ext cx="2037772" cy="4232613"/>
        </a:xfrm>
        <a:prstGeom prst="rect">
          <a:avLst/>
        </a:prstGeom>
      </xdr:spPr>
    </xdr:pic>
    <xdr:clientData/>
  </xdr:twoCellAnchor>
  <xdr:twoCellAnchor editAs="oneCell">
    <xdr:from>
      <xdr:col>18</xdr:col>
      <xdr:colOff>0</xdr:colOff>
      <xdr:row>2</xdr:row>
      <xdr:rowOff>69272</xdr:rowOff>
    </xdr:from>
    <xdr:to>
      <xdr:col>21</xdr:col>
      <xdr:colOff>226291</xdr:colOff>
      <xdr:row>25</xdr:row>
      <xdr:rowOff>60017</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72300" y="437572"/>
          <a:ext cx="2055091" cy="4226195"/>
        </a:xfrm>
        <a:prstGeom prst="rect">
          <a:avLst/>
        </a:prstGeom>
      </xdr:spPr>
    </xdr:pic>
    <xdr:clientData/>
  </xdr:twoCellAnchor>
  <xdr:twoCellAnchor editAs="oneCell">
    <xdr:from>
      <xdr:col>34</xdr:col>
      <xdr:colOff>393701</xdr:colOff>
      <xdr:row>2</xdr:row>
      <xdr:rowOff>103058</xdr:rowOff>
    </xdr:from>
    <xdr:to>
      <xdr:col>37</xdr:col>
      <xdr:colOff>596900</xdr:colOff>
      <xdr:row>25</xdr:row>
      <xdr:rowOff>63500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119601" y="471358"/>
          <a:ext cx="2031999" cy="4195892"/>
        </a:xfrm>
        <a:prstGeom prst="rect">
          <a:avLst/>
        </a:prstGeom>
      </xdr:spPr>
    </xdr:pic>
    <xdr:clientData/>
  </xdr:twoCellAnchor>
  <xdr:twoCellAnchor editAs="oneCell">
    <xdr:from>
      <xdr:col>30</xdr:col>
      <xdr:colOff>333665</xdr:colOff>
      <xdr:row>2</xdr:row>
      <xdr:rowOff>34639</xdr:rowOff>
    </xdr:from>
    <xdr:to>
      <xdr:col>33</xdr:col>
      <xdr:colOff>536865</xdr:colOff>
      <xdr:row>25</xdr:row>
      <xdr:rowOff>41871</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621165" y="402939"/>
          <a:ext cx="2032000" cy="4242682"/>
        </a:xfrm>
        <a:prstGeom prst="rect">
          <a:avLst/>
        </a:prstGeom>
      </xdr:spPr>
    </xdr:pic>
    <xdr:clientData/>
  </xdr:twoCellAnchor>
  <xdr:twoCellAnchor editAs="oneCell">
    <xdr:from>
      <xdr:col>26</xdr:col>
      <xdr:colOff>185883</xdr:colOff>
      <xdr:row>2</xdr:row>
      <xdr:rowOff>109684</xdr:rowOff>
    </xdr:from>
    <xdr:to>
      <xdr:col>29</xdr:col>
      <xdr:colOff>394856</xdr:colOff>
      <xdr:row>25</xdr:row>
      <xdr:rowOff>110657</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034983" y="477984"/>
          <a:ext cx="2037773" cy="4236423"/>
        </a:xfrm>
        <a:prstGeom prst="rect">
          <a:avLst/>
        </a:prstGeom>
      </xdr:spPr>
    </xdr:pic>
    <xdr:clientData/>
  </xdr:twoCellAnchor>
  <xdr:twoCellAnchor>
    <xdr:from>
      <xdr:col>23</xdr:col>
      <xdr:colOff>590550</xdr:colOff>
      <xdr:row>30</xdr:row>
      <xdr:rowOff>152400</xdr:rowOff>
    </xdr:from>
    <xdr:to>
      <xdr:col>29</xdr:col>
      <xdr:colOff>457200</xdr:colOff>
      <xdr:row>33</xdr:row>
      <xdr:rowOff>165100</xdr:rowOff>
    </xdr:to>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10610850" y="5676900"/>
          <a:ext cx="3524250" cy="565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a:t>
          </a:r>
          <a:r>
            <a:rPr lang="en-US" sz="1100" baseline="0"/>
            <a:t> stay in line with the mechanics of On-Deck Baseball, do not alter the numbers on this sheet.</a:t>
          </a: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266699</xdr:colOff>
      <xdr:row>27</xdr:row>
      <xdr:rowOff>139700</xdr:rowOff>
    </xdr:from>
    <xdr:to>
      <xdr:col>15</xdr:col>
      <xdr:colOff>32034</xdr:colOff>
      <xdr:row>58</xdr:row>
      <xdr:rowOff>19050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699" y="5111750"/>
          <a:ext cx="8909335" cy="5588000"/>
        </a:xfrm>
        <a:prstGeom prst="rect">
          <a:avLst/>
        </a:prstGeom>
      </xdr:spPr>
    </xdr:pic>
    <xdr:clientData/>
  </xdr:twoCellAnchor>
  <xdr:twoCellAnchor editAs="oneCell">
    <xdr:from>
      <xdr:col>16</xdr:col>
      <xdr:colOff>196850</xdr:colOff>
      <xdr:row>21</xdr:row>
      <xdr:rowOff>177800</xdr:rowOff>
    </xdr:from>
    <xdr:to>
      <xdr:col>19</xdr:col>
      <xdr:colOff>438150</xdr:colOff>
      <xdr:row>34</xdr:row>
      <xdr:rowOff>1815</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50450" y="4044950"/>
          <a:ext cx="2070100" cy="2217965"/>
        </a:xfrm>
        <a:prstGeom prst="rect">
          <a:avLst/>
        </a:prstGeom>
      </xdr:spPr>
    </xdr:pic>
    <xdr:clientData/>
  </xdr:twoCellAnchor>
  <xdr:twoCellAnchor>
    <xdr:from>
      <xdr:col>22</xdr:col>
      <xdr:colOff>31750</xdr:colOff>
      <xdr:row>24</xdr:row>
      <xdr:rowOff>69850</xdr:rowOff>
    </xdr:from>
    <xdr:to>
      <xdr:col>31</xdr:col>
      <xdr:colOff>311150</xdr:colOff>
      <xdr:row>27</xdr:row>
      <xdr:rowOff>95250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2731750" y="4489450"/>
          <a:ext cx="2565400" cy="577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Everything</a:t>
          </a:r>
          <a:r>
            <a:rPr lang="en-US" sz="1100" baseline="0"/>
            <a:t> on this sheet, except the bunt listing, is for information purposes only.</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56</xdr:col>
      <xdr:colOff>189989</xdr:colOff>
      <xdr:row>10</xdr:row>
      <xdr:rowOff>68258</xdr:rowOff>
    </xdr:from>
    <xdr:to>
      <xdr:col>63</xdr:col>
      <xdr:colOff>69410</xdr:colOff>
      <xdr:row>19</xdr:row>
      <xdr:rowOff>6126</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rot="2665443">
          <a:off x="15696689" y="2005008"/>
          <a:ext cx="1657421" cy="1639668"/>
        </a:xfrm>
        <a:prstGeom prst="rect">
          <a:avLst/>
        </a:prstGeom>
        <a:noFill/>
        <a:ln w="28575" cap="rnd" cmpd="tri">
          <a:solidFill>
            <a:schemeClr val="accent6">
              <a:lumMod val="50000"/>
            </a:schemeClr>
          </a:solidFill>
          <a:miter lim="800000"/>
        </a:ln>
        <a:effectLst>
          <a:outerShdw blurRad="50800" dir="17400000" algn="ctr" rotWithShape="0">
            <a:srgbClr val="000000"/>
          </a:outerShdw>
          <a:softEdge rad="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95250</xdr:colOff>
      <xdr:row>37</xdr:row>
      <xdr:rowOff>25400</xdr:rowOff>
    </xdr:from>
    <xdr:to>
      <xdr:col>14</xdr:col>
      <xdr:colOff>139700</xdr:colOff>
      <xdr:row>39</xdr:row>
      <xdr:rowOff>88900</xdr:rowOff>
    </xdr:to>
    <xdr:sp macro="[0]!Swap" textlink="">
      <xdr:nvSpPr>
        <xdr:cNvPr id="3" name="Rectangle 2">
          <a:extLst>
            <a:ext uri="{FF2B5EF4-FFF2-40B4-BE49-F238E27FC236}">
              <a16:creationId xmlns:a16="http://schemas.microsoft.com/office/drawing/2014/main" id="{00000000-0008-0000-0100-000003000000}"/>
            </a:ext>
          </a:extLst>
        </xdr:cNvPr>
        <xdr:cNvSpPr/>
      </xdr:nvSpPr>
      <xdr:spPr>
        <a:xfrm>
          <a:off x="3784600" y="7029450"/>
          <a:ext cx="552450" cy="431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en-US" sz="1100"/>
            <a:t>SWAP</a:t>
          </a:r>
        </a:p>
      </xdr:txBody>
    </xdr:sp>
    <xdr:clientData/>
  </xdr:twoCellAnchor>
  <mc:AlternateContent xmlns:mc="http://schemas.openxmlformats.org/markup-compatibility/2006">
    <mc:Choice xmlns:a14="http://schemas.microsoft.com/office/drawing/2010/main" Requires="a14">
      <xdr:twoCellAnchor editAs="oneCell">
        <xdr:from>
          <xdr:col>19</xdr:col>
          <xdr:colOff>241300</xdr:colOff>
          <xdr:row>4</xdr:row>
          <xdr:rowOff>0</xdr:rowOff>
        </xdr:from>
        <xdr:to>
          <xdr:col>21</xdr:col>
          <xdr:colOff>0</xdr:colOff>
          <xdr:row>5</xdr:row>
          <xdr:rowOff>0</xdr:rowOff>
        </xdr:to>
        <xdr:sp macro="" textlink="">
          <xdr:nvSpPr>
            <xdr:cNvPr id="1041" name="ScrollBar1"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241300</xdr:colOff>
          <xdr:row>10</xdr:row>
          <xdr:rowOff>0</xdr:rowOff>
        </xdr:from>
        <xdr:to>
          <xdr:col>21</xdr:col>
          <xdr:colOff>0</xdr:colOff>
          <xdr:row>11</xdr:row>
          <xdr:rowOff>6350</xdr:rowOff>
        </xdr:to>
        <xdr:sp macro="" textlink="">
          <xdr:nvSpPr>
            <xdr:cNvPr id="1042" name="ScrollBar2"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241300</xdr:colOff>
          <xdr:row>5</xdr:row>
          <xdr:rowOff>0</xdr:rowOff>
        </xdr:from>
        <xdr:to>
          <xdr:col>21</xdr:col>
          <xdr:colOff>0</xdr:colOff>
          <xdr:row>6</xdr:row>
          <xdr:rowOff>6350</xdr:rowOff>
        </xdr:to>
        <xdr:sp macro="" textlink="">
          <xdr:nvSpPr>
            <xdr:cNvPr id="1043" name="ScrollBar3"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241300</xdr:colOff>
          <xdr:row>6</xdr:row>
          <xdr:rowOff>0</xdr:rowOff>
        </xdr:from>
        <xdr:to>
          <xdr:col>21</xdr:col>
          <xdr:colOff>0</xdr:colOff>
          <xdr:row>7</xdr:row>
          <xdr:rowOff>12700</xdr:rowOff>
        </xdr:to>
        <xdr:sp macro="" textlink="">
          <xdr:nvSpPr>
            <xdr:cNvPr id="1044" name="ScrollBar4"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241300</xdr:colOff>
          <xdr:row>7</xdr:row>
          <xdr:rowOff>0</xdr:rowOff>
        </xdr:from>
        <xdr:to>
          <xdr:col>21</xdr:col>
          <xdr:colOff>0</xdr:colOff>
          <xdr:row>8</xdr:row>
          <xdr:rowOff>6350</xdr:rowOff>
        </xdr:to>
        <xdr:sp macro="" textlink="">
          <xdr:nvSpPr>
            <xdr:cNvPr id="1045" name="ScrollBar5"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241300</xdr:colOff>
          <xdr:row>8</xdr:row>
          <xdr:rowOff>0</xdr:rowOff>
        </xdr:from>
        <xdr:to>
          <xdr:col>21</xdr:col>
          <xdr:colOff>0</xdr:colOff>
          <xdr:row>9</xdr:row>
          <xdr:rowOff>0</xdr:rowOff>
        </xdr:to>
        <xdr:sp macro="" textlink="">
          <xdr:nvSpPr>
            <xdr:cNvPr id="1046" name="ScrollBar6"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241300</xdr:colOff>
          <xdr:row>9</xdr:row>
          <xdr:rowOff>0</xdr:rowOff>
        </xdr:from>
        <xdr:to>
          <xdr:col>21</xdr:col>
          <xdr:colOff>0</xdr:colOff>
          <xdr:row>10</xdr:row>
          <xdr:rowOff>0</xdr:rowOff>
        </xdr:to>
        <xdr:sp macro="" textlink="">
          <xdr:nvSpPr>
            <xdr:cNvPr id="1047" name="ScrollBar7"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241300</xdr:colOff>
          <xdr:row>11</xdr:row>
          <xdr:rowOff>0</xdr:rowOff>
        </xdr:from>
        <xdr:to>
          <xdr:col>21</xdr:col>
          <xdr:colOff>0</xdr:colOff>
          <xdr:row>12</xdr:row>
          <xdr:rowOff>12700</xdr:rowOff>
        </xdr:to>
        <xdr:sp macro="" textlink="">
          <xdr:nvSpPr>
            <xdr:cNvPr id="1048" name="ScrollBar8"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241300</xdr:colOff>
          <xdr:row>12</xdr:row>
          <xdr:rowOff>0</xdr:rowOff>
        </xdr:from>
        <xdr:to>
          <xdr:col>21</xdr:col>
          <xdr:colOff>0</xdr:colOff>
          <xdr:row>13</xdr:row>
          <xdr:rowOff>6350</xdr:rowOff>
        </xdr:to>
        <xdr:sp macro="" textlink="">
          <xdr:nvSpPr>
            <xdr:cNvPr id="1049" name="ScrollBar9"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241300</xdr:colOff>
          <xdr:row>13</xdr:row>
          <xdr:rowOff>0</xdr:rowOff>
        </xdr:from>
        <xdr:to>
          <xdr:col>21</xdr:col>
          <xdr:colOff>0</xdr:colOff>
          <xdr:row>14</xdr:row>
          <xdr:rowOff>0</xdr:rowOff>
        </xdr:to>
        <xdr:sp macro="" textlink="">
          <xdr:nvSpPr>
            <xdr:cNvPr id="1050" name="ScrollBar10"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241300</xdr:colOff>
          <xdr:row>14</xdr:row>
          <xdr:rowOff>0</xdr:rowOff>
        </xdr:from>
        <xdr:to>
          <xdr:col>21</xdr:col>
          <xdr:colOff>0</xdr:colOff>
          <xdr:row>15</xdr:row>
          <xdr:rowOff>0</xdr:rowOff>
        </xdr:to>
        <xdr:sp macro="" textlink="">
          <xdr:nvSpPr>
            <xdr:cNvPr id="1051" name="ScrollBar11"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241300</xdr:colOff>
          <xdr:row>15</xdr:row>
          <xdr:rowOff>0</xdr:rowOff>
        </xdr:from>
        <xdr:to>
          <xdr:col>21</xdr:col>
          <xdr:colOff>0</xdr:colOff>
          <xdr:row>16</xdr:row>
          <xdr:rowOff>0</xdr:rowOff>
        </xdr:to>
        <xdr:sp macro="" textlink="">
          <xdr:nvSpPr>
            <xdr:cNvPr id="1052" name="ScrollBar12"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241300</xdr:colOff>
          <xdr:row>16</xdr:row>
          <xdr:rowOff>0</xdr:rowOff>
        </xdr:from>
        <xdr:to>
          <xdr:col>21</xdr:col>
          <xdr:colOff>0</xdr:colOff>
          <xdr:row>17</xdr:row>
          <xdr:rowOff>6350</xdr:rowOff>
        </xdr:to>
        <xdr:sp macro="" textlink="">
          <xdr:nvSpPr>
            <xdr:cNvPr id="1053" name="ScrollBar13"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241300</xdr:colOff>
          <xdr:row>16</xdr:row>
          <xdr:rowOff>171450</xdr:rowOff>
        </xdr:from>
        <xdr:to>
          <xdr:col>21</xdr:col>
          <xdr:colOff>0</xdr:colOff>
          <xdr:row>17</xdr:row>
          <xdr:rowOff>177800</xdr:rowOff>
        </xdr:to>
        <xdr:sp macro="" textlink="">
          <xdr:nvSpPr>
            <xdr:cNvPr id="1054" name="ScrollBar14"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241300</xdr:colOff>
          <xdr:row>17</xdr:row>
          <xdr:rowOff>171450</xdr:rowOff>
        </xdr:from>
        <xdr:to>
          <xdr:col>21</xdr:col>
          <xdr:colOff>0</xdr:colOff>
          <xdr:row>19</xdr:row>
          <xdr:rowOff>0</xdr:rowOff>
        </xdr:to>
        <xdr:sp macro="" textlink="">
          <xdr:nvSpPr>
            <xdr:cNvPr id="1055" name="ScrollBar15"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6350</xdr:colOff>
          <xdr:row>25</xdr:row>
          <xdr:rowOff>171450</xdr:rowOff>
        </xdr:from>
        <xdr:to>
          <xdr:col>57</xdr:col>
          <xdr:colOff>0</xdr:colOff>
          <xdr:row>28</xdr:row>
          <xdr:rowOff>0</xdr:rowOff>
        </xdr:to>
        <xdr:sp macro="" textlink="">
          <xdr:nvSpPr>
            <xdr:cNvPr id="1059" name="ScrollBar17"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6350</xdr:colOff>
          <xdr:row>29</xdr:row>
          <xdr:rowOff>12700</xdr:rowOff>
        </xdr:from>
        <xdr:to>
          <xdr:col>57</xdr:col>
          <xdr:colOff>0</xdr:colOff>
          <xdr:row>31</xdr:row>
          <xdr:rowOff>0</xdr:rowOff>
        </xdr:to>
        <xdr:sp macro="" textlink="">
          <xdr:nvSpPr>
            <xdr:cNvPr id="1066" name="ScrollBar16"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6350</xdr:colOff>
          <xdr:row>32</xdr:row>
          <xdr:rowOff>0</xdr:rowOff>
        </xdr:from>
        <xdr:to>
          <xdr:col>57</xdr:col>
          <xdr:colOff>0</xdr:colOff>
          <xdr:row>34</xdr:row>
          <xdr:rowOff>0</xdr:rowOff>
        </xdr:to>
        <xdr:sp macro="" textlink="">
          <xdr:nvSpPr>
            <xdr:cNvPr id="1067" name="ScrollBar18"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3</xdr:row>
          <xdr:rowOff>190500</xdr:rowOff>
        </xdr:from>
        <xdr:to>
          <xdr:col>44</xdr:col>
          <xdr:colOff>31750</xdr:colOff>
          <xdr:row>4</xdr:row>
          <xdr:rowOff>190500</xdr:rowOff>
        </xdr:to>
        <xdr:sp macro="" textlink="">
          <xdr:nvSpPr>
            <xdr:cNvPr id="1083" name="ScrollBar19" hidden="1">
              <a:extLst>
                <a:ext uri="{63B3BB69-23CF-44E3-9099-C40C66FF867C}">
                  <a14:compatExt spid="_x0000_s1083"/>
                </a:ext>
                <a:ext uri="{FF2B5EF4-FFF2-40B4-BE49-F238E27FC236}">
                  <a16:creationId xmlns:a16="http://schemas.microsoft.com/office/drawing/2014/main" id="{00000000-0008-0000-0100-00003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9</xdr:row>
          <xdr:rowOff>177800</xdr:rowOff>
        </xdr:from>
        <xdr:to>
          <xdr:col>44</xdr:col>
          <xdr:colOff>31750</xdr:colOff>
          <xdr:row>10</xdr:row>
          <xdr:rowOff>177800</xdr:rowOff>
        </xdr:to>
        <xdr:sp macro="" textlink="">
          <xdr:nvSpPr>
            <xdr:cNvPr id="1084" name="ScrollBar20" hidden="1">
              <a:extLst>
                <a:ext uri="{63B3BB69-23CF-44E3-9099-C40C66FF867C}">
                  <a14:compatExt spid="_x0000_s1084"/>
                </a:ext>
                <a:ext uri="{FF2B5EF4-FFF2-40B4-BE49-F238E27FC236}">
                  <a16:creationId xmlns:a16="http://schemas.microsoft.com/office/drawing/2014/main" id="{00000000-0008-0000-0100-00003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4</xdr:row>
          <xdr:rowOff>190500</xdr:rowOff>
        </xdr:from>
        <xdr:to>
          <xdr:col>44</xdr:col>
          <xdr:colOff>31750</xdr:colOff>
          <xdr:row>6</xdr:row>
          <xdr:rowOff>0</xdr:rowOff>
        </xdr:to>
        <xdr:sp macro="" textlink="">
          <xdr:nvSpPr>
            <xdr:cNvPr id="1085" name="ScrollBar21" hidden="1">
              <a:extLst>
                <a:ext uri="{63B3BB69-23CF-44E3-9099-C40C66FF867C}">
                  <a14:compatExt spid="_x0000_s1085"/>
                </a:ext>
                <a:ext uri="{FF2B5EF4-FFF2-40B4-BE49-F238E27FC236}">
                  <a16:creationId xmlns:a16="http://schemas.microsoft.com/office/drawing/2014/main" id="{00000000-0008-0000-0100-00003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12700</xdr:colOff>
          <xdr:row>6</xdr:row>
          <xdr:rowOff>0</xdr:rowOff>
        </xdr:from>
        <xdr:to>
          <xdr:col>44</xdr:col>
          <xdr:colOff>25400</xdr:colOff>
          <xdr:row>7</xdr:row>
          <xdr:rowOff>12700</xdr:rowOff>
        </xdr:to>
        <xdr:sp macro="" textlink="">
          <xdr:nvSpPr>
            <xdr:cNvPr id="1086" name="ScrollBar2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6</xdr:row>
          <xdr:rowOff>177800</xdr:rowOff>
        </xdr:from>
        <xdr:to>
          <xdr:col>44</xdr:col>
          <xdr:colOff>31750</xdr:colOff>
          <xdr:row>8</xdr:row>
          <xdr:rowOff>0</xdr:rowOff>
        </xdr:to>
        <xdr:sp macro="" textlink="">
          <xdr:nvSpPr>
            <xdr:cNvPr id="1087" name="ScrollBar2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7</xdr:row>
          <xdr:rowOff>184150</xdr:rowOff>
        </xdr:from>
        <xdr:to>
          <xdr:col>44</xdr:col>
          <xdr:colOff>31750</xdr:colOff>
          <xdr:row>8</xdr:row>
          <xdr:rowOff>190500</xdr:rowOff>
        </xdr:to>
        <xdr:sp macro="" textlink="">
          <xdr:nvSpPr>
            <xdr:cNvPr id="1088" name="ScrollBar2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8</xdr:row>
          <xdr:rowOff>190500</xdr:rowOff>
        </xdr:from>
        <xdr:to>
          <xdr:col>44</xdr:col>
          <xdr:colOff>31750</xdr:colOff>
          <xdr:row>9</xdr:row>
          <xdr:rowOff>190500</xdr:rowOff>
        </xdr:to>
        <xdr:sp macro="" textlink="">
          <xdr:nvSpPr>
            <xdr:cNvPr id="1089" name="ScrollBar2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10</xdr:row>
          <xdr:rowOff>184150</xdr:rowOff>
        </xdr:from>
        <xdr:to>
          <xdr:col>44</xdr:col>
          <xdr:colOff>31750</xdr:colOff>
          <xdr:row>12</xdr:row>
          <xdr:rowOff>6350</xdr:rowOff>
        </xdr:to>
        <xdr:sp macro="" textlink="">
          <xdr:nvSpPr>
            <xdr:cNvPr id="1090" name="ScrollBar2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11</xdr:row>
          <xdr:rowOff>171450</xdr:rowOff>
        </xdr:from>
        <xdr:to>
          <xdr:col>44</xdr:col>
          <xdr:colOff>31750</xdr:colOff>
          <xdr:row>12</xdr:row>
          <xdr:rowOff>184150</xdr:rowOff>
        </xdr:to>
        <xdr:sp macro="" textlink="">
          <xdr:nvSpPr>
            <xdr:cNvPr id="1091" name="ScrollBar2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12</xdr:row>
          <xdr:rowOff>184150</xdr:rowOff>
        </xdr:from>
        <xdr:to>
          <xdr:col>44</xdr:col>
          <xdr:colOff>31750</xdr:colOff>
          <xdr:row>13</xdr:row>
          <xdr:rowOff>190500</xdr:rowOff>
        </xdr:to>
        <xdr:sp macro="" textlink="">
          <xdr:nvSpPr>
            <xdr:cNvPr id="1092" name="ScrollBar2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13</xdr:row>
          <xdr:rowOff>190500</xdr:rowOff>
        </xdr:from>
        <xdr:to>
          <xdr:col>44</xdr:col>
          <xdr:colOff>31750</xdr:colOff>
          <xdr:row>14</xdr:row>
          <xdr:rowOff>190500</xdr:rowOff>
        </xdr:to>
        <xdr:sp macro="" textlink="">
          <xdr:nvSpPr>
            <xdr:cNvPr id="1093" name="ScrollBar2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14</xdr:row>
          <xdr:rowOff>190500</xdr:rowOff>
        </xdr:from>
        <xdr:to>
          <xdr:col>44</xdr:col>
          <xdr:colOff>31750</xdr:colOff>
          <xdr:row>15</xdr:row>
          <xdr:rowOff>190500</xdr:rowOff>
        </xdr:to>
        <xdr:sp macro="" textlink="">
          <xdr:nvSpPr>
            <xdr:cNvPr id="1094" name="ScrollBar3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15</xdr:row>
          <xdr:rowOff>184150</xdr:rowOff>
        </xdr:from>
        <xdr:to>
          <xdr:col>44</xdr:col>
          <xdr:colOff>31750</xdr:colOff>
          <xdr:row>16</xdr:row>
          <xdr:rowOff>184150</xdr:rowOff>
        </xdr:to>
        <xdr:sp macro="" textlink="">
          <xdr:nvSpPr>
            <xdr:cNvPr id="1095" name="ScrollBar3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16</xdr:row>
          <xdr:rowOff>177800</xdr:rowOff>
        </xdr:from>
        <xdr:to>
          <xdr:col>44</xdr:col>
          <xdr:colOff>31750</xdr:colOff>
          <xdr:row>18</xdr:row>
          <xdr:rowOff>0</xdr:rowOff>
        </xdr:to>
        <xdr:sp macro="" textlink="">
          <xdr:nvSpPr>
            <xdr:cNvPr id="1096" name="ScrollBar3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19050</xdr:colOff>
          <xdr:row>17</xdr:row>
          <xdr:rowOff>165100</xdr:rowOff>
        </xdr:from>
        <xdr:to>
          <xdr:col>44</xdr:col>
          <xdr:colOff>31750</xdr:colOff>
          <xdr:row>18</xdr:row>
          <xdr:rowOff>177800</xdr:rowOff>
        </xdr:to>
        <xdr:sp macro="" textlink="">
          <xdr:nvSpPr>
            <xdr:cNvPr id="1097" name="ScrollBar3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0</xdr:colOff>
          <xdr:row>26</xdr:row>
          <xdr:rowOff>0</xdr:rowOff>
        </xdr:from>
        <xdr:to>
          <xdr:col>62</xdr:col>
          <xdr:colOff>247650</xdr:colOff>
          <xdr:row>28</xdr:row>
          <xdr:rowOff>12700</xdr:rowOff>
        </xdr:to>
        <xdr:sp macro="" textlink="">
          <xdr:nvSpPr>
            <xdr:cNvPr id="1099" name="ScrollBar34"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21</xdr:col>
      <xdr:colOff>50800</xdr:colOff>
      <xdr:row>0</xdr:row>
      <xdr:rowOff>82550</xdr:rowOff>
    </xdr:from>
    <xdr:to>
      <xdr:col>23</xdr:col>
      <xdr:colOff>31750</xdr:colOff>
      <xdr:row>1</xdr:row>
      <xdr:rowOff>171450</xdr:rowOff>
    </xdr:to>
    <xdr:sp macro="[0]!numer_run" textlink="">
      <xdr:nvSpPr>
        <xdr:cNvPr id="51" name="Rectangle 50">
          <a:extLst>
            <a:ext uri="{FF2B5EF4-FFF2-40B4-BE49-F238E27FC236}">
              <a16:creationId xmlns:a16="http://schemas.microsoft.com/office/drawing/2014/main" id="{00000000-0008-0000-0100-000033000000}"/>
            </a:ext>
          </a:extLst>
        </xdr:cNvPr>
        <xdr:cNvSpPr/>
      </xdr:nvSpPr>
      <xdr:spPr>
        <a:xfrm>
          <a:off x="6026150" y="82550"/>
          <a:ext cx="488950" cy="2794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NUM</a:t>
          </a:r>
        </a:p>
        <a:p>
          <a:pPr algn="l"/>
          <a:endParaRPr lang="en-US" sz="1100"/>
        </a:p>
      </xdr:txBody>
    </xdr:sp>
    <xdr:clientData/>
  </xdr:twoCellAnchor>
  <mc:AlternateContent xmlns:mc="http://schemas.openxmlformats.org/markup-compatibility/2006">
    <mc:Choice xmlns:a14="http://schemas.microsoft.com/office/drawing/2010/main" Requires="a14">
      <xdr:twoCellAnchor>
        <xdr:from>
          <xdr:col>55</xdr:col>
          <xdr:colOff>222250</xdr:colOff>
          <xdr:row>47</xdr:row>
          <xdr:rowOff>107950</xdr:rowOff>
        </xdr:from>
        <xdr:to>
          <xdr:col>57</xdr:col>
          <xdr:colOff>76200</xdr:colOff>
          <xdr:row>49</xdr:row>
          <xdr:rowOff>165100</xdr:rowOff>
        </xdr:to>
        <xdr:sp macro="" textlink="">
          <xdr:nvSpPr>
            <xdr:cNvPr id="1101" name="Spinner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63</xdr:col>
          <xdr:colOff>203200</xdr:colOff>
          <xdr:row>47</xdr:row>
          <xdr:rowOff>95250</xdr:rowOff>
        </xdr:from>
        <xdr:to>
          <xdr:col>65</xdr:col>
          <xdr:colOff>63500</xdr:colOff>
          <xdr:row>49</xdr:row>
          <xdr:rowOff>158750</xdr:rowOff>
        </xdr:to>
        <xdr:sp macro="" textlink="">
          <xdr:nvSpPr>
            <xdr:cNvPr id="1102" name="Spinner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51</xdr:col>
      <xdr:colOff>0</xdr:colOff>
      <xdr:row>44</xdr:row>
      <xdr:rowOff>171450</xdr:rowOff>
    </xdr:from>
    <xdr:to>
      <xdr:col>52</xdr:col>
      <xdr:colOff>31750</xdr:colOff>
      <xdr:row>46</xdr:row>
      <xdr:rowOff>76200</xdr:rowOff>
    </xdr:to>
    <xdr:pic macro="[0]!One_Vis">
      <xdr:nvPicPr>
        <xdr:cNvPr id="7" name="Graphic 6" descr="Baseball bat and ball">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4236700" y="8616950"/>
          <a:ext cx="285750" cy="2857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48</xdr:col>
          <xdr:colOff>158750</xdr:colOff>
          <xdr:row>16</xdr:row>
          <xdr:rowOff>88900</xdr:rowOff>
        </xdr:from>
        <xdr:to>
          <xdr:col>53</xdr:col>
          <xdr:colOff>12700</xdr:colOff>
          <xdr:row>18</xdr:row>
          <xdr:rowOff>101600</xdr:rowOff>
        </xdr:to>
        <xdr:sp macro="" textlink="">
          <xdr:nvSpPr>
            <xdr:cNvPr id="1106" name="List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68</xdr:col>
      <xdr:colOff>177800</xdr:colOff>
      <xdr:row>44</xdr:row>
      <xdr:rowOff>184150</xdr:rowOff>
    </xdr:from>
    <xdr:to>
      <xdr:col>69</xdr:col>
      <xdr:colOff>209550</xdr:colOff>
      <xdr:row>46</xdr:row>
      <xdr:rowOff>88900</xdr:rowOff>
    </xdr:to>
    <xdr:pic macro="[0]!One_Hom">
      <xdr:nvPicPr>
        <xdr:cNvPr id="49" name="Graphic 48" descr="Baseball bat and ball">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732500" y="8629650"/>
          <a:ext cx="285750" cy="285750"/>
        </a:xfrm>
        <a:prstGeom prst="rect">
          <a:avLst/>
        </a:prstGeom>
      </xdr:spPr>
    </xdr:pic>
    <xdr:clientData/>
  </xdr:twoCellAnchor>
  <xdr:twoCellAnchor>
    <xdr:from>
      <xdr:col>54</xdr:col>
      <xdr:colOff>12700</xdr:colOff>
      <xdr:row>51</xdr:row>
      <xdr:rowOff>0</xdr:rowOff>
    </xdr:from>
    <xdr:to>
      <xdr:col>60</xdr:col>
      <xdr:colOff>12700</xdr:colOff>
      <xdr:row>52</xdr:row>
      <xdr:rowOff>19050</xdr:rowOff>
    </xdr:to>
    <xdr:sp macro="[0]!Random_Random" textlink="">
      <xdr:nvSpPr>
        <xdr:cNvPr id="5" name="Rectangle 4">
          <a:extLst>
            <a:ext uri="{FF2B5EF4-FFF2-40B4-BE49-F238E27FC236}">
              <a16:creationId xmlns:a16="http://schemas.microsoft.com/office/drawing/2014/main" id="{00000000-0008-0000-0100-000005000000}"/>
            </a:ext>
          </a:extLst>
        </xdr:cNvPr>
        <xdr:cNvSpPr/>
      </xdr:nvSpPr>
      <xdr:spPr>
        <a:xfrm>
          <a:off x="15011400" y="9690100"/>
          <a:ext cx="1524000" cy="209550"/>
        </a:xfrm>
        <a:prstGeom prst="rect">
          <a:avLst/>
        </a:prstGeom>
        <a:solidFill>
          <a:schemeClr val="accent1">
            <a:alpha val="7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62</xdr:col>
      <xdr:colOff>19050</xdr:colOff>
      <xdr:row>51</xdr:row>
      <xdr:rowOff>19050</xdr:rowOff>
    </xdr:from>
    <xdr:to>
      <xdr:col>68</xdr:col>
      <xdr:colOff>19050</xdr:colOff>
      <xdr:row>52</xdr:row>
      <xdr:rowOff>19050</xdr:rowOff>
    </xdr:to>
    <xdr:sp macro="[0]!Random_RandomH" textlink="">
      <xdr:nvSpPr>
        <xdr:cNvPr id="52" name="Rectangle 51">
          <a:extLst>
            <a:ext uri="{FF2B5EF4-FFF2-40B4-BE49-F238E27FC236}">
              <a16:creationId xmlns:a16="http://schemas.microsoft.com/office/drawing/2014/main" id="{00000000-0008-0000-0100-000034000000}"/>
            </a:ext>
          </a:extLst>
        </xdr:cNvPr>
        <xdr:cNvSpPr/>
      </xdr:nvSpPr>
      <xdr:spPr>
        <a:xfrm>
          <a:off x="17049750" y="9709150"/>
          <a:ext cx="1524000" cy="190500"/>
        </a:xfrm>
        <a:prstGeom prst="rect">
          <a:avLst/>
        </a:prstGeom>
        <a:solidFill>
          <a:schemeClr val="accent1">
            <a:alpha val="7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62</xdr:col>
          <xdr:colOff>0</xdr:colOff>
          <xdr:row>29</xdr:row>
          <xdr:rowOff>0</xdr:rowOff>
        </xdr:from>
        <xdr:to>
          <xdr:col>62</xdr:col>
          <xdr:colOff>247650</xdr:colOff>
          <xdr:row>31</xdr:row>
          <xdr:rowOff>12700</xdr:rowOff>
        </xdr:to>
        <xdr:sp macro="" textlink="">
          <xdr:nvSpPr>
            <xdr:cNvPr id="1109" name="ScrollBar35" hidden="1">
              <a:extLst>
                <a:ext uri="{63B3BB69-23CF-44E3-9099-C40C66FF867C}">
                  <a14:compatExt spid="_x0000_s1109"/>
                </a:ext>
                <a:ext uri="{FF2B5EF4-FFF2-40B4-BE49-F238E27FC236}">
                  <a16:creationId xmlns:a16="http://schemas.microsoft.com/office/drawing/2014/main" id="{00000000-0008-0000-0100-00005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59</xdr:col>
      <xdr:colOff>209550</xdr:colOff>
      <xdr:row>36</xdr:row>
      <xdr:rowOff>101600</xdr:rowOff>
    </xdr:from>
    <xdr:to>
      <xdr:col>63</xdr:col>
      <xdr:colOff>101600</xdr:colOff>
      <xdr:row>40</xdr:row>
      <xdr:rowOff>152400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6478250" y="6921500"/>
          <a:ext cx="908050" cy="787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All these numbers are batter safe chances.</a:t>
          </a:r>
        </a:p>
      </xdr:txBody>
    </xdr:sp>
    <xdr:clientData/>
  </xdr:twoCellAnchor>
  <xdr:twoCellAnchor>
    <xdr:from>
      <xdr:col>58</xdr:col>
      <xdr:colOff>203200</xdr:colOff>
      <xdr:row>38</xdr:row>
      <xdr:rowOff>120650</xdr:rowOff>
    </xdr:from>
    <xdr:to>
      <xdr:col>59</xdr:col>
      <xdr:colOff>107950</xdr:colOff>
      <xdr:row>38</xdr:row>
      <xdr:rowOff>127000</xdr:rowOff>
    </xdr:to>
    <xdr:cxnSp macro="">
      <xdr:nvCxnSpPr>
        <xdr:cNvPr id="12" name="Straight Connector 11">
          <a:extLst>
            <a:ext uri="{FF2B5EF4-FFF2-40B4-BE49-F238E27FC236}">
              <a16:creationId xmlns:a16="http://schemas.microsoft.com/office/drawing/2014/main" id="{00000000-0008-0000-0100-00000C000000}"/>
            </a:ext>
          </a:extLst>
        </xdr:cNvPr>
        <xdr:cNvCxnSpPr/>
      </xdr:nvCxnSpPr>
      <xdr:spPr>
        <a:xfrm flipH="1">
          <a:off x="16217900" y="7308850"/>
          <a:ext cx="158750" cy="6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203200</xdr:colOff>
          <xdr:row>34</xdr:row>
          <xdr:rowOff>120650</xdr:rowOff>
        </xdr:from>
        <xdr:to>
          <xdr:col>12</xdr:col>
          <xdr:colOff>107950</xdr:colOff>
          <xdr:row>41</xdr:row>
          <xdr:rowOff>63500</xdr:rowOff>
        </xdr:to>
        <xdr:sp macro="" textlink="">
          <xdr:nvSpPr>
            <xdr:cNvPr id="2060" name="List Box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31750</xdr:colOff>
          <xdr:row>34</xdr:row>
          <xdr:rowOff>107950</xdr:rowOff>
        </xdr:from>
        <xdr:to>
          <xdr:col>39</xdr:col>
          <xdr:colOff>6350</xdr:colOff>
          <xdr:row>41</xdr:row>
          <xdr:rowOff>107950</xdr:rowOff>
        </xdr:to>
        <xdr:sp macro="" textlink="">
          <xdr:nvSpPr>
            <xdr:cNvPr id="2061" name="List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55</xdr:col>
      <xdr:colOff>165100</xdr:colOff>
      <xdr:row>2</xdr:row>
      <xdr:rowOff>25400</xdr:rowOff>
    </xdr:from>
    <xdr:to>
      <xdr:col>60</xdr:col>
      <xdr:colOff>95250</xdr:colOff>
      <xdr:row>11</xdr:row>
      <xdr:rowOff>69850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1817350" y="393700"/>
          <a:ext cx="2622550" cy="1701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This is where teams for the game are selected.</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Nothing should be changed or altered on this sheet.</a:t>
          </a:r>
          <a:r>
            <a:rPr lang="en-US"/>
            <a:t> </a:t>
          </a:r>
        </a:p>
        <a:p>
          <a:endParaRPr lang="en-US" sz="1100"/>
        </a:p>
        <a:p>
          <a:r>
            <a:rPr lang="en-US" sz="1100"/>
            <a:t>All editing (player ratings</a:t>
          </a:r>
          <a:r>
            <a:rPr lang="en-US" sz="1100" baseline="0"/>
            <a:t> or fatigue points) </a:t>
          </a:r>
          <a:r>
            <a:rPr lang="en-US" sz="1100"/>
            <a:t>should be done on the team</a:t>
          </a:r>
        </a:p>
        <a:p>
          <a:r>
            <a:rPr lang="en-US" sz="1100"/>
            <a:t>sheets.</a:t>
          </a:r>
        </a:p>
        <a:p>
          <a:endParaRPr lang="en-US" sz="1100"/>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298450</xdr:colOff>
      <xdr:row>2</xdr:row>
      <xdr:rowOff>31750</xdr:rowOff>
    </xdr:from>
    <xdr:to>
      <xdr:col>20</xdr:col>
      <xdr:colOff>12700</xdr:colOff>
      <xdr:row>14</xdr:row>
      <xdr:rowOff>50800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7004050" y="400050"/>
          <a:ext cx="5200650" cy="2228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This sheet will calculate Pitcher-Batter confrontations.</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It will show the die roll (D10), who batted, and whether the pitcher or batter won the confrontaiton, sectioned by team.</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It will also show for each team how many die rolls were below 6 or more than 5.</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It is a good idea to delete columns A-F after each game (not including the headers).</a:t>
          </a:r>
          <a:r>
            <a:rPr lang="en-US"/>
            <a:t> </a:t>
          </a:r>
        </a:p>
        <a:p>
          <a:endParaRPr lang="en-US" sz="1100"/>
        </a:p>
        <a:p>
          <a:r>
            <a:rPr lang="en-US" sz="1100"/>
            <a:t>If users decide not</a:t>
          </a:r>
          <a:r>
            <a:rPr lang="en-US" sz="1100" baseline="0"/>
            <a:t> to use the pitcher-ball die roll on the main page and instead want to roll the die (or dice) themselves, no data will be collected on this page.</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51</xdr:col>
      <xdr:colOff>38100</xdr:colOff>
      <xdr:row>28</xdr:row>
      <xdr:rowOff>95250</xdr:rowOff>
    </xdr:from>
    <xdr:to>
      <xdr:col>73</xdr:col>
      <xdr:colOff>444500</xdr:colOff>
      <xdr:row>47</xdr:row>
      <xdr:rowOff>32957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823950" y="5302250"/>
          <a:ext cx="7772400" cy="3436557"/>
        </a:xfrm>
        <a:prstGeom prst="rect">
          <a:avLst/>
        </a:prstGeom>
      </xdr:spPr>
    </xdr:pic>
    <xdr:clientData/>
  </xdr:twoCellAnchor>
  <xdr:twoCellAnchor>
    <xdr:from>
      <xdr:col>50</xdr:col>
      <xdr:colOff>0</xdr:colOff>
      <xdr:row>6</xdr:row>
      <xdr:rowOff>0</xdr:rowOff>
    </xdr:from>
    <xdr:to>
      <xdr:col>52</xdr:col>
      <xdr:colOff>44450</xdr:colOff>
      <xdr:row>8</xdr:row>
      <xdr:rowOff>0</xdr:rowOff>
    </xdr:to>
    <xdr:sp macro="[0]!Roll_Bunt" textlink="">
      <xdr:nvSpPr>
        <xdr:cNvPr id="3" name="Rectangle 2">
          <a:extLst>
            <a:ext uri="{FF2B5EF4-FFF2-40B4-BE49-F238E27FC236}">
              <a16:creationId xmlns:a16="http://schemas.microsoft.com/office/drawing/2014/main" id="{00000000-0008-0000-0400-000003000000}"/>
            </a:ext>
          </a:extLst>
        </xdr:cNvPr>
        <xdr:cNvSpPr/>
      </xdr:nvSpPr>
      <xdr:spPr>
        <a:xfrm>
          <a:off x="14751050" y="1155700"/>
          <a:ext cx="552450" cy="3683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lang="en-US" sz="1100"/>
            <a:t>BUNT</a:t>
          </a:r>
        </a:p>
      </xdr:txBody>
    </xdr:sp>
    <xdr:clientData/>
  </xdr:twoCellAnchor>
  <xdr:twoCellAnchor>
    <xdr:from>
      <xdr:col>9</xdr:col>
      <xdr:colOff>247650</xdr:colOff>
      <xdr:row>1</xdr:row>
      <xdr:rowOff>31750</xdr:rowOff>
    </xdr:from>
    <xdr:to>
      <xdr:col>23</xdr:col>
      <xdr:colOff>222250</xdr:colOff>
      <xdr:row>4</xdr:row>
      <xdr:rowOff>120650</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2381250" y="215900"/>
          <a:ext cx="3530600" cy="692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Besides the bunt chart, all the information on this page is for </a:t>
          </a:r>
          <a:r>
            <a:rPr lang="en-US"/>
            <a:t> </a:t>
          </a:r>
          <a:r>
            <a:rPr lang="en-US" sz="1100" b="0" i="0" u="none" strike="noStrike">
              <a:solidFill>
                <a:schemeClr val="dk1"/>
              </a:solidFill>
              <a:effectLst/>
              <a:latin typeface="+mn-lt"/>
              <a:ea typeface="+mn-ea"/>
              <a:cs typeface="+mn-cs"/>
            </a:rPr>
            <a:t>information purposes only.  Colums AA-AL track injuries.</a:t>
          </a:r>
          <a:r>
            <a:rPr lang="en-US"/>
            <a:t> </a:t>
          </a:r>
          <a:endParaRPr lang="en-US" sz="1100"/>
        </a:p>
      </xdr:txBody>
    </xdr:sp>
    <xdr:clientData/>
  </xdr:twoCellAnchor>
  <xdr:twoCellAnchor>
    <xdr:from>
      <xdr:col>39</xdr:col>
      <xdr:colOff>12700</xdr:colOff>
      <xdr:row>10</xdr:row>
      <xdr:rowOff>114300</xdr:rowOff>
    </xdr:from>
    <xdr:to>
      <xdr:col>42</xdr:col>
      <xdr:colOff>50800</xdr:colOff>
      <xdr:row>17</xdr:row>
      <xdr:rowOff>63500</xdr:rowOff>
    </xdr:to>
    <xdr:sp macro="" textlink="">
      <xdr:nvSpPr>
        <xdr:cNvPr id="5" name="TextBox 4">
          <a:extLst>
            <a:ext uri="{FF2B5EF4-FFF2-40B4-BE49-F238E27FC236}">
              <a16:creationId xmlns:a16="http://schemas.microsoft.com/office/drawing/2014/main" id="{95AC9A45-6C7D-482C-8F66-C3F85F1EB111}"/>
            </a:ext>
          </a:extLst>
        </xdr:cNvPr>
        <xdr:cNvSpPr txBox="1"/>
      </xdr:nvSpPr>
      <xdr:spPr>
        <a:xfrm>
          <a:off x="10394950" y="2006600"/>
          <a:ext cx="1155700"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If for some reason the user needs to edit the poise charts, that would be done here.</a:t>
          </a:r>
        </a:p>
      </xdr:txBody>
    </xdr:sp>
    <xdr:clientData/>
  </xdr:twoCellAnchor>
  <xdr:twoCellAnchor>
    <xdr:from>
      <xdr:col>59</xdr:col>
      <xdr:colOff>120650</xdr:colOff>
      <xdr:row>6</xdr:row>
      <xdr:rowOff>127000</xdr:rowOff>
    </xdr:from>
    <xdr:to>
      <xdr:col>65</xdr:col>
      <xdr:colOff>63500</xdr:colOff>
      <xdr:row>9</xdr:row>
      <xdr:rowOff>6350</xdr:rowOff>
    </xdr:to>
    <xdr:sp macro="" textlink="">
      <xdr:nvSpPr>
        <xdr:cNvPr id="6" name="TextBox 5">
          <a:extLst>
            <a:ext uri="{FF2B5EF4-FFF2-40B4-BE49-F238E27FC236}">
              <a16:creationId xmlns:a16="http://schemas.microsoft.com/office/drawing/2014/main" id="{1B49BD16-8B5B-45DA-8920-AAF3FC6B8AA0}"/>
            </a:ext>
          </a:extLst>
        </xdr:cNvPr>
        <xdr:cNvSpPr txBox="1"/>
      </xdr:nvSpPr>
      <xdr:spPr>
        <a:xfrm>
          <a:off x="15938500" y="1282700"/>
          <a:ext cx="1466850" cy="431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Do not edit.</a:t>
          </a:r>
        </a:p>
      </xdr:txBody>
    </xdr:sp>
    <xdr:clientData/>
  </xdr:twoCellAnchor>
  <xdr:twoCellAnchor>
    <xdr:from>
      <xdr:col>73</xdr:col>
      <xdr:colOff>120650</xdr:colOff>
      <xdr:row>1</xdr:row>
      <xdr:rowOff>88900</xdr:rowOff>
    </xdr:from>
    <xdr:to>
      <xdr:col>76</xdr:col>
      <xdr:colOff>469900</xdr:colOff>
      <xdr:row>3</xdr:row>
      <xdr:rowOff>114300</xdr:rowOff>
    </xdr:to>
    <xdr:sp macro="" textlink="">
      <xdr:nvSpPr>
        <xdr:cNvPr id="7" name="TextBox 6">
          <a:extLst>
            <a:ext uri="{FF2B5EF4-FFF2-40B4-BE49-F238E27FC236}">
              <a16:creationId xmlns:a16="http://schemas.microsoft.com/office/drawing/2014/main" id="{B6A7A53E-113E-4F4B-9540-DC24BD635FBF}"/>
            </a:ext>
          </a:extLst>
        </xdr:cNvPr>
        <xdr:cNvSpPr txBox="1"/>
      </xdr:nvSpPr>
      <xdr:spPr>
        <a:xfrm>
          <a:off x="21272500" y="273050"/>
          <a:ext cx="2178050" cy="44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automated</a:t>
          </a:r>
          <a:r>
            <a:rPr lang="en-US" sz="1100" baseline="0"/>
            <a:t> bunt chart.</a:t>
          </a:r>
        </a:p>
        <a:p>
          <a:endParaRPr lang="en-US" sz="1100" baseline="0"/>
        </a:p>
        <a:p>
          <a:endParaRPr lang="en-US" sz="1100"/>
        </a:p>
      </xdr:txBody>
    </xdr:sp>
    <xdr:clientData/>
  </xdr:twoCellAnchor>
  <xdr:twoCellAnchor>
    <xdr:from>
      <xdr:col>65</xdr:col>
      <xdr:colOff>234950</xdr:colOff>
      <xdr:row>22</xdr:row>
      <xdr:rowOff>69850</xdr:rowOff>
    </xdr:from>
    <xdr:to>
      <xdr:col>69</xdr:col>
      <xdr:colOff>514350</xdr:colOff>
      <xdr:row>27</xdr:row>
      <xdr:rowOff>120650</xdr:rowOff>
    </xdr:to>
    <xdr:sp macro="" textlink="">
      <xdr:nvSpPr>
        <xdr:cNvPr id="8" name="TextBox 7">
          <a:extLst>
            <a:ext uri="{FF2B5EF4-FFF2-40B4-BE49-F238E27FC236}">
              <a16:creationId xmlns:a16="http://schemas.microsoft.com/office/drawing/2014/main" id="{3346D989-2444-4946-92EA-8450530499FD}"/>
            </a:ext>
          </a:extLst>
        </xdr:cNvPr>
        <xdr:cNvSpPr txBox="1"/>
      </xdr:nvSpPr>
      <xdr:spPr>
        <a:xfrm>
          <a:off x="17576800" y="4171950"/>
          <a:ext cx="1651000"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My own experimental changes to the situation matrix.</a:t>
          </a:r>
        </a:p>
        <a:p>
          <a:endParaRPr lang="en-US" sz="1100"/>
        </a:p>
        <a:p>
          <a:r>
            <a:rPr lang="en-US" sz="1100"/>
            <a:t>Information only.</a:t>
          </a:r>
        </a:p>
        <a:p>
          <a:endParaRPr lang="en-US" sz="1100"/>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31750</xdr:colOff>
      <xdr:row>33</xdr:row>
      <xdr:rowOff>107950</xdr:rowOff>
    </xdr:from>
    <xdr:to>
      <xdr:col>24</xdr:col>
      <xdr:colOff>82550</xdr:colOff>
      <xdr:row>41</xdr:row>
      <xdr:rowOff>127000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3149600" y="6184900"/>
          <a:ext cx="3111500" cy="1492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and</a:t>
          </a:r>
          <a:r>
            <a:rPr lang="en-US" sz="1100" baseline="0"/>
            <a:t> other team sheets are the only places in the Helper that need to be edited.  All the information on these sheets are transfered to other places in the Helper.</a:t>
          </a:r>
        </a:p>
        <a:p>
          <a:endParaRPr lang="en-US" sz="1100" baseline="0"/>
        </a:p>
        <a:p>
          <a:r>
            <a:rPr lang="en-US" sz="1100" baseline="0"/>
            <a:t>If fatigue points are tracked or ratings or player names need to be changed, do it here, on the team sheet.</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29</xdr:col>
      <xdr:colOff>69850</xdr:colOff>
      <xdr:row>32</xdr:row>
      <xdr:rowOff>57150</xdr:rowOff>
    </xdr:from>
    <xdr:to>
      <xdr:col>40</xdr:col>
      <xdr:colOff>44450</xdr:colOff>
      <xdr:row>36</xdr:row>
      <xdr:rowOff>63500</xdr:rowOff>
    </xdr:to>
    <xdr:sp macro="" textlink="">
      <xdr:nvSpPr>
        <xdr:cNvPr id="2" name="TextBox 1">
          <a:extLst>
            <a:ext uri="{FF2B5EF4-FFF2-40B4-BE49-F238E27FC236}">
              <a16:creationId xmlns:a16="http://schemas.microsoft.com/office/drawing/2014/main" id="{4E784E42-08B0-4ABE-915F-6B667576AC09}"/>
            </a:ext>
          </a:extLst>
        </xdr:cNvPr>
        <xdr:cNvSpPr txBox="1"/>
      </xdr:nvSpPr>
      <xdr:spPr>
        <a:xfrm>
          <a:off x="7594600" y="5949950"/>
          <a:ext cx="2209800"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Extra team slot.  </a:t>
          </a:r>
        </a:p>
        <a:p>
          <a:endParaRPr lang="en-US" sz="1100"/>
        </a:p>
        <a:p>
          <a:r>
            <a:rPr lang="en-US" sz="1100"/>
            <a:t>Add players and</a:t>
          </a:r>
          <a:r>
            <a:rPr lang="en-US" sz="1100" baseline="0"/>
            <a:t> ratings if needed.</a:t>
          </a: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31</xdr:col>
      <xdr:colOff>0</xdr:colOff>
      <xdr:row>33</xdr:row>
      <xdr:rowOff>0</xdr:rowOff>
    </xdr:from>
    <xdr:to>
      <xdr:col>41</xdr:col>
      <xdr:colOff>298450</xdr:colOff>
      <xdr:row>37</xdr:row>
      <xdr:rowOff>6350</xdr:rowOff>
    </xdr:to>
    <xdr:sp macro="" textlink="">
      <xdr:nvSpPr>
        <xdr:cNvPr id="2" name="TextBox 1">
          <a:extLst>
            <a:ext uri="{FF2B5EF4-FFF2-40B4-BE49-F238E27FC236}">
              <a16:creationId xmlns:a16="http://schemas.microsoft.com/office/drawing/2014/main" id="{288855EF-357A-41EB-9FD1-586F32915C54}"/>
            </a:ext>
          </a:extLst>
        </xdr:cNvPr>
        <xdr:cNvSpPr txBox="1"/>
      </xdr:nvSpPr>
      <xdr:spPr>
        <a:xfrm>
          <a:off x="7962900" y="6076950"/>
          <a:ext cx="2209800"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Extra team slot.  </a:t>
          </a:r>
        </a:p>
        <a:p>
          <a:endParaRPr lang="en-US" sz="1100"/>
        </a:p>
        <a:p>
          <a:r>
            <a:rPr lang="en-US" sz="1100"/>
            <a:t>Add players and</a:t>
          </a:r>
          <a:r>
            <a:rPr lang="en-US" sz="1100" baseline="0"/>
            <a:t> ratings if needed.</a:t>
          </a: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660400</xdr:colOff>
      <xdr:row>11</xdr:row>
      <xdr:rowOff>127000</xdr:rowOff>
    </xdr:from>
    <xdr:to>
      <xdr:col>10</xdr:col>
      <xdr:colOff>1003300</xdr:colOff>
      <xdr:row>16</xdr:row>
      <xdr:rowOff>95250</xdr:rowOff>
    </xdr:to>
    <xdr:sp macro="" textlink="">
      <xdr:nvSpPr>
        <xdr:cNvPr id="2" name="TextBox 1">
          <a:extLst>
            <a:ext uri="{FF2B5EF4-FFF2-40B4-BE49-F238E27FC236}">
              <a16:creationId xmlns:a16="http://schemas.microsoft.com/office/drawing/2014/main" id="{65EBE666-5BE7-4D78-AD91-92D9CBF113D8}"/>
            </a:ext>
          </a:extLst>
        </xdr:cNvPr>
        <xdr:cNvSpPr txBox="1"/>
      </xdr:nvSpPr>
      <xdr:spPr>
        <a:xfrm>
          <a:off x="6076950" y="2152650"/>
          <a:ext cx="2597150" cy="889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Information</a:t>
          </a:r>
          <a:r>
            <a:rPr lang="en-US" sz="1100" baseline="0"/>
            <a:t> only.</a:t>
          </a:r>
        </a:p>
        <a:p>
          <a:endParaRPr lang="en-US" sz="1100" baseline="0"/>
        </a:p>
        <a:p>
          <a:r>
            <a:rPr lang="en-US" sz="1100" baseline="0"/>
            <a:t>My created schedule with game numbers.</a:t>
          </a:r>
        </a:p>
        <a:p>
          <a:endParaRPr lang="en-US" sz="1100" baseline="0"/>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AN_B~1\AppData\Local\Temp\_tc\rostercard-excel-help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way dugout"/>
      <sheetName val="between the lines"/>
      <sheetName val="home dugout"/>
      <sheetName val="scoresheet-T"/>
      <sheetName val="scoresheet-W"/>
      <sheetName val="awayloader"/>
      <sheetName val="homeloader"/>
      <sheetName val="out-adv"/>
      <sheetName val="hit-adv"/>
      <sheetName val="nyy"/>
      <sheetName val="cin"/>
    </sheetNames>
    <sheetDataSet>
      <sheetData sheetId="0" refreshError="1"/>
      <sheetData sheetId="1" refreshError="1"/>
      <sheetData sheetId="2" refreshError="1"/>
      <sheetData sheetId="3">
        <row r="6">
          <cell r="AJ6" t="str">
            <v>2B</v>
          </cell>
          <cell r="AK6" t="str">
            <v/>
          </cell>
          <cell r="AL6" t="str">
            <v/>
          </cell>
          <cell r="AM6" t="str">
            <v>w,2</v>
          </cell>
          <cell r="AN6" t="str">
            <v/>
          </cell>
          <cell r="AO6" t="str">
            <v/>
          </cell>
          <cell r="AP6" t="str">
            <v/>
          </cell>
          <cell r="AQ6" t="str">
            <v/>
          </cell>
          <cell r="AR6" t="str">
            <v/>
          </cell>
          <cell r="AS6" t="str">
            <v>Joe Morgan</v>
          </cell>
        </row>
        <row r="7">
          <cell r="AJ7" t="str">
            <v>3B</v>
          </cell>
          <cell r="AK7" t="str">
            <v/>
          </cell>
          <cell r="AL7" t="str">
            <v/>
          </cell>
          <cell r="AM7" t="str">
            <v/>
          </cell>
          <cell r="AN7" t="str">
            <v>w!3</v>
          </cell>
          <cell r="AO7" t="str">
            <v/>
          </cell>
          <cell r="AP7" t="str">
            <v/>
          </cell>
          <cell r="AQ7" t="str">
            <v/>
          </cell>
          <cell r="AR7" t="str">
            <v/>
          </cell>
          <cell r="AS7" t="str">
            <v>Joel Youngblood</v>
          </cell>
        </row>
        <row r="8">
          <cell r="AJ8" t="str">
            <v>RF</v>
          </cell>
          <cell r="AK8" t="str">
            <v/>
          </cell>
          <cell r="AL8" t="str">
            <v/>
          </cell>
          <cell r="AM8" t="str">
            <v/>
          </cell>
          <cell r="AN8" t="str">
            <v/>
          </cell>
          <cell r="AO8" t="str">
            <v/>
          </cell>
          <cell r="AP8" t="str">
            <v/>
          </cell>
          <cell r="AQ8" t="str">
            <v/>
          </cell>
          <cell r="AR8" t="str">
            <v>w!1</v>
          </cell>
          <cell r="AS8" t="str">
            <v>Ken Griffey</v>
          </cell>
        </row>
        <row r="9">
          <cell r="AJ9" t="str">
            <v>C</v>
          </cell>
          <cell r="AK9" t="str">
            <v>A*5</v>
          </cell>
          <cell r="AL9" t="str">
            <v/>
          </cell>
          <cell r="AM9" t="str">
            <v/>
          </cell>
          <cell r="AN9" t="str">
            <v/>
          </cell>
          <cell r="AO9" t="str">
            <v/>
          </cell>
          <cell r="AP9" t="str">
            <v/>
          </cell>
          <cell r="AQ9" t="str">
            <v/>
          </cell>
          <cell r="AR9" t="str">
            <v/>
          </cell>
          <cell r="AS9" t="str">
            <v>Johnny Bench</v>
          </cell>
        </row>
        <row r="10">
          <cell r="AJ10" t="str">
            <v>LF</v>
          </cell>
          <cell r="AK10" t="str">
            <v/>
          </cell>
          <cell r="AL10" t="str">
            <v/>
          </cell>
          <cell r="AM10" t="str">
            <v/>
          </cell>
          <cell r="AN10" t="str">
            <v/>
          </cell>
          <cell r="AO10" t="str">
            <v/>
          </cell>
          <cell r="AP10" t="str">
            <v>S*0</v>
          </cell>
          <cell r="AQ10" t="str">
            <v/>
          </cell>
          <cell r="AR10" t="str">
            <v/>
          </cell>
          <cell r="AS10" t="str">
            <v>George Foster</v>
          </cell>
        </row>
        <row r="11">
          <cell r="AJ11" t="str">
            <v>1B</v>
          </cell>
          <cell r="AK11" t="str">
            <v/>
          </cell>
          <cell r="AL11" t="str">
            <v>S,1</v>
          </cell>
          <cell r="AM11" t="str">
            <v/>
          </cell>
          <cell r="AN11" t="str">
            <v/>
          </cell>
          <cell r="AO11" t="str">
            <v/>
          </cell>
          <cell r="AP11" t="str">
            <v/>
          </cell>
          <cell r="AQ11" t="str">
            <v/>
          </cell>
          <cell r="AR11" t="str">
            <v/>
          </cell>
          <cell r="AS11" t="str">
            <v>Tony Perez</v>
          </cell>
        </row>
        <row r="12">
          <cell r="AJ12" t="str">
            <v>CF</v>
          </cell>
          <cell r="AK12" t="str">
            <v/>
          </cell>
          <cell r="AL12" t="str">
            <v/>
          </cell>
          <cell r="AM12" t="str">
            <v/>
          </cell>
          <cell r="AN12" t="str">
            <v/>
          </cell>
          <cell r="AO12" t="str">
            <v/>
          </cell>
          <cell r="AP12" t="str">
            <v/>
          </cell>
          <cell r="AQ12" t="str">
            <v>w,1</v>
          </cell>
          <cell r="AR12" t="str">
            <v/>
          </cell>
          <cell r="AS12" t="str">
            <v>Cesar Geronimo</v>
          </cell>
        </row>
        <row r="13">
          <cell r="AJ13" t="str">
            <v>SS</v>
          </cell>
          <cell r="AK13" t="str">
            <v/>
          </cell>
          <cell r="AL13" t="str">
            <v/>
          </cell>
          <cell r="AM13" t="str">
            <v/>
          </cell>
          <cell r="AN13" t="str">
            <v/>
          </cell>
          <cell r="AO13" t="str">
            <v>S*3</v>
          </cell>
          <cell r="AP13" t="str">
            <v/>
          </cell>
          <cell r="AQ13" t="str">
            <v/>
          </cell>
          <cell r="AR13" t="str">
            <v/>
          </cell>
          <cell r="AS13" t="str">
            <v>Dave Concepcion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3" Type="http://schemas.openxmlformats.org/officeDocument/2006/relationships/control" Target="../activeX/activeX6.xml"/><Relationship Id="rId18" Type="http://schemas.openxmlformats.org/officeDocument/2006/relationships/control" Target="../activeX/activeX11.xml"/><Relationship Id="rId26" Type="http://schemas.openxmlformats.org/officeDocument/2006/relationships/control" Target="../activeX/activeX19.xml"/><Relationship Id="rId39" Type="http://schemas.openxmlformats.org/officeDocument/2006/relationships/control" Target="../activeX/activeX32.xml"/><Relationship Id="rId21" Type="http://schemas.openxmlformats.org/officeDocument/2006/relationships/control" Target="../activeX/activeX14.xml"/><Relationship Id="rId34" Type="http://schemas.openxmlformats.org/officeDocument/2006/relationships/control" Target="../activeX/activeX27.xml"/><Relationship Id="rId42" Type="http://schemas.openxmlformats.org/officeDocument/2006/relationships/control" Target="../activeX/activeX35.xml"/><Relationship Id="rId7" Type="http://schemas.openxmlformats.org/officeDocument/2006/relationships/image" Target="../media/image2.emf"/><Relationship Id="rId2" Type="http://schemas.openxmlformats.org/officeDocument/2006/relationships/drawing" Target="../drawings/drawing2.xml"/><Relationship Id="rId16" Type="http://schemas.openxmlformats.org/officeDocument/2006/relationships/control" Target="../activeX/activeX9.xml"/><Relationship Id="rId29" Type="http://schemas.openxmlformats.org/officeDocument/2006/relationships/control" Target="../activeX/activeX2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4.emf"/><Relationship Id="rId24" Type="http://schemas.openxmlformats.org/officeDocument/2006/relationships/control" Target="../activeX/activeX17.xml"/><Relationship Id="rId32" Type="http://schemas.openxmlformats.org/officeDocument/2006/relationships/control" Target="../activeX/activeX25.xml"/><Relationship Id="rId37" Type="http://schemas.openxmlformats.org/officeDocument/2006/relationships/control" Target="../activeX/activeX30.xml"/><Relationship Id="rId40" Type="http://schemas.openxmlformats.org/officeDocument/2006/relationships/control" Target="../activeX/activeX33.xml"/><Relationship Id="rId45" Type="http://schemas.openxmlformats.org/officeDocument/2006/relationships/ctrlProp" Target="../ctrlProps/ctrlProp3.xml"/><Relationship Id="rId5" Type="http://schemas.openxmlformats.org/officeDocument/2006/relationships/image" Target="../media/image1.emf"/><Relationship Id="rId15" Type="http://schemas.openxmlformats.org/officeDocument/2006/relationships/control" Target="../activeX/activeX8.xml"/><Relationship Id="rId23" Type="http://schemas.openxmlformats.org/officeDocument/2006/relationships/control" Target="../activeX/activeX16.xml"/><Relationship Id="rId28" Type="http://schemas.openxmlformats.org/officeDocument/2006/relationships/control" Target="../activeX/activeX21.xml"/><Relationship Id="rId36" Type="http://schemas.openxmlformats.org/officeDocument/2006/relationships/control" Target="../activeX/activeX29.xml"/><Relationship Id="rId10" Type="http://schemas.openxmlformats.org/officeDocument/2006/relationships/control" Target="../activeX/activeX4.xml"/><Relationship Id="rId19" Type="http://schemas.openxmlformats.org/officeDocument/2006/relationships/control" Target="../activeX/activeX12.xml"/><Relationship Id="rId31" Type="http://schemas.openxmlformats.org/officeDocument/2006/relationships/control" Target="../activeX/activeX24.xml"/><Relationship Id="rId44"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7.xml"/><Relationship Id="rId22" Type="http://schemas.openxmlformats.org/officeDocument/2006/relationships/control" Target="../activeX/activeX15.xml"/><Relationship Id="rId27" Type="http://schemas.openxmlformats.org/officeDocument/2006/relationships/control" Target="../activeX/activeX20.xml"/><Relationship Id="rId30" Type="http://schemas.openxmlformats.org/officeDocument/2006/relationships/control" Target="../activeX/activeX23.xml"/><Relationship Id="rId35" Type="http://schemas.openxmlformats.org/officeDocument/2006/relationships/control" Target="../activeX/activeX28.xml"/><Relationship Id="rId43" Type="http://schemas.openxmlformats.org/officeDocument/2006/relationships/ctrlProp" Target="../ctrlProps/ctrlProp1.xml"/><Relationship Id="rId8" Type="http://schemas.openxmlformats.org/officeDocument/2006/relationships/control" Target="../activeX/activeX3.xml"/><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control" Target="../activeX/activeX10.xml"/><Relationship Id="rId25" Type="http://schemas.openxmlformats.org/officeDocument/2006/relationships/control" Target="../activeX/activeX18.xml"/><Relationship Id="rId33" Type="http://schemas.openxmlformats.org/officeDocument/2006/relationships/control" Target="../activeX/activeX26.xml"/><Relationship Id="rId38" Type="http://schemas.openxmlformats.org/officeDocument/2006/relationships/control" Target="../activeX/activeX31.xml"/><Relationship Id="rId20" Type="http://schemas.openxmlformats.org/officeDocument/2006/relationships/control" Target="../activeX/activeX13.xml"/><Relationship Id="rId41" Type="http://schemas.openxmlformats.org/officeDocument/2006/relationships/control" Target="../activeX/activeX3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39A11-6E2C-48C0-AD92-951A11B36CF4}">
  <sheetPr codeName="Sheet10"/>
  <dimension ref="A2:A11"/>
  <sheetViews>
    <sheetView tabSelected="1" workbookViewId="0">
      <selection activeCell="L38" sqref="L38"/>
    </sheetView>
  </sheetViews>
  <sheetFormatPr defaultRowHeight="14.5" x14ac:dyDescent="0.35"/>
  <sheetData>
    <row r="2" spans="1:1" x14ac:dyDescent="0.35">
      <c r="A2" s="214"/>
    </row>
    <row r="3" spans="1:1" x14ac:dyDescent="0.35">
      <c r="A3" s="214"/>
    </row>
    <row r="4" spans="1:1" x14ac:dyDescent="0.35">
      <c r="A4" s="214"/>
    </row>
    <row r="5" spans="1:1" x14ac:dyDescent="0.35">
      <c r="A5" s="214"/>
    </row>
    <row r="6" spans="1:1" x14ac:dyDescent="0.35">
      <c r="A6" s="214"/>
    </row>
    <row r="7" spans="1:1" x14ac:dyDescent="0.35">
      <c r="A7" s="214"/>
    </row>
    <row r="8" spans="1:1" x14ac:dyDescent="0.35">
      <c r="A8" s="214"/>
    </row>
    <row r="9" spans="1:1" x14ac:dyDescent="0.35">
      <c r="A9" s="214"/>
    </row>
    <row r="10" spans="1:1" x14ac:dyDescent="0.35">
      <c r="A10" s="214"/>
    </row>
    <row r="11" spans="1:1" x14ac:dyDescent="0.35">
      <c r="A11" s="214"/>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DCE3B-0F0E-421B-9C2E-DD42D0E19169}">
  <sheetPr codeName="Sheet7"/>
  <dimension ref="A1:AU31"/>
  <sheetViews>
    <sheetView workbookViewId="0">
      <selection activeCell="AC55" sqref="AC55"/>
    </sheetView>
  </sheetViews>
  <sheetFormatPr defaultRowHeight="14.5" x14ac:dyDescent="0.35"/>
  <cols>
    <col min="1" max="11" width="3.6328125" customWidth="1"/>
    <col min="15" max="27" width="2.6328125" customWidth="1"/>
    <col min="28" max="32" width="3.6328125" customWidth="1"/>
    <col min="33" max="41" width="2.6328125" customWidth="1"/>
    <col min="45" max="45" width="8.7265625" style="35"/>
  </cols>
  <sheetData>
    <row r="1" spans="1:47" x14ac:dyDescent="0.35">
      <c r="A1" s="21"/>
      <c r="B1" s="21"/>
      <c r="C1" s="147"/>
      <c r="D1" s="21"/>
      <c r="E1" s="21"/>
      <c r="F1" s="21"/>
      <c r="G1" s="21"/>
      <c r="H1" s="21"/>
      <c r="I1" s="21"/>
      <c r="J1" s="9"/>
      <c r="K1" s="9"/>
      <c r="L1" s="4"/>
      <c r="M1" s="15" t="s">
        <v>28</v>
      </c>
      <c r="N1" s="15" t="s">
        <v>29</v>
      </c>
      <c r="O1" s="4" t="s">
        <v>36</v>
      </c>
      <c r="P1" s="4" t="s">
        <v>154</v>
      </c>
      <c r="Q1" s="15" t="s">
        <v>34</v>
      </c>
      <c r="R1" s="15" t="s">
        <v>35</v>
      </c>
      <c r="S1" s="15" t="s">
        <v>36</v>
      </c>
      <c r="T1" s="15" t="s">
        <v>32</v>
      </c>
      <c r="U1" s="15" t="s">
        <v>33</v>
      </c>
      <c r="V1" s="15" t="s">
        <v>244</v>
      </c>
      <c r="W1" s="15" t="s">
        <v>90</v>
      </c>
      <c r="X1" t="s">
        <v>340</v>
      </c>
      <c r="Z1" t="s">
        <v>342</v>
      </c>
      <c r="AA1" s="35" t="s">
        <v>93</v>
      </c>
      <c r="AB1" s="35" t="s">
        <v>362</v>
      </c>
      <c r="AC1" t="s">
        <v>37</v>
      </c>
      <c r="AO1">
        <v>25</v>
      </c>
      <c r="AP1" t="s">
        <v>344</v>
      </c>
      <c r="AR1">
        <v>1</v>
      </c>
      <c r="AS1" s="35" t="str">
        <f>VLOOKUP($AR1,$L$3:$AB$17,2,FALSE)</f>
        <v>Perez</v>
      </c>
      <c r="AT1" t="str">
        <f>VLOOKUP($AR1,$L$3:$AB$17,4,FALSE)</f>
        <v>R</v>
      </c>
      <c r="AU1" t="str">
        <f>VLOOKUP($AR1,$L$3:$AB$17,5,FALSE)</f>
        <v>DH</v>
      </c>
    </row>
    <row r="2" spans="1:47" x14ac:dyDescent="0.35">
      <c r="A2" s="21"/>
      <c r="B2" s="21"/>
      <c r="C2" s="21"/>
      <c r="D2" s="34"/>
      <c r="E2" s="34"/>
      <c r="F2" s="34"/>
      <c r="G2" s="268"/>
      <c r="H2" s="268"/>
      <c r="I2" s="21"/>
      <c r="J2" s="9"/>
      <c r="K2" s="9"/>
      <c r="L2" s="4"/>
      <c r="M2" s="4"/>
      <c r="N2" s="4"/>
      <c r="O2" s="4"/>
      <c r="P2" s="4"/>
      <c r="Q2" s="4"/>
      <c r="R2" s="4"/>
      <c r="AO2">
        <v>26</v>
      </c>
      <c r="AP2" t="s">
        <v>344</v>
      </c>
      <c r="AR2">
        <v>2</v>
      </c>
      <c r="AS2" s="35" t="str">
        <f t="shared" ref="AS2:AS15" si="0">VLOOKUP($AR2,$L$3:$AB$17,2,FALSE)</f>
        <v>Nelson</v>
      </c>
      <c r="AT2" t="str">
        <f t="shared" ref="AT2:AT15" si="1">VLOOKUP($AR2,$L$3:$AB$17,4,FALSE)</f>
        <v>R</v>
      </c>
      <c r="AU2" t="str">
        <f t="shared" ref="AU2:AU15" si="2">VLOOKUP($AR2,$L$3:$AB$17,5,FALSE)</f>
        <v>LF</v>
      </c>
    </row>
    <row r="3" spans="1:47" x14ac:dyDescent="0.35">
      <c r="A3" s="21"/>
      <c r="B3" s="21"/>
      <c r="C3" s="268"/>
      <c r="D3" s="268"/>
      <c r="E3" s="268"/>
      <c r="F3" s="34"/>
      <c r="G3" s="34"/>
      <c r="H3" s="34"/>
      <c r="I3" s="21"/>
      <c r="J3" s="9"/>
      <c r="K3" s="9"/>
      <c r="L3" s="4">
        <v>1</v>
      </c>
      <c r="M3" s="178" t="s">
        <v>112</v>
      </c>
      <c r="N3" s="178" t="s">
        <v>113</v>
      </c>
      <c r="O3" s="106" t="s">
        <v>11</v>
      </c>
      <c r="P3" s="106" t="s">
        <v>196</v>
      </c>
      <c r="Q3" s="106">
        <v>4</v>
      </c>
      <c r="R3" s="106">
        <v>3</v>
      </c>
      <c r="S3" s="106">
        <v>3</v>
      </c>
      <c r="T3" s="106">
        <v>4</v>
      </c>
      <c r="U3" s="106">
        <v>5</v>
      </c>
      <c r="V3" s="106">
        <v>2</v>
      </c>
      <c r="W3" s="106">
        <v>1</v>
      </c>
      <c r="X3" s="183" t="s">
        <v>38</v>
      </c>
      <c r="Y3" s="183" t="s">
        <v>44</v>
      </c>
      <c r="Z3" s="183">
        <v>1</v>
      </c>
      <c r="AA3" s="188"/>
      <c r="AB3" s="188"/>
      <c r="AC3" s="188">
        <v>1</v>
      </c>
      <c r="AD3" s="121"/>
      <c r="AE3" s="121"/>
      <c r="AO3">
        <v>27</v>
      </c>
      <c r="AP3" t="s">
        <v>121</v>
      </c>
      <c r="AR3">
        <v>3</v>
      </c>
      <c r="AS3" s="35" t="str">
        <f t="shared" si="0"/>
        <v>Macpherson</v>
      </c>
      <c r="AT3" t="str">
        <f t="shared" si="1"/>
        <v>R</v>
      </c>
      <c r="AU3" t="str">
        <f t="shared" si="2"/>
        <v>2B</v>
      </c>
    </row>
    <row r="4" spans="1:47" x14ac:dyDescent="0.35">
      <c r="A4" s="21"/>
      <c r="B4" s="21"/>
      <c r="C4" s="268"/>
      <c r="D4" s="268"/>
      <c r="E4" s="268"/>
      <c r="F4" s="34"/>
      <c r="G4" s="34"/>
      <c r="H4" s="34"/>
      <c r="I4" s="21"/>
      <c r="J4" s="9"/>
      <c r="K4" s="9"/>
      <c r="L4" s="4">
        <v>2</v>
      </c>
      <c r="M4" s="178" t="s">
        <v>114</v>
      </c>
      <c r="N4" s="178" t="s">
        <v>115</v>
      </c>
      <c r="O4" s="106" t="s">
        <v>11</v>
      </c>
      <c r="P4" s="106" t="s">
        <v>39</v>
      </c>
      <c r="Q4" s="106">
        <v>3</v>
      </c>
      <c r="R4" s="106">
        <v>3</v>
      </c>
      <c r="S4" s="106">
        <v>2</v>
      </c>
      <c r="T4" s="106">
        <v>4</v>
      </c>
      <c r="U4" s="106">
        <v>3</v>
      </c>
      <c r="V4" s="106">
        <v>4</v>
      </c>
      <c r="W4" s="106">
        <v>4</v>
      </c>
      <c r="X4" s="183" t="s">
        <v>44</v>
      </c>
      <c r="Y4" s="183" t="s">
        <v>38</v>
      </c>
      <c r="Z4" s="183">
        <v>3</v>
      </c>
      <c r="AA4" s="188"/>
      <c r="AB4" s="188"/>
      <c r="AC4" s="188">
        <v>3</v>
      </c>
      <c r="AD4" s="121"/>
      <c r="AE4" s="121"/>
      <c r="AO4">
        <v>41</v>
      </c>
      <c r="AP4" t="s">
        <v>119</v>
      </c>
      <c r="AR4">
        <v>4</v>
      </c>
      <c r="AS4" s="35" t="str">
        <f t="shared" si="0"/>
        <v>Hagerty</v>
      </c>
      <c r="AT4" t="str">
        <f t="shared" si="1"/>
        <v>L</v>
      </c>
      <c r="AU4" t="str">
        <f t="shared" si="2"/>
        <v>1B</v>
      </c>
    </row>
    <row r="5" spans="1:47" x14ac:dyDescent="0.35">
      <c r="A5" s="21"/>
      <c r="B5" s="21"/>
      <c r="C5" s="268"/>
      <c r="D5" s="268"/>
      <c r="E5" s="268"/>
      <c r="F5" s="34"/>
      <c r="G5" s="34"/>
      <c r="H5" s="34"/>
      <c r="I5" s="21"/>
      <c r="J5" s="9"/>
      <c r="K5" s="9"/>
      <c r="L5" s="4">
        <v>3</v>
      </c>
      <c r="M5" s="178" t="s">
        <v>116</v>
      </c>
      <c r="N5" s="178" t="s">
        <v>117</v>
      </c>
      <c r="O5" s="106" t="s">
        <v>11</v>
      </c>
      <c r="P5" s="106" t="s">
        <v>1</v>
      </c>
      <c r="Q5" s="106">
        <v>5</v>
      </c>
      <c r="R5" s="106">
        <v>3</v>
      </c>
      <c r="S5" s="106">
        <v>1</v>
      </c>
      <c r="T5" s="106">
        <v>3</v>
      </c>
      <c r="U5" s="106">
        <v>2</v>
      </c>
      <c r="V5" s="106">
        <v>3</v>
      </c>
      <c r="W5" s="106">
        <v>3</v>
      </c>
      <c r="X5" s="183" t="s">
        <v>41</v>
      </c>
      <c r="Y5" s="183"/>
      <c r="Z5" s="183">
        <v>2</v>
      </c>
      <c r="AA5" s="188"/>
      <c r="AB5" s="188"/>
      <c r="AC5" s="188">
        <v>4</v>
      </c>
      <c r="AD5" s="121"/>
      <c r="AE5" s="121"/>
      <c r="AO5">
        <v>53</v>
      </c>
      <c r="AP5" t="s">
        <v>389</v>
      </c>
      <c r="AR5">
        <v>5</v>
      </c>
      <c r="AS5" s="35" t="str">
        <f t="shared" si="0"/>
        <v>Morales</v>
      </c>
      <c r="AT5" t="str">
        <f t="shared" si="1"/>
        <v>R</v>
      </c>
      <c r="AU5" t="str">
        <f t="shared" si="2"/>
        <v>C</v>
      </c>
    </row>
    <row r="6" spans="1:47" x14ac:dyDescent="0.35">
      <c r="A6" s="21"/>
      <c r="B6" s="21"/>
      <c r="C6" s="268"/>
      <c r="D6" s="268"/>
      <c r="E6" s="268"/>
      <c r="F6" s="34"/>
      <c r="G6" s="34"/>
      <c r="H6" s="34"/>
      <c r="I6" s="21"/>
      <c r="J6" s="9"/>
      <c r="K6" s="9"/>
      <c r="L6" s="4">
        <v>4</v>
      </c>
      <c r="M6" s="178" t="s">
        <v>118</v>
      </c>
      <c r="N6" s="178" t="s">
        <v>108</v>
      </c>
      <c r="O6" s="106" t="s">
        <v>10</v>
      </c>
      <c r="P6" s="106" t="s">
        <v>0</v>
      </c>
      <c r="Q6" s="106">
        <v>4</v>
      </c>
      <c r="R6" s="106">
        <v>5</v>
      </c>
      <c r="S6" s="106">
        <v>1</v>
      </c>
      <c r="T6" s="106">
        <v>1</v>
      </c>
      <c r="U6" s="106">
        <v>1</v>
      </c>
      <c r="V6" s="106">
        <v>5</v>
      </c>
      <c r="W6" s="106">
        <v>2</v>
      </c>
      <c r="X6" s="183" t="s">
        <v>2</v>
      </c>
      <c r="Y6" s="183"/>
      <c r="Z6" s="183">
        <v>1</v>
      </c>
      <c r="AA6" s="188"/>
      <c r="AB6" s="188"/>
      <c r="AC6" s="188">
        <v>5</v>
      </c>
      <c r="AD6" s="121"/>
      <c r="AE6" s="121"/>
      <c r="AO6">
        <v>53</v>
      </c>
      <c r="AP6" t="s">
        <v>114</v>
      </c>
      <c r="AR6">
        <v>6</v>
      </c>
      <c r="AS6" s="35" t="str">
        <f t="shared" si="0"/>
        <v>Reid</v>
      </c>
      <c r="AT6" t="str">
        <f t="shared" si="1"/>
        <v>B</v>
      </c>
      <c r="AU6" t="str">
        <f t="shared" si="2"/>
        <v>3B</v>
      </c>
    </row>
    <row r="7" spans="1:47" x14ac:dyDescent="0.35">
      <c r="A7" s="21"/>
      <c r="B7" s="21"/>
      <c r="C7" s="21"/>
      <c r="D7" s="34"/>
      <c r="E7" s="34"/>
      <c r="F7" s="34"/>
      <c r="G7" s="268"/>
      <c r="H7" s="268"/>
      <c r="I7" s="21"/>
      <c r="J7" s="9"/>
      <c r="K7" s="9"/>
      <c r="L7" s="4">
        <v>5</v>
      </c>
      <c r="M7" s="178" t="s">
        <v>119</v>
      </c>
      <c r="N7" s="178" t="s">
        <v>120</v>
      </c>
      <c r="O7" s="106" t="s">
        <v>11</v>
      </c>
      <c r="P7" s="106" t="s">
        <v>42</v>
      </c>
      <c r="Q7" s="106">
        <v>4</v>
      </c>
      <c r="R7" s="106">
        <v>3</v>
      </c>
      <c r="S7" s="106">
        <v>1</v>
      </c>
      <c r="T7" s="106">
        <v>2</v>
      </c>
      <c r="U7" s="106">
        <v>1</v>
      </c>
      <c r="V7" s="106">
        <v>3</v>
      </c>
      <c r="W7" s="106">
        <v>2</v>
      </c>
      <c r="X7" s="183" t="s">
        <v>0</v>
      </c>
      <c r="Y7" s="183"/>
      <c r="Z7" s="183">
        <v>2</v>
      </c>
      <c r="AA7" s="188"/>
      <c r="AB7" s="188"/>
      <c r="AC7" s="188">
        <v>5</v>
      </c>
      <c r="AD7" s="121"/>
      <c r="AE7" s="121"/>
      <c r="AO7">
        <v>67</v>
      </c>
      <c r="AP7" t="s">
        <v>121</v>
      </c>
      <c r="AR7">
        <v>7</v>
      </c>
      <c r="AS7" s="35" t="str">
        <f t="shared" si="0"/>
        <v>Schultz</v>
      </c>
      <c r="AT7" t="str">
        <f t="shared" si="1"/>
        <v>L</v>
      </c>
      <c r="AU7" t="str">
        <f t="shared" si="2"/>
        <v>CF</v>
      </c>
    </row>
    <row r="8" spans="1:47" x14ac:dyDescent="0.35">
      <c r="A8" s="21"/>
      <c r="B8" s="21"/>
      <c r="C8" s="268"/>
      <c r="D8" s="268"/>
      <c r="E8" s="268"/>
      <c r="F8" s="34"/>
      <c r="G8" s="34"/>
      <c r="H8" s="34"/>
      <c r="I8" s="21"/>
      <c r="J8" s="9"/>
      <c r="K8" s="9"/>
      <c r="L8" s="4">
        <v>6</v>
      </c>
      <c r="M8" s="178" t="s">
        <v>121</v>
      </c>
      <c r="N8" s="178" t="s">
        <v>68</v>
      </c>
      <c r="O8" s="106" t="s">
        <v>36</v>
      </c>
      <c r="P8" s="106" t="s">
        <v>2</v>
      </c>
      <c r="Q8" s="106">
        <v>3</v>
      </c>
      <c r="R8" s="106">
        <v>4</v>
      </c>
      <c r="S8" s="106">
        <v>1</v>
      </c>
      <c r="T8" s="106">
        <v>3</v>
      </c>
      <c r="U8" s="106">
        <v>2</v>
      </c>
      <c r="V8" s="106">
        <v>3</v>
      </c>
      <c r="W8" s="106">
        <v>2</v>
      </c>
      <c r="X8" s="183" t="s">
        <v>0</v>
      </c>
      <c r="Y8" s="183"/>
      <c r="Z8" s="183">
        <v>2</v>
      </c>
      <c r="AA8" s="188"/>
      <c r="AB8" s="188"/>
      <c r="AC8" s="188">
        <v>5</v>
      </c>
      <c r="AD8" s="121"/>
      <c r="AE8" s="121"/>
      <c r="AO8">
        <v>69</v>
      </c>
      <c r="AP8" t="s">
        <v>114</v>
      </c>
      <c r="AR8">
        <v>8</v>
      </c>
      <c r="AS8" s="35" t="str">
        <f t="shared" si="0"/>
        <v>Melendez</v>
      </c>
      <c r="AT8" t="str">
        <f t="shared" si="1"/>
        <v>B</v>
      </c>
      <c r="AU8" t="str">
        <f t="shared" si="2"/>
        <v>SS</v>
      </c>
    </row>
    <row r="9" spans="1:47" x14ac:dyDescent="0.35">
      <c r="A9" s="21"/>
      <c r="B9" s="21"/>
      <c r="C9" s="268"/>
      <c r="D9" s="268"/>
      <c r="E9" s="268"/>
      <c r="F9" s="34"/>
      <c r="G9" s="34"/>
      <c r="H9" s="34"/>
      <c r="I9" s="21"/>
      <c r="J9" s="9"/>
      <c r="K9" s="9"/>
      <c r="L9" s="4">
        <v>7</v>
      </c>
      <c r="M9" s="178" t="s">
        <v>122</v>
      </c>
      <c r="N9" s="178" t="s">
        <v>123</v>
      </c>
      <c r="O9" s="106" t="s">
        <v>10</v>
      </c>
      <c r="P9" s="106" t="s">
        <v>44</v>
      </c>
      <c r="Q9" s="106">
        <v>2</v>
      </c>
      <c r="R9" s="106">
        <v>4</v>
      </c>
      <c r="S9" s="106">
        <v>4</v>
      </c>
      <c r="T9" s="106">
        <v>4</v>
      </c>
      <c r="U9" s="106">
        <v>2</v>
      </c>
      <c r="V9" s="106">
        <v>4</v>
      </c>
      <c r="W9" s="106">
        <v>2</v>
      </c>
      <c r="X9" s="183" t="s">
        <v>57</v>
      </c>
      <c r="Y9" s="183"/>
      <c r="Z9" s="183">
        <v>3</v>
      </c>
      <c r="AA9" s="188"/>
      <c r="AB9" s="188"/>
      <c r="AC9" s="188">
        <v>2</v>
      </c>
      <c r="AD9" s="121"/>
      <c r="AE9" s="121"/>
      <c r="AR9">
        <v>12</v>
      </c>
      <c r="AS9" s="159" t="str">
        <f t="shared" si="0"/>
        <v>Litte</v>
      </c>
      <c r="AT9" s="160" t="str">
        <f t="shared" si="1"/>
        <v>R</v>
      </c>
      <c r="AU9" s="160" t="str">
        <f t="shared" si="2"/>
        <v>RF</v>
      </c>
    </row>
    <row r="10" spans="1:47" x14ac:dyDescent="0.35">
      <c r="A10" s="21"/>
      <c r="B10" s="21"/>
      <c r="C10" s="268"/>
      <c r="D10" s="268"/>
      <c r="E10" s="268"/>
      <c r="F10" s="34"/>
      <c r="G10" s="34"/>
      <c r="H10" s="34"/>
      <c r="I10" s="21"/>
      <c r="J10" s="9"/>
      <c r="K10" s="9"/>
      <c r="L10" s="4">
        <v>8</v>
      </c>
      <c r="M10" s="178" t="s">
        <v>125</v>
      </c>
      <c r="N10" s="178" t="s">
        <v>126</v>
      </c>
      <c r="O10" s="106" t="s">
        <v>36</v>
      </c>
      <c r="P10" s="106" t="s">
        <v>41</v>
      </c>
      <c r="Q10" s="106">
        <v>2</v>
      </c>
      <c r="R10" s="106">
        <v>3</v>
      </c>
      <c r="S10" s="106">
        <v>2</v>
      </c>
      <c r="T10" s="106">
        <v>3</v>
      </c>
      <c r="U10" s="106">
        <v>1</v>
      </c>
      <c r="V10" s="106">
        <v>4</v>
      </c>
      <c r="W10" s="106">
        <v>3</v>
      </c>
      <c r="X10" s="183" t="s">
        <v>124</v>
      </c>
      <c r="Y10" s="183"/>
      <c r="Z10" s="183">
        <v>3</v>
      </c>
      <c r="AA10" s="188"/>
      <c r="AB10" s="188"/>
      <c r="AC10" s="188">
        <v>3</v>
      </c>
      <c r="AD10" s="121"/>
      <c r="AE10" s="121"/>
      <c r="AR10">
        <v>10</v>
      </c>
      <c r="AS10" s="35" t="str">
        <f t="shared" si="0"/>
        <v>Juarez</v>
      </c>
      <c r="AT10" t="str">
        <f t="shared" si="1"/>
        <v>B</v>
      </c>
      <c r="AU10" t="str">
        <f t="shared" si="2"/>
        <v>DH</v>
      </c>
    </row>
    <row r="11" spans="1:47" x14ac:dyDescent="0.35">
      <c r="A11" s="21"/>
      <c r="B11" s="21"/>
      <c r="C11" s="268"/>
      <c r="D11" s="268"/>
      <c r="E11" s="268"/>
      <c r="F11" s="34"/>
      <c r="G11" s="34"/>
      <c r="H11" s="34"/>
      <c r="I11" s="21"/>
      <c r="J11" s="9"/>
      <c r="K11" s="9"/>
      <c r="L11" s="4">
        <v>9</v>
      </c>
      <c r="M11" s="178" t="s">
        <v>127</v>
      </c>
      <c r="N11" s="178" t="s">
        <v>128</v>
      </c>
      <c r="O11" s="106" t="s">
        <v>10</v>
      </c>
      <c r="P11" s="106" t="s">
        <v>38</v>
      </c>
      <c r="Q11" s="180">
        <v>3</v>
      </c>
      <c r="R11" s="180">
        <v>4</v>
      </c>
      <c r="S11" s="106">
        <v>3</v>
      </c>
      <c r="T11" s="106">
        <v>3</v>
      </c>
      <c r="U11" s="106">
        <v>4</v>
      </c>
      <c r="V11" s="106">
        <v>4</v>
      </c>
      <c r="W11" s="106">
        <v>2</v>
      </c>
      <c r="X11" s="183" t="s">
        <v>44</v>
      </c>
      <c r="Y11" s="183" t="s">
        <v>39</v>
      </c>
      <c r="Z11" s="183">
        <v>3</v>
      </c>
      <c r="AA11" s="188"/>
      <c r="AB11" s="188"/>
      <c r="AC11" s="188">
        <v>2</v>
      </c>
      <c r="AD11" s="121"/>
      <c r="AE11" s="121"/>
      <c r="AR11">
        <v>11</v>
      </c>
      <c r="AS11" s="35" t="str">
        <f t="shared" si="0"/>
        <v>Ramos</v>
      </c>
      <c r="AT11" t="str">
        <f t="shared" si="1"/>
        <v>B</v>
      </c>
      <c r="AU11" t="str">
        <f t="shared" si="2"/>
        <v>C</v>
      </c>
    </row>
    <row r="12" spans="1:47" x14ac:dyDescent="0.35">
      <c r="A12" s="21"/>
      <c r="B12" s="21"/>
      <c r="C12" s="21"/>
      <c r="D12" s="34"/>
      <c r="E12" s="34"/>
      <c r="F12" s="34"/>
      <c r="G12" s="268"/>
      <c r="H12" s="268"/>
      <c r="I12" s="21"/>
      <c r="J12" s="9"/>
      <c r="K12" s="9"/>
      <c r="L12" s="4">
        <v>10</v>
      </c>
      <c r="M12" s="178" t="s">
        <v>129</v>
      </c>
      <c r="N12" s="178" t="s">
        <v>46</v>
      </c>
      <c r="O12" s="106" t="s">
        <v>36</v>
      </c>
      <c r="P12" s="106" t="s">
        <v>196</v>
      </c>
      <c r="Q12" s="106">
        <v>4</v>
      </c>
      <c r="R12" s="106">
        <v>3</v>
      </c>
      <c r="S12" s="106">
        <v>1</v>
      </c>
      <c r="T12" s="106">
        <v>2</v>
      </c>
      <c r="U12" s="106">
        <v>2</v>
      </c>
      <c r="V12" s="106">
        <v>3</v>
      </c>
      <c r="W12" s="106">
        <v>2</v>
      </c>
      <c r="X12" s="183" t="s">
        <v>2</v>
      </c>
      <c r="Y12" s="183" t="s">
        <v>0</v>
      </c>
      <c r="Z12" s="183">
        <v>1</v>
      </c>
      <c r="AA12" s="188"/>
      <c r="AB12" s="188"/>
      <c r="AC12" s="188">
        <v>3</v>
      </c>
      <c r="AD12" s="121"/>
      <c r="AE12" s="121"/>
      <c r="AR12">
        <v>9</v>
      </c>
      <c r="AS12" s="35" t="str">
        <f t="shared" si="0"/>
        <v>Miranda</v>
      </c>
      <c r="AT12" t="str">
        <f t="shared" si="1"/>
        <v>L</v>
      </c>
      <c r="AU12" t="str">
        <f t="shared" si="2"/>
        <v>RF</v>
      </c>
    </row>
    <row r="13" spans="1:47" x14ac:dyDescent="0.35">
      <c r="A13" s="21"/>
      <c r="B13" s="21"/>
      <c r="C13" s="268"/>
      <c r="D13" s="268"/>
      <c r="E13" s="268"/>
      <c r="F13" s="34"/>
      <c r="G13" s="34"/>
      <c r="H13" s="34"/>
      <c r="I13" s="21"/>
      <c r="J13" s="9"/>
      <c r="K13" s="9"/>
      <c r="L13" s="4">
        <v>11</v>
      </c>
      <c r="M13" s="178" t="s">
        <v>130</v>
      </c>
      <c r="N13" s="178" t="s">
        <v>131</v>
      </c>
      <c r="O13" s="106" t="s">
        <v>36</v>
      </c>
      <c r="P13" s="106" t="s">
        <v>42</v>
      </c>
      <c r="Q13" s="106">
        <v>1</v>
      </c>
      <c r="R13" s="106">
        <v>2</v>
      </c>
      <c r="S13" s="106">
        <v>2</v>
      </c>
      <c r="T13" s="106">
        <v>2</v>
      </c>
      <c r="U13" s="106">
        <v>2</v>
      </c>
      <c r="V13" s="106">
        <v>2</v>
      </c>
      <c r="W13" s="106">
        <v>3</v>
      </c>
      <c r="X13" s="183" t="s">
        <v>0</v>
      </c>
      <c r="Y13" s="183"/>
      <c r="Z13" s="183">
        <v>1</v>
      </c>
      <c r="AA13" s="188"/>
      <c r="AB13" s="188"/>
      <c r="AC13" s="188">
        <v>1</v>
      </c>
      <c r="AD13" s="121"/>
      <c r="AE13" s="121"/>
      <c r="AR13">
        <v>13</v>
      </c>
      <c r="AS13" s="35" t="str">
        <f t="shared" si="0"/>
        <v>Ward</v>
      </c>
      <c r="AT13" t="str">
        <f t="shared" si="1"/>
        <v>R</v>
      </c>
      <c r="AU13" t="str">
        <f t="shared" si="2"/>
        <v>2B</v>
      </c>
    </row>
    <row r="14" spans="1:47" x14ac:dyDescent="0.35">
      <c r="A14" s="21"/>
      <c r="B14" s="21"/>
      <c r="C14" s="268"/>
      <c r="D14" s="268"/>
      <c r="E14" s="268"/>
      <c r="F14" s="34"/>
      <c r="G14" s="34"/>
      <c r="H14" s="34"/>
      <c r="I14" s="21"/>
      <c r="J14" s="9"/>
      <c r="K14" s="9"/>
      <c r="L14" s="4">
        <v>12</v>
      </c>
      <c r="M14" s="178" t="s">
        <v>195</v>
      </c>
      <c r="N14" s="178" t="s">
        <v>132</v>
      </c>
      <c r="O14" s="106" t="s">
        <v>11</v>
      </c>
      <c r="P14" s="106" t="s">
        <v>38</v>
      </c>
      <c r="Q14" s="106">
        <v>3</v>
      </c>
      <c r="R14" s="106">
        <v>2</v>
      </c>
      <c r="S14" s="106">
        <v>3</v>
      </c>
      <c r="T14" s="106">
        <v>4</v>
      </c>
      <c r="U14" s="106">
        <v>2</v>
      </c>
      <c r="V14" s="106">
        <v>3</v>
      </c>
      <c r="W14" s="106">
        <v>2</v>
      </c>
      <c r="X14" s="183" t="s">
        <v>0</v>
      </c>
      <c r="Y14" s="183"/>
      <c r="Z14" s="183">
        <v>1</v>
      </c>
      <c r="AA14" s="188"/>
      <c r="AB14" s="188"/>
      <c r="AC14" s="188">
        <v>3</v>
      </c>
      <c r="AD14" s="121"/>
      <c r="AE14" s="121"/>
      <c r="AR14">
        <v>14</v>
      </c>
      <c r="AS14" s="35" t="str">
        <f t="shared" si="0"/>
        <v>Rosen</v>
      </c>
      <c r="AT14" t="str">
        <f t="shared" si="1"/>
        <v>R</v>
      </c>
      <c r="AU14" t="str">
        <f t="shared" si="2"/>
        <v>2B</v>
      </c>
    </row>
    <row r="15" spans="1:47" x14ac:dyDescent="0.35">
      <c r="A15" s="21"/>
      <c r="B15" s="21"/>
      <c r="C15" s="268"/>
      <c r="D15" s="268"/>
      <c r="E15" s="268"/>
      <c r="F15" s="34"/>
      <c r="G15" s="34"/>
      <c r="H15" s="34"/>
      <c r="I15" s="21"/>
      <c r="J15" s="9"/>
      <c r="K15" s="9"/>
      <c r="L15" s="4">
        <v>13</v>
      </c>
      <c r="M15" s="178" t="s">
        <v>133</v>
      </c>
      <c r="N15" s="178" t="s">
        <v>134</v>
      </c>
      <c r="O15" s="106" t="s">
        <v>11</v>
      </c>
      <c r="P15" s="106" t="s">
        <v>1</v>
      </c>
      <c r="Q15" s="106">
        <v>1</v>
      </c>
      <c r="R15" s="106">
        <v>4</v>
      </c>
      <c r="S15" s="106">
        <v>2</v>
      </c>
      <c r="T15" s="106">
        <v>3</v>
      </c>
      <c r="U15" s="106">
        <v>3</v>
      </c>
      <c r="V15" s="106">
        <v>5</v>
      </c>
      <c r="W15" s="106">
        <v>2</v>
      </c>
      <c r="X15" s="183" t="s">
        <v>41</v>
      </c>
      <c r="Y15" s="183"/>
      <c r="Z15" s="183">
        <v>3</v>
      </c>
      <c r="AA15" s="188"/>
      <c r="AB15" s="188"/>
      <c r="AC15" s="188">
        <v>2</v>
      </c>
      <c r="AD15" s="121"/>
      <c r="AE15" s="121"/>
      <c r="AR15">
        <v>15</v>
      </c>
      <c r="AS15" s="35" t="str">
        <f t="shared" si="0"/>
        <v xml:space="preserve">Glendon </v>
      </c>
      <c r="AT15" t="str">
        <f t="shared" si="1"/>
        <v>R</v>
      </c>
      <c r="AU15" t="str">
        <f t="shared" si="2"/>
        <v>1B</v>
      </c>
    </row>
    <row r="16" spans="1:47" x14ac:dyDescent="0.35">
      <c r="A16" s="21"/>
      <c r="B16" s="21"/>
      <c r="C16" s="268"/>
      <c r="D16" s="268"/>
      <c r="E16" s="268"/>
      <c r="F16" s="34"/>
      <c r="G16" s="34"/>
      <c r="H16" s="34"/>
      <c r="I16" s="21"/>
      <c r="J16" s="9"/>
      <c r="K16" s="9"/>
      <c r="L16" s="4">
        <v>14</v>
      </c>
      <c r="M16" s="178" t="s">
        <v>135</v>
      </c>
      <c r="N16" s="178" t="s">
        <v>136</v>
      </c>
      <c r="O16" s="106" t="s">
        <v>11</v>
      </c>
      <c r="P16" s="106" t="s">
        <v>1</v>
      </c>
      <c r="Q16" s="106">
        <v>2</v>
      </c>
      <c r="R16" s="106">
        <v>3</v>
      </c>
      <c r="S16" s="106">
        <v>1</v>
      </c>
      <c r="T16" s="106">
        <v>3</v>
      </c>
      <c r="U16" s="106">
        <v>3</v>
      </c>
      <c r="V16" s="106">
        <v>5</v>
      </c>
      <c r="W16" s="106">
        <v>1</v>
      </c>
      <c r="X16" s="183" t="s">
        <v>41</v>
      </c>
      <c r="Y16" s="183"/>
      <c r="Z16" s="183">
        <v>3</v>
      </c>
      <c r="AA16" s="188"/>
      <c r="AB16" s="188"/>
      <c r="AC16" s="188">
        <v>2</v>
      </c>
      <c r="AD16" s="121"/>
      <c r="AE16" s="121"/>
    </row>
    <row r="17" spans="1:32" x14ac:dyDescent="0.35">
      <c r="A17" s="21"/>
      <c r="B17" s="21"/>
      <c r="C17" s="21"/>
      <c r="D17" s="34"/>
      <c r="E17" s="34"/>
      <c r="F17" s="34"/>
      <c r="G17" s="268"/>
      <c r="H17" s="268"/>
      <c r="I17" s="21"/>
      <c r="J17" s="9"/>
      <c r="K17" s="9"/>
      <c r="L17" s="4">
        <v>15</v>
      </c>
      <c r="M17" s="178" t="s">
        <v>194</v>
      </c>
      <c r="N17" s="178" t="s">
        <v>137</v>
      </c>
      <c r="O17" s="106" t="s">
        <v>11</v>
      </c>
      <c r="P17" s="106" t="s">
        <v>0</v>
      </c>
      <c r="Q17" s="106">
        <v>2</v>
      </c>
      <c r="R17" s="106">
        <v>1</v>
      </c>
      <c r="S17" s="106">
        <v>1</v>
      </c>
      <c r="T17" s="106">
        <v>1</v>
      </c>
      <c r="U17" s="106">
        <v>1</v>
      </c>
      <c r="V17" s="106">
        <v>4</v>
      </c>
      <c r="W17" s="106">
        <v>1</v>
      </c>
      <c r="X17" s="183" t="s">
        <v>124</v>
      </c>
      <c r="Y17" s="183"/>
      <c r="Z17" s="183">
        <v>1</v>
      </c>
      <c r="AA17" s="188"/>
      <c r="AB17" s="188"/>
      <c r="AC17" s="188">
        <v>1</v>
      </c>
      <c r="AD17" s="121"/>
      <c r="AE17" s="121"/>
    </row>
    <row r="18" spans="1:32" x14ac:dyDescent="0.35">
      <c r="A18" s="21"/>
      <c r="B18" s="21"/>
      <c r="C18" s="268"/>
      <c r="D18" s="268"/>
      <c r="E18" s="268"/>
      <c r="F18" s="34"/>
      <c r="G18" s="34"/>
      <c r="H18" s="34"/>
      <c r="I18" s="34"/>
      <c r="J18" s="9"/>
      <c r="K18" s="9"/>
      <c r="L18" s="9"/>
      <c r="M18" s="61"/>
      <c r="N18" s="61"/>
      <c r="O18" s="77"/>
      <c r="P18" s="77"/>
      <c r="Q18" s="77"/>
      <c r="R18" s="77"/>
      <c r="S18" s="77"/>
      <c r="T18" s="77"/>
      <c r="U18" s="77"/>
      <c r="V18" s="77"/>
      <c r="W18" s="77"/>
      <c r="X18" s="77"/>
      <c r="Y18" s="77"/>
      <c r="Z18" s="77"/>
      <c r="AA18" s="121"/>
      <c r="AB18" s="121"/>
      <c r="AC18" s="121"/>
      <c r="AD18" s="121"/>
      <c r="AE18" s="121"/>
    </row>
    <row r="19" spans="1:32" x14ac:dyDescent="0.35">
      <c r="A19" s="21"/>
      <c r="B19" s="21"/>
      <c r="C19" s="268"/>
      <c r="D19" s="268"/>
      <c r="E19" s="268"/>
      <c r="F19" s="34"/>
      <c r="G19" s="34"/>
      <c r="H19" s="34"/>
      <c r="I19" s="21"/>
      <c r="J19" s="9"/>
      <c r="K19" s="9"/>
      <c r="L19" s="4"/>
      <c r="M19" s="61"/>
      <c r="N19" s="61"/>
      <c r="O19" s="77" t="s">
        <v>92</v>
      </c>
      <c r="P19" s="77" t="s">
        <v>49</v>
      </c>
      <c r="Q19" s="77" t="s">
        <v>50</v>
      </c>
      <c r="R19" s="77" t="s">
        <v>93</v>
      </c>
      <c r="S19" s="77" t="s">
        <v>3</v>
      </c>
      <c r="T19" s="77" t="s">
        <v>4</v>
      </c>
      <c r="U19" s="77" t="s">
        <v>5</v>
      </c>
      <c r="V19" s="77" t="s">
        <v>6</v>
      </c>
      <c r="W19" s="77" t="s">
        <v>7</v>
      </c>
      <c r="X19" s="77" t="s">
        <v>8</v>
      </c>
      <c r="Y19" s="77" t="s">
        <v>9</v>
      </c>
      <c r="Z19" s="77" t="s">
        <v>37</v>
      </c>
      <c r="AA19" s="121" t="s">
        <v>93</v>
      </c>
      <c r="AB19" s="121" t="s">
        <v>362</v>
      </c>
      <c r="AC19" s="77" t="s">
        <v>341</v>
      </c>
      <c r="AD19" s="77" t="s">
        <v>90</v>
      </c>
      <c r="AE19" s="77" t="s">
        <v>27</v>
      </c>
      <c r="AF19" s="77" t="s">
        <v>90</v>
      </c>
    </row>
    <row r="20" spans="1:32" x14ac:dyDescent="0.35">
      <c r="A20" s="21"/>
      <c r="B20" s="21"/>
      <c r="C20" s="268"/>
      <c r="D20" s="268"/>
      <c r="E20" s="268"/>
      <c r="F20" s="34"/>
      <c r="G20" s="34"/>
      <c r="H20" s="34"/>
      <c r="I20" s="21"/>
      <c r="J20" s="9"/>
      <c r="K20" s="9"/>
      <c r="L20" s="4"/>
      <c r="M20" s="61"/>
      <c r="N20" s="61"/>
      <c r="O20" s="77"/>
      <c r="P20" s="77"/>
      <c r="Q20" s="77"/>
      <c r="R20" s="77"/>
      <c r="S20" s="77"/>
      <c r="T20" s="77"/>
      <c r="U20" s="77"/>
      <c r="V20" s="77"/>
      <c r="W20" s="77"/>
      <c r="X20" s="77"/>
      <c r="Y20" s="77"/>
      <c r="Z20" s="77"/>
      <c r="AA20" s="121"/>
      <c r="AB20" s="121"/>
      <c r="AC20" s="121"/>
      <c r="AD20" s="121"/>
      <c r="AE20" s="121"/>
    </row>
    <row r="21" spans="1:32" x14ac:dyDescent="0.35">
      <c r="A21" s="21"/>
      <c r="B21" s="21"/>
      <c r="C21" s="268"/>
      <c r="D21" s="268"/>
      <c r="E21" s="268"/>
      <c r="F21" s="34"/>
      <c r="G21" s="34"/>
      <c r="H21" s="34"/>
      <c r="I21" s="21"/>
      <c r="J21" s="9"/>
      <c r="K21" s="9"/>
      <c r="L21" s="4">
        <v>1</v>
      </c>
      <c r="M21" s="178" t="s">
        <v>152</v>
      </c>
      <c r="N21" s="178" t="s">
        <v>153</v>
      </c>
      <c r="O21" s="106" t="s">
        <v>10</v>
      </c>
      <c r="P21" s="106">
        <v>-3</v>
      </c>
      <c r="Q21" s="106">
        <v>-5</v>
      </c>
      <c r="R21" s="106">
        <v>5</v>
      </c>
      <c r="S21" s="106"/>
      <c r="T21" s="106"/>
      <c r="U21" s="106"/>
      <c r="V21" s="106"/>
      <c r="W21" s="106"/>
      <c r="X21" s="106"/>
      <c r="Y21" s="106">
        <v>0</v>
      </c>
      <c r="Z21" s="106">
        <v>3</v>
      </c>
      <c r="AA21" s="152"/>
      <c r="AB21" s="152"/>
      <c r="AC21" s="152">
        <v>3</v>
      </c>
      <c r="AD21" s="152">
        <v>2</v>
      </c>
      <c r="AE21" s="152">
        <v>4</v>
      </c>
      <c r="AF21" s="152">
        <v>3</v>
      </c>
    </row>
    <row r="22" spans="1:32" x14ac:dyDescent="0.35">
      <c r="A22" s="21"/>
      <c r="B22" s="21"/>
      <c r="C22" s="21"/>
      <c r="D22" s="34"/>
      <c r="E22" s="34"/>
      <c r="F22" s="34"/>
      <c r="G22" s="268"/>
      <c r="H22" s="268"/>
      <c r="I22" s="21"/>
      <c r="J22" s="9"/>
      <c r="K22" s="9"/>
      <c r="L22" s="4">
        <v>2</v>
      </c>
      <c r="M22" s="178" t="s">
        <v>138</v>
      </c>
      <c r="N22" s="178" t="s">
        <v>139</v>
      </c>
      <c r="O22" s="106" t="s">
        <v>11</v>
      </c>
      <c r="P22" s="106">
        <v>-3</v>
      </c>
      <c r="Q22" s="106">
        <v>-5</v>
      </c>
      <c r="R22" s="106">
        <v>5</v>
      </c>
      <c r="S22" s="106"/>
      <c r="T22" s="106"/>
      <c r="U22" s="106"/>
      <c r="V22" s="106"/>
      <c r="W22" s="106"/>
      <c r="X22" s="106"/>
      <c r="Y22" s="183">
        <v>0</v>
      </c>
      <c r="Z22" s="106">
        <v>3</v>
      </c>
      <c r="AA22" s="152"/>
      <c r="AB22" s="152"/>
      <c r="AC22" s="152">
        <v>1</v>
      </c>
      <c r="AD22" s="152">
        <v>2</v>
      </c>
      <c r="AE22" s="152">
        <v>5</v>
      </c>
      <c r="AF22" s="152">
        <v>2</v>
      </c>
    </row>
    <row r="23" spans="1:32" x14ac:dyDescent="0.35">
      <c r="A23" s="21"/>
      <c r="B23" s="21"/>
      <c r="C23" s="268"/>
      <c r="D23" s="268"/>
      <c r="E23" s="268"/>
      <c r="F23" s="34"/>
      <c r="G23" s="34"/>
      <c r="H23" s="34"/>
      <c r="I23" s="21"/>
      <c r="J23" s="9"/>
      <c r="K23" s="9"/>
      <c r="L23" s="4">
        <v>3</v>
      </c>
      <c r="M23" s="178" t="s">
        <v>140</v>
      </c>
      <c r="N23" s="178" t="s">
        <v>141</v>
      </c>
      <c r="O23" s="106" t="s">
        <v>11</v>
      </c>
      <c r="P23" s="106">
        <v>-3</v>
      </c>
      <c r="Q23" s="106">
        <v>-4</v>
      </c>
      <c r="R23" s="106">
        <v>5</v>
      </c>
      <c r="S23" s="106"/>
      <c r="T23" s="106"/>
      <c r="U23" s="106"/>
      <c r="V23" s="106"/>
      <c r="W23" s="106"/>
      <c r="X23" s="106"/>
      <c r="Y23" s="106">
        <v>0</v>
      </c>
      <c r="Z23" s="106">
        <v>4</v>
      </c>
      <c r="AA23" s="152"/>
      <c r="AB23" s="152"/>
      <c r="AC23" s="180">
        <v>2</v>
      </c>
      <c r="AD23" s="180">
        <v>1</v>
      </c>
      <c r="AE23" s="152">
        <v>3</v>
      </c>
      <c r="AF23" s="152">
        <v>3</v>
      </c>
    </row>
    <row r="24" spans="1:32" x14ac:dyDescent="0.35">
      <c r="A24" s="21"/>
      <c r="B24" s="21"/>
      <c r="C24" s="268"/>
      <c r="D24" s="268"/>
      <c r="E24" s="268"/>
      <c r="F24" s="34"/>
      <c r="G24" s="34"/>
      <c r="H24" s="34"/>
      <c r="I24" s="21"/>
      <c r="J24" s="9"/>
      <c r="K24" s="9"/>
      <c r="L24" s="4">
        <v>4</v>
      </c>
      <c r="M24" s="178" t="s">
        <v>142</v>
      </c>
      <c r="N24" s="178" t="s">
        <v>111</v>
      </c>
      <c r="O24" s="106" t="s">
        <v>11</v>
      </c>
      <c r="P24" s="106">
        <v>-3</v>
      </c>
      <c r="Q24" s="106">
        <v>-4</v>
      </c>
      <c r="R24" s="106">
        <v>5</v>
      </c>
      <c r="S24" s="106"/>
      <c r="T24" s="106"/>
      <c r="U24" s="106"/>
      <c r="V24" s="106"/>
      <c r="W24" s="106"/>
      <c r="X24" s="106"/>
      <c r="Y24" s="106">
        <v>0</v>
      </c>
      <c r="Z24" s="106">
        <v>2</v>
      </c>
      <c r="AA24" s="152"/>
      <c r="AB24" s="152"/>
      <c r="AC24" s="180">
        <v>5</v>
      </c>
      <c r="AD24" s="180">
        <v>3</v>
      </c>
      <c r="AE24" s="152">
        <v>2</v>
      </c>
      <c r="AF24" s="152">
        <v>3</v>
      </c>
    </row>
    <row r="25" spans="1:32" x14ac:dyDescent="0.35">
      <c r="A25" s="21"/>
      <c r="B25" s="21"/>
      <c r="C25" s="268"/>
      <c r="D25" s="268"/>
      <c r="E25" s="268"/>
      <c r="F25" s="34"/>
      <c r="G25" s="34"/>
      <c r="H25" s="34"/>
      <c r="I25" s="21"/>
      <c r="J25" s="9"/>
      <c r="K25" s="9"/>
      <c r="L25" s="4">
        <v>5</v>
      </c>
      <c r="M25" s="178" t="s">
        <v>143</v>
      </c>
      <c r="N25" s="178" t="s">
        <v>144</v>
      </c>
      <c r="O25" s="106" t="s">
        <v>10</v>
      </c>
      <c r="P25" s="106">
        <v>-4</v>
      </c>
      <c r="Q25" s="106">
        <v>-3</v>
      </c>
      <c r="R25" s="106">
        <v>4</v>
      </c>
      <c r="S25" s="106"/>
      <c r="T25" s="106"/>
      <c r="U25" s="106"/>
      <c r="V25" s="106"/>
      <c r="W25" s="106"/>
      <c r="X25" s="106"/>
      <c r="Y25" s="106"/>
      <c r="Z25" s="106">
        <v>2</v>
      </c>
      <c r="AA25" s="152"/>
      <c r="AB25" s="152"/>
      <c r="AC25" s="180">
        <v>2</v>
      </c>
      <c r="AD25" s="180">
        <v>1</v>
      </c>
      <c r="AE25" s="152">
        <v>3</v>
      </c>
      <c r="AF25" s="152">
        <v>4</v>
      </c>
    </row>
    <row r="26" spans="1:32" x14ac:dyDescent="0.35">
      <c r="A26" s="21"/>
      <c r="B26" s="21"/>
      <c r="C26" s="268"/>
      <c r="D26" s="268"/>
      <c r="E26" s="268"/>
      <c r="F26" s="34"/>
      <c r="G26" s="34"/>
      <c r="H26" s="34"/>
      <c r="I26" s="21"/>
      <c r="J26" s="9"/>
      <c r="K26" s="9"/>
      <c r="L26" s="4">
        <v>6</v>
      </c>
      <c r="M26" s="178" t="s">
        <v>145</v>
      </c>
      <c r="N26" s="178" t="s">
        <v>40</v>
      </c>
      <c r="O26" s="106" t="s">
        <v>10</v>
      </c>
      <c r="P26" s="106">
        <v>-5</v>
      </c>
      <c r="Q26" s="106">
        <v>-4</v>
      </c>
      <c r="R26" s="106">
        <v>1</v>
      </c>
      <c r="S26" s="106"/>
      <c r="T26" s="106"/>
      <c r="U26" s="106"/>
      <c r="V26" s="106"/>
      <c r="W26" s="106"/>
      <c r="X26" s="106"/>
      <c r="Y26" s="106">
        <v>0</v>
      </c>
      <c r="Z26" s="106">
        <v>5</v>
      </c>
      <c r="AA26" s="152"/>
      <c r="AB26" s="152"/>
      <c r="AC26" s="180">
        <v>2</v>
      </c>
      <c r="AD26" s="180">
        <v>2</v>
      </c>
      <c r="AE26" s="152">
        <v>2</v>
      </c>
      <c r="AF26" s="152">
        <v>4</v>
      </c>
    </row>
    <row r="27" spans="1:32" x14ac:dyDescent="0.35">
      <c r="A27" s="21"/>
      <c r="B27" s="21"/>
      <c r="C27" s="21"/>
      <c r="D27" s="21"/>
      <c r="E27" s="21"/>
      <c r="F27" s="21"/>
      <c r="G27" s="21"/>
      <c r="H27" s="21"/>
      <c r="I27" s="21"/>
      <c r="J27" s="9"/>
      <c r="K27" s="9"/>
      <c r="L27" s="4">
        <v>7</v>
      </c>
      <c r="M27" s="178" t="s">
        <v>146</v>
      </c>
      <c r="N27" s="178" t="s">
        <v>147</v>
      </c>
      <c r="O27" s="106" t="s">
        <v>10</v>
      </c>
      <c r="P27" s="106">
        <v>-4</v>
      </c>
      <c r="Q27" s="106">
        <v>-3</v>
      </c>
      <c r="R27" s="106">
        <v>1</v>
      </c>
      <c r="S27" s="106"/>
      <c r="T27" s="106"/>
      <c r="U27" s="106"/>
      <c r="V27" s="106"/>
      <c r="W27" s="106"/>
      <c r="X27" s="106"/>
      <c r="Y27" s="106">
        <v>0</v>
      </c>
      <c r="Z27" s="106">
        <v>2</v>
      </c>
      <c r="AA27" s="152"/>
      <c r="AB27" s="152"/>
      <c r="AC27" s="180">
        <v>3</v>
      </c>
      <c r="AD27" s="180">
        <v>1</v>
      </c>
      <c r="AE27" s="152">
        <v>3</v>
      </c>
      <c r="AF27" s="152">
        <v>4</v>
      </c>
    </row>
    <row r="28" spans="1:32" x14ac:dyDescent="0.35">
      <c r="A28" s="21"/>
      <c r="B28" s="21"/>
      <c r="C28" s="21"/>
      <c r="D28" s="21"/>
      <c r="E28" s="21"/>
      <c r="F28" s="34"/>
      <c r="G28" s="21"/>
      <c r="H28" s="21"/>
      <c r="I28" s="21"/>
      <c r="J28" s="9"/>
      <c r="K28" s="9"/>
      <c r="L28" s="4">
        <v>8</v>
      </c>
      <c r="M28" s="178" t="s">
        <v>148</v>
      </c>
      <c r="N28" s="178" t="s">
        <v>53</v>
      </c>
      <c r="O28" s="106" t="s">
        <v>10</v>
      </c>
      <c r="P28" s="106">
        <v>-2</v>
      </c>
      <c r="Q28" s="106">
        <v>-3</v>
      </c>
      <c r="R28" s="106">
        <v>1</v>
      </c>
      <c r="S28" s="106"/>
      <c r="T28" s="106"/>
      <c r="U28" s="106"/>
      <c r="V28" s="106"/>
      <c r="W28" s="106"/>
      <c r="X28" s="106"/>
      <c r="Y28" s="106">
        <v>0</v>
      </c>
      <c r="Z28" s="106">
        <v>5</v>
      </c>
      <c r="AA28" s="152"/>
      <c r="AB28" s="152"/>
      <c r="AC28" s="180">
        <v>2</v>
      </c>
      <c r="AD28" s="180">
        <v>2</v>
      </c>
      <c r="AE28" s="152">
        <v>4</v>
      </c>
      <c r="AF28" s="152">
        <v>4</v>
      </c>
    </row>
    <row r="29" spans="1:32" x14ac:dyDescent="0.35">
      <c r="A29" s="21"/>
      <c r="B29" s="21"/>
      <c r="C29" s="21"/>
      <c r="D29" s="21"/>
      <c r="E29" s="21"/>
      <c r="F29" s="21"/>
      <c r="G29" s="21"/>
      <c r="H29" s="21"/>
      <c r="I29" s="21"/>
      <c r="J29" s="9"/>
      <c r="K29" s="9"/>
      <c r="L29" s="4">
        <v>9</v>
      </c>
      <c r="M29" s="178" t="s">
        <v>149</v>
      </c>
      <c r="N29" s="178" t="s">
        <v>45</v>
      </c>
      <c r="O29" s="106" t="s">
        <v>11</v>
      </c>
      <c r="P29" s="106">
        <v>-2</v>
      </c>
      <c r="Q29" s="106">
        <v>-3</v>
      </c>
      <c r="R29" s="106">
        <v>1</v>
      </c>
      <c r="S29" s="106"/>
      <c r="T29" s="106"/>
      <c r="U29" s="106"/>
      <c r="V29" s="106"/>
      <c r="W29" s="106"/>
      <c r="X29" s="106"/>
      <c r="Y29" s="106">
        <v>0</v>
      </c>
      <c r="Z29" s="106">
        <v>1</v>
      </c>
      <c r="AA29" s="152"/>
      <c r="AB29" s="152"/>
      <c r="AC29" s="180">
        <v>1</v>
      </c>
      <c r="AD29" s="180">
        <v>1</v>
      </c>
      <c r="AE29" s="152">
        <v>1</v>
      </c>
      <c r="AF29" s="152">
        <v>2</v>
      </c>
    </row>
    <row r="30" spans="1:32" x14ac:dyDescent="0.35">
      <c r="A30" s="21"/>
      <c r="B30" s="21"/>
      <c r="C30" s="21"/>
      <c r="D30" s="21"/>
      <c r="E30" s="21"/>
      <c r="F30" s="21"/>
      <c r="G30" s="21"/>
      <c r="H30" s="21"/>
      <c r="I30" s="21"/>
      <c r="J30" s="9"/>
      <c r="K30" s="9"/>
      <c r="L30" s="4">
        <v>10</v>
      </c>
      <c r="M30" s="178" t="s">
        <v>150</v>
      </c>
      <c r="N30" s="178" t="s">
        <v>151</v>
      </c>
      <c r="O30" s="106" t="s">
        <v>11</v>
      </c>
      <c r="P30" s="106">
        <v>-2</v>
      </c>
      <c r="Q30" s="106">
        <v>-3</v>
      </c>
      <c r="R30" s="106">
        <v>2</v>
      </c>
      <c r="S30" s="106"/>
      <c r="T30" s="106"/>
      <c r="U30" s="106"/>
      <c r="V30" s="106"/>
      <c r="W30" s="106"/>
      <c r="X30" s="106"/>
      <c r="Y30" s="106">
        <v>0</v>
      </c>
      <c r="Z30" s="106">
        <v>4</v>
      </c>
      <c r="AA30" s="152"/>
      <c r="AB30" s="152"/>
      <c r="AC30" s="180">
        <v>2</v>
      </c>
      <c r="AD30" s="180">
        <v>2</v>
      </c>
      <c r="AE30" s="152">
        <v>3</v>
      </c>
      <c r="AF30" s="152">
        <v>1</v>
      </c>
    </row>
    <row r="31" spans="1:32" x14ac:dyDescent="0.35">
      <c r="A31" s="21"/>
      <c r="B31" s="21"/>
      <c r="C31" s="21"/>
      <c r="D31" s="21"/>
      <c r="E31" s="21"/>
      <c r="F31" s="21"/>
      <c r="G31" s="21"/>
      <c r="H31" s="21"/>
      <c r="I31" s="21"/>
      <c r="J31" s="21"/>
      <c r="K31" s="21"/>
    </row>
  </sheetData>
  <mergeCells count="20">
    <mergeCell ref="C23:C26"/>
    <mergeCell ref="D23:D26"/>
    <mergeCell ref="E23:E26"/>
    <mergeCell ref="G17:H17"/>
    <mergeCell ref="C18:C21"/>
    <mergeCell ref="D18:D21"/>
    <mergeCell ref="E18:E21"/>
    <mergeCell ref="G22:H22"/>
    <mergeCell ref="C13:C16"/>
    <mergeCell ref="D13:D16"/>
    <mergeCell ref="E13:E16"/>
    <mergeCell ref="G2:H2"/>
    <mergeCell ref="C3:C6"/>
    <mergeCell ref="D3:D6"/>
    <mergeCell ref="E3:E6"/>
    <mergeCell ref="G7:H7"/>
    <mergeCell ref="C8:C11"/>
    <mergeCell ref="D8:D11"/>
    <mergeCell ref="E8:E11"/>
    <mergeCell ref="G12:H12"/>
  </mergeCells>
  <conditionalFormatting sqref="S21:Z30 AC23:AD30">
    <cfRule type="cellIs" dxfId="5" priority="1" operator="equal">
      <formula>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52A65-6AB8-44FE-932D-FEA3F564F02F}">
  <sheetPr codeName="Sheet8"/>
  <dimension ref="A1:BO32"/>
  <sheetViews>
    <sheetView workbookViewId="0">
      <selection activeCell="Y57" sqref="Y57"/>
    </sheetView>
  </sheetViews>
  <sheetFormatPr defaultRowHeight="14.5" x14ac:dyDescent="0.35"/>
  <cols>
    <col min="1" max="11" width="3.6328125" customWidth="1"/>
    <col min="15" max="23" width="2.6328125" customWidth="1"/>
    <col min="24" max="24" width="2.6328125" style="35" customWidth="1"/>
    <col min="25" max="26" width="2.6328125" customWidth="1"/>
    <col min="27" max="28" width="2.6328125" style="35" customWidth="1"/>
    <col min="29" max="32" width="3.6328125" customWidth="1"/>
    <col min="33" max="41" width="2.6328125" customWidth="1"/>
    <col min="42" max="43" width="8.7265625" style="35"/>
    <col min="44" max="44" width="3.6328125" customWidth="1"/>
    <col min="45" max="45" width="11.7265625" customWidth="1"/>
    <col min="46" max="61" width="3.6328125" customWidth="1"/>
    <col min="62" max="62" width="8.7265625" style="35"/>
    <col min="63" max="69" width="5.6328125" customWidth="1"/>
  </cols>
  <sheetData>
    <row r="1" spans="1:67" x14ac:dyDescent="0.35">
      <c r="A1" s="21"/>
      <c r="B1" s="21"/>
      <c r="C1" s="147"/>
      <c r="D1" s="21"/>
      <c r="E1" s="21"/>
      <c r="F1" s="21"/>
      <c r="G1" s="21"/>
      <c r="H1" s="21"/>
      <c r="I1" s="21"/>
      <c r="J1" s="9"/>
      <c r="K1" s="9"/>
      <c r="L1" s="4"/>
      <c r="M1" s="15" t="s">
        <v>28</v>
      </c>
      <c r="N1" s="15" t="s">
        <v>29</v>
      </c>
      <c r="O1" s="4" t="s">
        <v>36</v>
      </c>
      <c r="P1" s="15"/>
      <c r="Q1" s="15" t="s">
        <v>34</v>
      </c>
      <c r="R1" s="15" t="s">
        <v>35</v>
      </c>
      <c r="S1" s="15" t="s">
        <v>91</v>
      </c>
      <c r="T1" s="15" t="s">
        <v>32</v>
      </c>
      <c r="U1" s="15" t="s">
        <v>33</v>
      </c>
      <c r="V1" s="15" t="s">
        <v>244</v>
      </c>
      <c r="W1" s="15" t="s">
        <v>90</v>
      </c>
      <c r="X1" s="35" t="s">
        <v>340</v>
      </c>
      <c r="Z1" t="s">
        <v>342</v>
      </c>
      <c r="AA1" s="35" t="s">
        <v>93</v>
      </c>
      <c r="AB1" s="35" t="s">
        <v>362</v>
      </c>
      <c r="AO1">
        <v>22</v>
      </c>
      <c r="AP1" s="35" t="s">
        <v>166</v>
      </c>
      <c r="AQ1" s="35" t="s">
        <v>167</v>
      </c>
      <c r="AR1">
        <v>2</v>
      </c>
      <c r="AS1" t="str">
        <f>VLOOKUP($AR$1,$L$3:$P$17,2,FALSE)</f>
        <v>Johnstone</v>
      </c>
      <c r="AT1" t="str">
        <f>VLOOKUP($AR1,$L$3:$P$17,4,FALSE)</f>
        <v>L</v>
      </c>
      <c r="AU1" t="str">
        <f>VLOOKUP($AR1,$L$3:$P$17,5,FALSE)</f>
        <v>DH</v>
      </c>
    </row>
    <row r="2" spans="1:67" x14ac:dyDescent="0.35">
      <c r="A2" s="21"/>
      <c r="B2" s="21"/>
      <c r="C2" s="21"/>
      <c r="D2" s="34"/>
      <c r="E2" s="34"/>
      <c r="F2" s="34"/>
      <c r="G2" s="268"/>
      <c r="H2" s="268"/>
      <c r="I2" s="21"/>
      <c r="J2" s="9"/>
      <c r="K2" s="9"/>
      <c r="L2" s="4"/>
      <c r="M2" s="4"/>
      <c r="N2" s="4"/>
      <c r="O2" s="4"/>
      <c r="P2" s="4"/>
      <c r="Q2" s="4"/>
      <c r="R2" s="4"/>
      <c r="AC2" s="165" t="s">
        <v>37</v>
      </c>
      <c r="AO2">
        <v>23</v>
      </c>
      <c r="AP2" s="35" t="s">
        <v>343</v>
      </c>
      <c r="AQ2" s="35" t="s">
        <v>158</v>
      </c>
      <c r="AR2">
        <v>3</v>
      </c>
      <c r="AS2" t="str">
        <f t="shared" ref="AS2:AS15" si="0">VLOOKUP(AR2,$L$3:$P$17,2,FALSE)</f>
        <v>O'Sheehan</v>
      </c>
      <c r="AT2" t="str">
        <f t="shared" ref="AT2:AT9" si="1">VLOOKUP($AR2,$L$3:$P$17,4,FALSE)</f>
        <v>R</v>
      </c>
      <c r="AU2" t="str">
        <f t="shared" ref="AU2:AU9" si="2">VLOOKUP($AR2,$L$3:$P$17,5,FALSE)</f>
        <v>2B</v>
      </c>
      <c r="BO2" s="170"/>
    </row>
    <row r="3" spans="1:67" x14ac:dyDescent="0.35">
      <c r="A3" s="21"/>
      <c r="B3" s="21"/>
      <c r="C3" s="268"/>
      <c r="D3" s="268"/>
      <c r="E3" s="268"/>
      <c r="F3" s="34"/>
      <c r="G3" s="34"/>
      <c r="H3" s="34"/>
      <c r="I3" s="21"/>
      <c r="J3" s="9"/>
      <c r="K3" s="9"/>
      <c r="L3" s="4">
        <v>1</v>
      </c>
      <c r="M3" s="151" t="s">
        <v>155</v>
      </c>
      <c r="N3" s="151" t="s">
        <v>156</v>
      </c>
      <c r="O3" s="152" t="s">
        <v>11</v>
      </c>
      <c r="P3" s="152" t="s">
        <v>41</v>
      </c>
      <c r="Q3" s="152">
        <v>3</v>
      </c>
      <c r="R3" s="152">
        <v>4</v>
      </c>
      <c r="S3" s="152">
        <v>3</v>
      </c>
      <c r="T3" s="140">
        <v>5</v>
      </c>
      <c r="U3" s="152">
        <v>4</v>
      </c>
      <c r="V3" s="152">
        <v>3</v>
      </c>
      <c r="W3" s="152">
        <v>3</v>
      </c>
      <c r="X3" s="177" t="s">
        <v>1</v>
      </c>
      <c r="Y3" s="140"/>
      <c r="Z3" s="152">
        <v>2</v>
      </c>
      <c r="AA3" s="177"/>
      <c r="AB3" s="177"/>
      <c r="AC3" s="172">
        <v>3</v>
      </c>
      <c r="AO3">
        <v>24</v>
      </c>
      <c r="AP3" s="35" t="s">
        <v>166</v>
      </c>
      <c r="AQ3" s="35" t="s">
        <v>167</v>
      </c>
      <c r="AR3">
        <v>5</v>
      </c>
      <c r="AS3" t="str">
        <f t="shared" si="0"/>
        <v>Shelton</v>
      </c>
      <c r="AT3" t="str">
        <f t="shared" si="1"/>
        <v>B</v>
      </c>
      <c r="AU3" t="str">
        <f t="shared" si="2"/>
        <v>1B</v>
      </c>
      <c r="BO3" s="170"/>
    </row>
    <row r="4" spans="1:67" x14ac:dyDescent="0.35">
      <c r="A4" s="21"/>
      <c r="B4" s="21"/>
      <c r="C4" s="268"/>
      <c r="D4" s="268"/>
      <c r="E4" s="268"/>
      <c r="F4" s="34"/>
      <c r="G4" s="34"/>
      <c r="H4" s="34"/>
      <c r="I4" s="21"/>
      <c r="J4" s="9"/>
      <c r="K4" s="9"/>
      <c r="L4" s="4">
        <v>2</v>
      </c>
      <c r="M4" s="151" t="s">
        <v>157</v>
      </c>
      <c r="N4" s="151" t="s">
        <v>158</v>
      </c>
      <c r="O4" s="152" t="s">
        <v>10</v>
      </c>
      <c r="P4" s="152" t="s">
        <v>196</v>
      </c>
      <c r="Q4" s="152">
        <v>2</v>
      </c>
      <c r="R4" s="152">
        <v>3</v>
      </c>
      <c r="S4" s="152">
        <v>3</v>
      </c>
      <c r="T4" s="140">
        <v>4</v>
      </c>
      <c r="U4" s="152">
        <v>4</v>
      </c>
      <c r="V4" s="152">
        <v>2</v>
      </c>
      <c r="W4" s="152">
        <v>2</v>
      </c>
      <c r="X4" s="177" t="s">
        <v>38</v>
      </c>
      <c r="Y4" s="140"/>
      <c r="Z4" s="152">
        <v>1</v>
      </c>
      <c r="AA4" s="177"/>
      <c r="AB4" s="177"/>
      <c r="AC4" s="172">
        <v>1</v>
      </c>
      <c r="AO4">
        <v>24</v>
      </c>
      <c r="AP4" s="35" t="s">
        <v>165</v>
      </c>
      <c r="AQ4" s="35" t="s">
        <v>110</v>
      </c>
      <c r="AR4">
        <v>4</v>
      </c>
      <c r="AS4" t="str">
        <f t="shared" si="0"/>
        <v>Rhodes</v>
      </c>
      <c r="AT4" t="str">
        <f t="shared" si="1"/>
        <v>R</v>
      </c>
      <c r="AU4" t="str">
        <f t="shared" si="2"/>
        <v>3B</v>
      </c>
      <c r="BO4" s="170"/>
    </row>
    <row r="5" spans="1:67" x14ac:dyDescent="0.35">
      <c r="A5" s="21"/>
      <c r="B5" s="21"/>
      <c r="C5" s="268"/>
      <c r="D5" s="268"/>
      <c r="E5" s="268"/>
      <c r="F5" s="34"/>
      <c r="G5" s="34"/>
      <c r="H5" s="34"/>
      <c r="I5" s="21"/>
      <c r="J5" s="9"/>
      <c r="K5" s="9"/>
      <c r="L5" s="4">
        <v>3</v>
      </c>
      <c r="M5" s="151" t="s">
        <v>159</v>
      </c>
      <c r="N5" s="151" t="s">
        <v>40</v>
      </c>
      <c r="O5" s="152" t="s">
        <v>11</v>
      </c>
      <c r="P5" s="152" t="s">
        <v>1</v>
      </c>
      <c r="Q5" s="152">
        <v>4</v>
      </c>
      <c r="R5" s="152">
        <v>3</v>
      </c>
      <c r="S5" s="152">
        <v>1</v>
      </c>
      <c r="T5" s="140">
        <v>3</v>
      </c>
      <c r="U5" s="152">
        <v>5</v>
      </c>
      <c r="V5" s="152">
        <v>4</v>
      </c>
      <c r="W5" s="152">
        <v>3</v>
      </c>
      <c r="X5" s="177" t="s">
        <v>41</v>
      </c>
      <c r="Y5" s="140"/>
      <c r="Z5" s="152">
        <v>3</v>
      </c>
      <c r="AA5" s="177"/>
      <c r="AB5" s="177"/>
      <c r="AC5" s="172">
        <v>2</v>
      </c>
      <c r="AO5">
        <v>54</v>
      </c>
      <c r="AP5" s="35" t="s">
        <v>173</v>
      </c>
      <c r="AR5">
        <v>15</v>
      </c>
      <c r="AS5" t="str">
        <f t="shared" si="0"/>
        <v>Garcia</v>
      </c>
      <c r="AT5" t="str">
        <f t="shared" si="1"/>
        <v>L</v>
      </c>
      <c r="AU5" t="str">
        <f t="shared" si="2"/>
        <v>CF</v>
      </c>
      <c r="BO5" s="170"/>
    </row>
    <row r="6" spans="1:67" x14ac:dyDescent="0.35">
      <c r="A6" s="21"/>
      <c r="B6" s="21"/>
      <c r="C6" s="268"/>
      <c r="D6" s="268"/>
      <c r="E6" s="268"/>
      <c r="F6" s="34"/>
      <c r="G6" s="34"/>
      <c r="H6" s="34"/>
      <c r="I6" s="21"/>
      <c r="J6" s="9"/>
      <c r="K6" s="9"/>
      <c r="L6" s="4">
        <v>4</v>
      </c>
      <c r="M6" s="151" t="s">
        <v>160</v>
      </c>
      <c r="N6" s="151" t="s">
        <v>64</v>
      </c>
      <c r="O6" s="152" t="s">
        <v>11</v>
      </c>
      <c r="P6" s="152" t="s">
        <v>2</v>
      </c>
      <c r="Q6" s="152">
        <v>3</v>
      </c>
      <c r="R6" s="152">
        <v>4</v>
      </c>
      <c r="S6" s="152">
        <v>1</v>
      </c>
      <c r="T6" s="140">
        <v>1</v>
      </c>
      <c r="U6" s="152">
        <v>2</v>
      </c>
      <c r="V6" s="152">
        <v>2</v>
      </c>
      <c r="W6" s="152">
        <v>2</v>
      </c>
      <c r="X6" s="177" t="s">
        <v>0</v>
      </c>
      <c r="Y6" s="140"/>
      <c r="Z6" s="152">
        <v>1</v>
      </c>
      <c r="AA6" s="177"/>
      <c r="AB6" s="177"/>
      <c r="AC6" s="172">
        <v>5</v>
      </c>
      <c r="AO6">
        <v>65</v>
      </c>
      <c r="AP6" s="35" t="s">
        <v>173</v>
      </c>
      <c r="AR6">
        <v>14</v>
      </c>
      <c r="AS6" t="str">
        <f t="shared" si="0"/>
        <v>Stanley</v>
      </c>
      <c r="AT6" t="str">
        <f t="shared" si="1"/>
        <v>R</v>
      </c>
      <c r="AU6" t="str">
        <f t="shared" si="2"/>
        <v>SS</v>
      </c>
      <c r="BO6" s="170"/>
    </row>
    <row r="7" spans="1:67" x14ac:dyDescent="0.35">
      <c r="A7" s="21"/>
      <c r="B7" s="21"/>
      <c r="C7" s="21"/>
      <c r="D7" s="34"/>
      <c r="E7" s="34"/>
      <c r="F7" s="34"/>
      <c r="G7" s="268"/>
      <c r="H7" s="268"/>
      <c r="I7" s="21"/>
      <c r="J7" s="9"/>
      <c r="K7" s="9"/>
      <c r="L7" s="4">
        <v>5</v>
      </c>
      <c r="M7" s="151" t="s">
        <v>161</v>
      </c>
      <c r="N7" s="151" t="s">
        <v>40</v>
      </c>
      <c r="O7" s="152" t="s">
        <v>36</v>
      </c>
      <c r="P7" s="152" t="s">
        <v>0</v>
      </c>
      <c r="Q7" s="152">
        <v>2</v>
      </c>
      <c r="R7" s="152">
        <v>1</v>
      </c>
      <c r="S7" s="152">
        <v>1</v>
      </c>
      <c r="T7" s="140">
        <v>2</v>
      </c>
      <c r="U7" s="152">
        <v>2</v>
      </c>
      <c r="V7" s="152">
        <v>3</v>
      </c>
      <c r="W7" s="152">
        <v>2</v>
      </c>
      <c r="X7" s="177" t="s">
        <v>2</v>
      </c>
      <c r="Y7" s="140"/>
      <c r="Z7" s="152">
        <v>1</v>
      </c>
      <c r="AA7" s="177"/>
      <c r="AB7" s="177"/>
      <c r="AC7" s="172">
        <v>5</v>
      </c>
      <c r="AO7">
        <v>73</v>
      </c>
      <c r="AP7" s="35" t="s">
        <v>159</v>
      </c>
      <c r="AR7">
        <v>7</v>
      </c>
      <c r="AS7" t="str">
        <f t="shared" si="0"/>
        <v>Rosas</v>
      </c>
      <c r="AT7" t="str">
        <f t="shared" si="1"/>
        <v>L</v>
      </c>
      <c r="AU7" t="str">
        <f t="shared" si="2"/>
        <v>LF</v>
      </c>
      <c r="BO7" s="170"/>
    </row>
    <row r="8" spans="1:67" x14ac:dyDescent="0.35">
      <c r="A8" s="21"/>
      <c r="B8" s="21"/>
      <c r="C8" s="268"/>
      <c r="D8" s="268"/>
      <c r="E8" s="268"/>
      <c r="F8" s="34"/>
      <c r="G8" s="34"/>
      <c r="H8" s="34"/>
      <c r="I8" s="21"/>
      <c r="J8" s="9"/>
      <c r="K8" s="9"/>
      <c r="L8" s="4">
        <v>6</v>
      </c>
      <c r="M8" s="151" t="s">
        <v>162</v>
      </c>
      <c r="N8" s="151" t="s">
        <v>163</v>
      </c>
      <c r="O8" s="152" t="s">
        <v>36</v>
      </c>
      <c r="P8" s="152" t="s">
        <v>44</v>
      </c>
      <c r="Q8" s="181">
        <v>4</v>
      </c>
      <c r="R8" s="181">
        <v>3</v>
      </c>
      <c r="S8" s="152">
        <v>5</v>
      </c>
      <c r="T8" s="140">
        <v>4</v>
      </c>
      <c r="U8" s="152">
        <v>4</v>
      </c>
      <c r="V8" s="152">
        <v>5</v>
      </c>
      <c r="W8" s="152">
        <v>4</v>
      </c>
      <c r="X8" s="177" t="s">
        <v>39</v>
      </c>
      <c r="Y8" s="140" t="s">
        <v>38</v>
      </c>
      <c r="Z8" s="152">
        <v>3</v>
      </c>
      <c r="AA8" s="177"/>
      <c r="AB8" s="177"/>
      <c r="AC8" s="172">
        <v>3</v>
      </c>
      <c r="AO8">
        <v>73</v>
      </c>
      <c r="AP8" s="35" t="s">
        <v>165</v>
      </c>
      <c r="AR8">
        <v>8</v>
      </c>
      <c r="AS8" t="str">
        <f t="shared" si="0"/>
        <v>Villarreal</v>
      </c>
      <c r="AT8" t="str">
        <f t="shared" si="1"/>
        <v>R</v>
      </c>
      <c r="AU8" t="str">
        <f t="shared" si="2"/>
        <v>LF</v>
      </c>
      <c r="BO8" s="170"/>
    </row>
    <row r="9" spans="1:67" x14ac:dyDescent="0.35">
      <c r="A9" s="21"/>
      <c r="B9" s="21"/>
      <c r="C9" s="268"/>
      <c r="D9" s="268"/>
      <c r="E9" s="268"/>
      <c r="F9" s="34"/>
      <c r="G9" s="34"/>
      <c r="H9" s="34"/>
      <c r="I9" s="21"/>
      <c r="J9" s="9"/>
      <c r="K9" s="9"/>
      <c r="L9" s="4">
        <v>7</v>
      </c>
      <c r="M9" s="151" t="s">
        <v>164</v>
      </c>
      <c r="N9" s="151" t="s">
        <v>47</v>
      </c>
      <c r="O9" s="152" t="s">
        <v>10</v>
      </c>
      <c r="P9" s="152" t="s">
        <v>39</v>
      </c>
      <c r="Q9" s="152">
        <v>4</v>
      </c>
      <c r="R9" s="152">
        <v>3</v>
      </c>
      <c r="S9" s="152">
        <v>3</v>
      </c>
      <c r="T9" s="140">
        <v>4</v>
      </c>
      <c r="U9" s="152">
        <v>3</v>
      </c>
      <c r="V9" s="152">
        <v>4</v>
      </c>
      <c r="W9" s="152">
        <v>3</v>
      </c>
      <c r="X9" s="177" t="s">
        <v>44</v>
      </c>
      <c r="Y9" s="140"/>
      <c r="Z9" s="152">
        <v>2</v>
      </c>
      <c r="AA9" s="177"/>
      <c r="AB9" s="177"/>
      <c r="AC9" s="172">
        <v>2</v>
      </c>
      <c r="AR9">
        <v>11</v>
      </c>
      <c r="AS9" t="str">
        <f t="shared" si="0"/>
        <v>Castillo</v>
      </c>
      <c r="AT9" t="str">
        <f t="shared" si="1"/>
        <v>R</v>
      </c>
      <c r="AU9" t="str">
        <f t="shared" si="2"/>
        <v>C</v>
      </c>
      <c r="BO9" s="170"/>
    </row>
    <row r="10" spans="1:67" x14ac:dyDescent="0.35">
      <c r="A10" s="21"/>
      <c r="B10" s="21"/>
      <c r="C10" s="268"/>
      <c r="D10" s="268"/>
      <c r="E10" s="268"/>
      <c r="F10" s="34"/>
      <c r="G10" s="34"/>
      <c r="H10" s="34"/>
      <c r="I10" s="21"/>
      <c r="J10" s="9"/>
      <c r="K10" s="9"/>
      <c r="L10" s="4">
        <v>8</v>
      </c>
      <c r="M10" s="151" t="s">
        <v>165</v>
      </c>
      <c r="N10" s="151" t="s">
        <v>110</v>
      </c>
      <c r="O10" s="152" t="s">
        <v>11</v>
      </c>
      <c r="P10" s="152" t="s">
        <v>39</v>
      </c>
      <c r="Q10" s="152">
        <v>2</v>
      </c>
      <c r="R10" s="152">
        <v>3</v>
      </c>
      <c r="S10" s="152">
        <v>2</v>
      </c>
      <c r="T10" s="140">
        <v>4</v>
      </c>
      <c r="U10" s="152">
        <v>3</v>
      </c>
      <c r="V10" s="181">
        <v>4</v>
      </c>
      <c r="W10" s="152">
        <v>2</v>
      </c>
      <c r="X10" s="177" t="s">
        <v>38</v>
      </c>
      <c r="Y10" s="140"/>
      <c r="Z10" s="152">
        <v>3</v>
      </c>
      <c r="AA10" s="177"/>
      <c r="AB10" s="177"/>
      <c r="AC10" s="172">
        <v>1</v>
      </c>
      <c r="AR10" s="156">
        <v>10</v>
      </c>
      <c r="AS10" s="156" t="str">
        <f t="shared" si="0"/>
        <v>Lopez</v>
      </c>
      <c r="AT10" s="156"/>
      <c r="AU10" s="156"/>
      <c r="AV10" s="156"/>
      <c r="AW10" s="156"/>
      <c r="AX10" s="156"/>
      <c r="AY10" s="156"/>
      <c r="BO10" s="170"/>
    </row>
    <row r="11" spans="1:67" x14ac:dyDescent="0.35">
      <c r="A11" s="21"/>
      <c r="B11" s="21"/>
      <c r="C11" s="268"/>
      <c r="D11" s="268"/>
      <c r="E11" s="268"/>
      <c r="F11" s="34"/>
      <c r="G11" s="34"/>
      <c r="H11" s="34"/>
      <c r="I11" s="21"/>
      <c r="J11" s="9"/>
      <c r="K11" s="9"/>
      <c r="L11" s="4">
        <v>9</v>
      </c>
      <c r="M11" s="151" t="s">
        <v>166</v>
      </c>
      <c r="N11" s="151" t="s">
        <v>167</v>
      </c>
      <c r="O11" s="152" t="s">
        <v>11</v>
      </c>
      <c r="P11" s="152" t="s">
        <v>42</v>
      </c>
      <c r="Q11" s="152">
        <v>3</v>
      </c>
      <c r="R11" s="152">
        <v>2</v>
      </c>
      <c r="S11" s="152">
        <v>1</v>
      </c>
      <c r="T11" s="140">
        <v>2</v>
      </c>
      <c r="U11" s="152">
        <v>2</v>
      </c>
      <c r="V11" s="152">
        <v>2</v>
      </c>
      <c r="W11" s="152">
        <v>2</v>
      </c>
      <c r="X11" s="177" t="s">
        <v>2</v>
      </c>
      <c r="Y11" s="140"/>
      <c r="Z11" s="152">
        <v>1</v>
      </c>
      <c r="AA11" s="177"/>
      <c r="AB11" s="177"/>
      <c r="AC11" s="172">
        <v>3</v>
      </c>
      <c r="AD11" s="16"/>
      <c r="AE11" s="16"/>
      <c r="AF11" s="16"/>
      <c r="AR11">
        <v>9</v>
      </c>
      <c r="AS11" t="str">
        <f t="shared" si="0"/>
        <v>Hernandez</v>
      </c>
      <c r="BO11" s="170"/>
    </row>
    <row r="12" spans="1:67" x14ac:dyDescent="0.35">
      <c r="A12" s="21"/>
      <c r="B12" s="21"/>
      <c r="C12" s="21"/>
      <c r="D12" s="34"/>
      <c r="E12" s="34"/>
      <c r="F12" s="34"/>
      <c r="G12" s="268"/>
      <c r="H12" s="268"/>
      <c r="I12" s="21"/>
      <c r="J12" s="9"/>
      <c r="K12" s="9"/>
      <c r="L12" s="4">
        <v>10</v>
      </c>
      <c r="M12" s="151" t="s">
        <v>168</v>
      </c>
      <c r="N12" s="151" t="s">
        <v>169</v>
      </c>
      <c r="O12" s="152" t="s">
        <v>10</v>
      </c>
      <c r="P12" s="152" t="s">
        <v>42</v>
      </c>
      <c r="Q12" s="152">
        <v>2</v>
      </c>
      <c r="R12" s="152">
        <v>2</v>
      </c>
      <c r="S12" s="152">
        <v>5</v>
      </c>
      <c r="T12" s="140">
        <v>3</v>
      </c>
      <c r="U12" s="152">
        <v>2</v>
      </c>
      <c r="V12" s="152">
        <v>2</v>
      </c>
      <c r="W12" s="152">
        <v>2</v>
      </c>
      <c r="X12" s="177" t="s">
        <v>124</v>
      </c>
      <c r="Y12" s="140"/>
      <c r="Z12" s="152">
        <v>1</v>
      </c>
      <c r="AA12" s="177"/>
      <c r="AB12" s="177"/>
      <c r="AC12" s="172">
        <v>1</v>
      </c>
      <c r="AD12" s="16"/>
      <c r="AE12" s="16"/>
      <c r="AF12" s="16"/>
      <c r="AR12">
        <v>12</v>
      </c>
      <c r="AS12" t="str">
        <f t="shared" si="0"/>
        <v>Medina</v>
      </c>
      <c r="BO12" s="170"/>
    </row>
    <row r="13" spans="1:67" x14ac:dyDescent="0.35">
      <c r="A13" s="21"/>
      <c r="B13" s="21"/>
      <c r="C13" s="268"/>
      <c r="D13" s="268"/>
      <c r="E13" s="268"/>
      <c r="F13" s="34"/>
      <c r="G13" s="34"/>
      <c r="H13" s="34"/>
      <c r="I13" s="21"/>
      <c r="J13" s="9"/>
      <c r="K13" s="9"/>
      <c r="L13" s="4">
        <v>11</v>
      </c>
      <c r="M13" s="151" t="s">
        <v>170</v>
      </c>
      <c r="N13" s="151" t="s">
        <v>171</v>
      </c>
      <c r="O13" s="152" t="s">
        <v>11</v>
      </c>
      <c r="P13" s="152" t="s">
        <v>42</v>
      </c>
      <c r="Q13" s="152">
        <v>5</v>
      </c>
      <c r="R13" s="152">
        <v>3</v>
      </c>
      <c r="S13" s="152">
        <v>1</v>
      </c>
      <c r="T13" s="140">
        <v>2</v>
      </c>
      <c r="U13" s="152">
        <v>2</v>
      </c>
      <c r="V13" s="152">
        <v>4</v>
      </c>
      <c r="W13" s="152">
        <v>4</v>
      </c>
      <c r="X13" s="177" t="s">
        <v>0</v>
      </c>
      <c r="Y13" s="140"/>
      <c r="Z13" s="152">
        <v>2</v>
      </c>
      <c r="AA13" s="177"/>
      <c r="AB13" s="177"/>
      <c r="AC13" s="172">
        <v>2</v>
      </c>
      <c r="AR13">
        <v>13</v>
      </c>
      <c r="AS13" t="str">
        <f t="shared" si="0"/>
        <v>Holland</v>
      </c>
      <c r="BO13" s="170"/>
    </row>
    <row r="14" spans="1:67" x14ac:dyDescent="0.35">
      <c r="A14" s="21"/>
      <c r="B14" s="21"/>
      <c r="C14" s="268"/>
      <c r="D14" s="268"/>
      <c r="E14" s="268"/>
      <c r="F14" s="34"/>
      <c r="G14" s="34"/>
      <c r="H14" s="34"/>
      <c r="I14" s="21"/>
      <c r="J14" s="9"/>
      <c r="K14" s="9"/>
      <c r="L14" s="4">
        <v>12</v>
      </c>
      <c r="M14" s="151" t="s">
        <v>172</v>
      </c>
      <c r="N14" s="151" t="s">
        <v>43</v>
      </c>
      <c r="O14" s="152" t="s">
        <v>10</v>
      </c>
      <c r="P14" s="152" t="s">
        <v>0</v>
      </c>
      <c r="Q14" s="152">
        <v>3</v>
      </c>
      <c r="R14" s="152">
        <v>3</v>
      </c>
      <c r="S14" s="152">
        <v>2</v>
      </c>
      <c r="T14" s="140">
        <v>3</v>
      </c>
      <c r="U14" s="152">
        <v>3</v>
      </c>
      <c r="V14" s="152">
        <v>5</v>
      </c>
      <c r="W14" s="152">
        <v>2</v>
      </c>
      <c r="X14" s="177" t="s">
        <v>2</v>
      </c>
      <c r="Y14" s="140"/>
      <c r="Z14" s="152">
        <v>2</v>
      </c>
      <c r="AA14" s="177"/>
      <c r="AB14" s="177"/>
      <c r="AC14" s="172">
        <v>1</v>
      </c>
      <c r="AR14">
        <v>1</v>
      </c>
      <c r="AS14" t="str">
        <f t="shared" si="0"/>
        <v>Monteso</v>
      </c>
      <c r="BO14" s="170"/>
    </row>
    <row r="15" spans="1:67" x14ac:dyDescent="0.35">
      <c r="A15" s="21"/>
      <c r="B15" s="21"/>
      <c r="C15" s="268"/>
      <c r="D15" s="268"/>
      <c r="E15" s="268"/>
      <c r="F15" s="34"/>
      <c r="G15" s="34"/>
      <c r="H15" s="34"/>
      <c r="I15" s="21"/>
      <c r="J15" s="9"/>
      <c r="K15" s="9"/>
      <c r="L15" s="4">
        <v>13</v>
      </c>
      <c r="M15" s="151" t="s">
        <v>173</v>
      </c>
      <c r="N15" s="151" t="s">
        <v>45</v>
      </c>
      <c r="O15" s="152" t="s">
        <v>36</v>
      </c>
      <c r="P15" s="152" t="s">
        <v>41</v>
      </c>
      <c r="Q15" s="152">
        <v>2</v>
      </c>
      <c r="R15" s="152">
        <v>3</v>
      </c>
      <c r="S15" s="152">
        <v>3</v>
      </c>
      <c r="T15" s="140">
        <v>3</v>
      </c>
      <c r="U15" s="152">
        <v>2</v>
      </c>
      <c r="V15" s="152">
        <v>3</v>
      </c>
      <c r="W15" s="152">
        <v>2</v>
      </c>
      <c r="X15" s="177" t="s">
        <v>124</v>
      </c>
      <c r="Y15" s="140"/>
      <c r="Z15" s="152">
        <v>1</v>
      </c>
      <c r="AA15" s="177"/>
      <c r="AB15" s="177"/>
      <c r="AC15" s="172">
        <v>3</v>
      </c>
      <c r="AR15">
        <v>6</v>
      </c>
      <c r="AS15" t="str">
        <f t="shared" si="0"/>
        <v>Callaway</v>
      </c>
      <c r="BO15" s="170"/>
    </row>
    <row r="16" spans="1:67" x14ac:dyDescent="0.35">
      <c r="A16" s="21"/>
      <c r="B16" s="21"/>
      <c r="C16" s="268"/>
      <c r="D16" s="268"/>
      <c r="E16" s="268"/>
      <c r="F16" s="34"/>
      <c r="G16" s="34"/>
      <c r="H16" s="34"/>
      <c r="I16" s="21"/>
      <c r="J16" s="9"/>
      <c r="K16" s="9"/>
      <c r="L16" s="4">
        <v>14</v>
      </c>
      <c r="M16" s="151" t="s">
        <v>109</v>
      </c>
      <c r="N16" s="151" t="s">
        <v>174</v>
      </c>
      <c r="O16" s="152" t="s">
        <v>11</v>
      </c>
      <c r="P16" s="152" t="s">
        <v>41</v>
      </c>
      <c r="Q16" s="152">
        <v>3</v>
      </c>
      <c r="R16" s="152">
        <v>2</v>
      </c>
      <c r="S16" s="152">
        <v>2</v>
      </c>
      <c r="T16" s="140">
        <v>3</v>
      </c>
      <c r="U16" s="152">
        <v>2</v>
      </c>
      <c r="V16" s="152">
        <v>2</v>
      </c>
      <c r="W16" s="152">
        <v>2</v>
      </c>
      <c r="X16" s="177" t="s">
        <v>38</v>
      </c>
      <c r="Y16" s="140"/>
      <c r="Z16" s="152">
        <v>1</v>
      </c>
      <c r="AA16" s="177"/>
      <c r="AB16" s="177"/>
      <c r="AC16" s="172">
        <v>2</v>
      </c>
      <c r="BO16" s="170"/>
    </row>
    <row r="17" spans="1:41" x14ac:dyDescent="0.35">
      <c r="A17" s="21"/>
      <c r="B17" s="21"/>
      <c r="C17" s="21"/>
      <c r="D17" s="34"/>
      <c r="E17" s="34"/>
      <c r="F17" s="34"/>
      <c r="G17" s="268"/>
      <c r="H17" s="268"/>
      <c r="I17" s="21"/>
      <c r="J17" s="9"/>
      <c r="K17" s="9"/>
      <c r="L17" s="4">
        <v>15</v>
      </c>
      <c r="M17" s="151" t="s">
        <v>175</v>
      </c>
      <c r="N17" s="151" t="s">
        <v>46</v>
      </c>
      <c r="O17" s="152" t="s">
        <v>10</v>
      </c>
      <c r="P17" s="152" t="s">
        <v>44</v>
      </c>
      <c r="Q17" s="152">
        <v>2</v>
      </c>
      <c r="R17" s="152">
        <v>3</v>
      </c>
      <c r="S17" s="152">
        <v>5</v>
      </c>
      <c r="T17" s="140">
        <v>5</v>
      </c>
      <c r="U17" s="152">
        <v>5</v>
      </c>
      <c r="V17" s="181">
        <v>4</v>
      </c>
      <c r="W17" s="152">
        <v>1</v>
      </c>
      <c r="X17" s="177" t="s">
        <v>39</v>
      </c>
      <c r="Y17" s="140" t="s">
        <v>38</v>
      </c>
      <c r="Z17" s="140"/>
      <c r="AA17" s="177"/>
      <c r="AB17" s="177"/>
      <c r="AC17" s="172">
        <v>1</v>
      </c>
    </row>
    <row r="18" spans="1:41" x14ac:dyDescent="0.35">
      <c r="A18" s="21"/>
      <c r="B18" s="21"/>
      <c r="C18" s="268"/>
      <c r="D18" s="268"/>
      <c r="E18" s="268"/>
      <c r="F18" s="34"/>
      <c r="G18" s="34"/>
      <c r="H18" s="34"/>
      <c r="I18" s="34"/>
      <c r="J18" s="9"/>
      <c r="K18" s="9"/>
      <c r="L18" s="9"/>
    </row>
    <row r="19" spans="1:41" x14ac:dyDescent="0.35">
      <c r="A19" s="21"/>
      <c r="B19" s="21"/>
      <c r="C19" s="268"/>
      <c r="D19" s="268"/>
      <c r="E19" s="268"/>
      <c r="F19" s="34"/>
      <c r="G19" s="34"/>
      <c r="H19" s="34"/>
      <c r="I19" s="21"/>
      <c r="J19" s="9"/>
      <c r="K19" s="9"/>
      <c r="L19" s="4"/>
      <c r="O19" s="121" t="s">
        <v>92</v>
      </c>
      <c r="P19" s="121" t="s">
        <v>49</v>
      </c>
      <c r="Q19" s="121" t="s">
        <v>50</v>
      </c>
      <c r="R19" s="121" t="s">
        <v>93</v>
      </c>
      <c r="S19" s="121" t="s">
        <v>3</v>
      </c>
      <c r="T19" s="121" t="s">
        <v>4</v>
      </c>
      <c r="U19" s="121" t="s">
        <v>5</v>
      </c>
      <c r="V19" s="121" t="s">
        <v>6</v>
      </c>
      <c r="W19" s="121" t="s">
        <v>7</v>
      </c>
      <c r="X19" s="121" t="s">
        <v>8</v>
      </c>
      <c r="Y19" s="121" t="s">
        <v>9</v>
      </c>
      <c r="Z19" s="121" t="s">
        <v>37</v>
      </c>
      <c r="AA19" s="121" t="s">
        <v>93</v>
      </c>
      <c r="AB19" s="121" t="s">
        <v>362</v>
      </c>
      <c r="AC19" s="121" t="s">
        <v>341</v>
      </c>
      <c r="AD19" s="121" t="s">
        <v>90</v>
      </c>
      <c r="AE19" s="121" t="s">
        <v>27</v>
      </c>
      <c r="AF19" s="121" t="s">
        <v>391</v>
      </c>
    </row>
    <row r="20" spans="1:41" x14ac:dyDescent="0.35">
      <c r="A20" s="21"/>
      <c r="B20" s="21"/>
      <c r="C20" s="268"/>
      <c r="D20" s="268"/>
      <c r="E20" s="268"/>
      <c r="F20" s="34"/>
      <c r="G20" s="34"/>
      <c r="H20" s="34"/>
      <c r="I20" s="21"/>
      <c r="J20" s="9"/>
      <c r="K20" s="9"/>
      <c r="L20" s="4"/>
      <c r="Z20" s="162"/>
      <c r="AA20" s="121"/>
      <c r="AB20" s="121"/>
      <c r="AC20" s="162"/>
      <c r="AD20" s="162"/>
      <c r="AE20" s="162"/>
      <c r="AF20" s="165"/>
    </row>
    <row r="21" spans="1:41" x14ac:dyDescent="0.35">
      <c r="A21" s="21"/>
      <c r="B21" s="21"/>
      <c r="C21" s="268"/>
      <c r="D21" s="268"/>
      <c r="E21" s="268"/>
      <c r="F21" s="34"/>
      <c r="G21" s="34"/>
      <c r="H21" s="34"/>
      <c r="I21" s="21"/>
      <c r="J21" s="9"/>
      <c r="K21" s="9"/>
      <c r="L21" s="4">
        <v>1</v>
      </c>
      <c r="M21" s="151" t="s">
        <v>176</v>
      </c>
      <c r="N21" s="151" t="s">
        <v>158</v>
      </c>
      <c r="O21" s="152" t="s">
        <v>11</v>
      </c>
      <c r="P21" s="181">
        <v>-4</v>
      </c>
      <c r="Q21" s="181">
        <v>-5</v>
      </c>
      <c r="R21" s="173">
        <v>5</v>
      </c>
      <c r="S21" s="140"/>
      <c r="T21" s="140"/>
      <c r="U21" s="140"/>
      <c r="V21" s="140"/>
      <c r="W21" s="140"/>
      <c r="X21" s="177"/>
      <c r="Y21" s="140">
        <v>0</v>
      </c>
      <c r="Z21" s="172">
        <v>3</v>
      </c>
      <c r="AA21" s="152"/>
      <c r="AB21" s="152"/>
      <c r="AC21" s="172">
        <v>3</v>
      </c>
      <c r="AD21" s="172">
        <v>1</v>
      </c>
      <c r="AE21" s="172">
        <v>2</v>
      </c>
      <c r="AF21" s="172">
        <v>1</v>
      </c>
    </row>
    <row r="22" spans="1:41" x14ac:dyDescent="0.35">
      <c r="A22" s="21"/>
      <c r="B22" s="21"/>
      <c r="C22" s="21"/>
      <c r="D22" s="34"/>
      <c r="E22" s="34"/>
      <c r="F22" s="34"/>
      <c r="G22" s="268"/>
      <c r="H22" s="268"/>
      <c r="I22" s="21"/>
      <c r="J22" s="9"/>
      <c r="K22" s="9"/>
      <c r="L22" s="4">
        <v>2</v>
      </c>
      <c r="M22" s="151" t="s">
        <v>177</v>
      </c>
      <c r="N22" s="151" t="s">
        <v>178</v>
      </c>
      <c r="O22" s="152" t="s">
        <v>10</v>
      </c>
      <c r="P22" s="152">
        <v>-4</v>
      </c>
      <c r="Q22" s="152">
        <v>-3</v>
      </c>
      <c r="R22" s="172">
        <v>5</v>
      </c>
      <c r="S22" s="140"/>
      <c r="T22" s="140"/>
      <c r="U22" s="140"/>
      <c r="V22" s="140"/>
      <c r="W22" s="140"/>
      <c r="X22" s="177"/>
      <c r="Y22" s="140"/>
      <c r="Z22" s="172">
        <v>2</v>
      </c>
      <c r="AA22" s="152"/>
      <c r="AB22" s="152"/>
      <c r="AC22" s="172">
        <v>2</v>
      </c>
      <c r="AD22" s="172">
        <v>2</v>
      </c>
      <c r="AE22" s="172">
        <v>3</v>
      </c>
      <c r="AF22" s="172">
        <v>4</v>
      </c>
    </row>
    <row r="23" spans="1:41" x14ac:dyDescent="0.35">
      <c r="A23" s="21"/>
      <c r="B23" s="21"/>
      <c r="C23" s="268"/>
      <c r="D23" s="268"/>
      <c r="E23" s="268"/>
      <c r="F23" s="34"/>
      <c r="G23" s="34"/>
      <c r="H23" s="34"/>
      <c r="I23" s="21"/>
      <c r="J23" s="9"/>
      <c r="K23" s="9"/>
      <c r="L23" s="4">
        <v>3</v>
      </c>
      <c r="M23" s="151" t="s">
        <v>179</v>
      </c>
      <c r="N23" s="151" t="s">
        <v>180</v>
      </c>
      <c r="O23" s="152" t="s">
        <v>10</v>
      </c>
      <c r="P23" s="152">
        <v>-5</v>
      </c>
      <c r="Q23" s="152">
        <v>-3</v>
      </c>
      <c r="R23" s="172">
        <v>5</v>
      </c>
      <c r="S23" s="140"/>
      <c r="T23" s="140"/>
      <c r="U23" s="140"/>
      <c r="V23" s="140"/>
      <c r="W23" s="140"/>
      <c r="X23" s="177"/>
      <c r="Y23" s="140" t="s">
        <v>377</v>
      </c>
      <c r="Z23" s="172">
        <v>3</v>
      </c>
      <c r="AA23" s="152"/>
      <c r="AB23" s="152"/>
      <c r="AC23" s="172">
        <v>5</v>
      </c>
      <c r="AD23" s="172">
        <v>2</v>
      </c>
      <c r="AE23" s="172">
        <v>1</v>
      </c>
      <c r="AF23" s="172">
        <v>4</v>
      </c>
    </row>
    <row r="24" spans="1:41" x14ac:dyDescent="0.35">
      <c r="A24" s="21"/>
      <c r="B24" s="21"/>
      <c r="C24" s="268"/>
      <c r="D24" s="268"/>
      <c r="E24" s="268"/>
      <c r="F24" s="34"/>
      <c r="G24" s="34"/>
      <c r="H24" s="34"/>
      <c r="I24" s="21"/>
      <c r="J24" s="9"/>
      <c r="K24" s="9"/>
      <c r="L24" s="4">
        <v>4</v>
      </c>
      <c r="M24" s="151" t="s">
        <v>181</v>
      </c>
      <c r="N24" s="151" t="s">
        <v>182</v>
      </c>
      <c r="O24" s="152" t="s">
        <v>11</v>
      </c>
      <c r="P24" s="152">
        <v>-3</v>
      </c>
      <c r="Q24" s="152">
        <v>-3</v>
      </c>
      <c r="R24" s="172">
        <v>5</v>
      </c>
      <c r="S24" s="140"/>
      <c r="T24" s="140"/>
      <c r="U24" s="140"/>
      <c r="V24" s="140"/>
      <c r="W24" s="140"/>
      <c r="X24" s="177"/>
      <c r="Y24" s="140"/>
      <c r="Z24" s="172">
        <v>3</v>
      </c>
      <c r="AA24" s="152"/>
      <c r="AB24" s="152"/>
      <c r="AC24" s="172">
        <v>1</v>
      </c>
      <c r="AD24" s="172">
        <v>3</v>
      </c>
      <c r="AE24" s="172">
        <v>4</v>
      </c>
      <c r="AF24" s="172">
        <v>2</v>
      </c>
    </row>
    <row r="25" spans="1:41" x14ac:dyDescent="0.35">
      <c r="A25" s="21"/>
      <c r="B25" s="21"/>
      <c r="C25" s="268"/>
      <c r="D25" s="268"/>
      <c r="E25" s="268"/>
      <c r="F25" s="34"/>
      <c r="G25" s="34"/>
      <c r="H25" s="34"/>
      <c r="I25" s="21"/>
      <c r="J25" s="9"/>
      <c r="K25" s="9"/>
      <c r="L25" s="4">
        <v>5</v>
      </c>
      <c r="M25" s="151" t="s">
        <v>183</v>
      </c>
      <c r="N25" s="151" t="s">
        <v>184</v>
      </c>
      <c r="O25" s="152" t="s">
        <v>10</v>
      </c>
      <c r="P25" s="152">
        <v>-4</v>
      </c>
      <c r="Q25" s="152">
        <v>-3</v>
      </c>
      <c r="R25" s="172">
        <v>5</v>
      </c>
      <c r="S25" s="140"/>
      <c r="T25" s="140"/>
      <c r="U25" s="140"/>
      <c r="V25" s="140"/>
      <c r="W25" s="140"/>
      <c r="X25" s="177"/>
      <c r="Y25" s="140">
        <v>0</v>
      </c>
      <c r="Z25" s="172">
        <v>2</v>
      </c>
      <c r="AA25" s="152"/>
      <c r="AB25" s="152"/>
      <c r="AC25" s="172">
        <v>3</v>
      </c>
      <c r="AD25" s="172">
        <v>2</v>
      </c>
      <c r="AE25" s="172">
        <v>1</v>
      </c>
      <c r="AF25" s="172">
        <v>3</v>
      </c>
    </row>
    <row r="26" spans="1:41" x14ac:dyDescent="0.35">
      <c r="A26" s="21"/>
      <c r="B26" s="21"/>
      <c r="C26" s="268"/>
      <c r="D26" s="268"/>
      <c r="E26" s="268"/>
      <c r="F26" s="34"/>
      <c r="G26" s="34"/>
      <c r="H26" s="34"/>
      <c r="I26" s="21"/>
      <c r="J26" s="9"/>
      <c r="K26" s="9"/>
      <c r="L26" s="4">
        <v>6</v>
      </c>
      <c r="M26" s="151" t="s">
        <v>185</v>
      </c>
      <c r="N26" s="151" t="s">
        <v>186</v>
      </c>
      <c r="O26" s="152" t="s">
        <v>10</v>
      </c>
      <c r="P26" s="152">
        <v>-5</v>
      </c>
      <c r="Q26" s="152">
        <v>-4</v>
      </c>
      <c r="R26" s="172">
        <v>1</v>
      </c>
      <c r="S26" s="140"/>
      <c r="T26" s="140"/>
      <c r="U26" s="140"/>
      <c r="V26" s="140"/>
      <c r="W26" s="140">
        <v>0</v>
      </c>
      <c r="X26" s="177">
        <v>0</v>
      </c>
      <c r="Y26" s="140">
        <v>0</v>
      </c>
      <c r="Z26" s="172">
        <v>4</v>
      </c>
      <c r="AA26" s="152"/>
      <c r="AB26" s="152"/>
      <c r="AC26" s="172">
        <v>2</v>
      </c>
      <c r="AD26" s="172">
        <v>2</v>
      </c>
      <c r="AE26" s="172">
        <v>3</v>
      </c>
      <c r="AF26" s="172">
        <v>4</v>
      </c>
    </row>
    <row r="27" spans="1:41" x14ac:dyDescent="0.35">
      <c r="A27" s="21"/>
      <c r="B27" s="21"/>
      <c r="C27" s="21"/>
      <c r="D27" s="21"/>
      <c r="E27" s="21"/>
      <c r="F27" s="21"/>
      <c r="G27" s="21"/>
      <c r="H27" s="21"/>
      <c r="I27" s="21"/>
      <c r="J27" s="21"/>
      <c r="K27" s="21"/>
      <c r="L27" s="4">
        <v>7</v>
      </c>
      <c r="M27" s="151" t="s">
        <v>187</v>
      </c>
      <c r="N27" s="151" t="s">
        <v>188</v>
      </c>
      <c r="O27" s="152" t="s">
        <v>11</v>
      </c>
      <c r="P27" s="152">
        <v>-2</v>
      </c>
      <c r="Q27" s="152">
        <v>-4</v>
      </c>
      <c r="R27" s="172">
        <v>1</v>
      </c>
      <c r="S27" s="140"/>
      <c r="T27" s="140"/>
      <c r="U27" s="140"/>
      <c r="V27" s="140">
        <v>0</v>
      </c>
      <c r="W27" s="140"/>
      <c r="X27" s="177"/>
      <c r="Y27" s="152"/>
      <c r="Z27" s="152">
        <v>4</v>
      </c>
      <c r="AA27" s="152"/>
      <c r="AB27" s="152"/>
      <c r="AC27" s="172">
        <v>1</v>
      </c>
      <c r="AD27" s="172">
        <v>3</v>
      </c>
      <c r="AE27" s="172">
        <v>4</v>
      </c>
      <c r="AF27" s="172">
        <v>2</v>
      </c>
      <c r="AL27">
        <v>0</v>
      </c>
      <c r="AM27">
        <v>0</v>
      </c>
      <c r="AN27">
        <v>0</v>
      </c>
      <c r="AO27">
        <v>0</v>
      </c>
    </row>
    <row r="28" spans="1:41" x14ac:dyDescent="0.35">
      <c r="A28" s="21"/>
      <c r="B28" s="21"/>
      <c r="C28" s="21"/>
      <c r="D28" s="21"/>
      <c r="E28" s="21"/>
      <c r="F28" s="34"/>
      <c r="G28" s="21"/>
      <c r="H28" s="21"/>
      <c r="I28" s="21"/>
      <c r="J28" s="21"/>
      <c r="K28" s="21"/>
      <c r="L28" s="4">
        <v>8</v>
      </c>
      <c r="M28" s="151" t="s">
        <v>189</v>
      </c>
      <c r="N28" s="151" t="s">
        <v>190</v>
      </c>
      <c r="O28" s="152" t="s">
        <v>10</v>
      </c>
      <c r="P28" s="152">
        <v>-4</v>
      </c>
      <c r="Q28" s="152">
        <v>-2</v>
      </c>
      <c r="R28" s="172">
        <v>1</v>
      </c>
      <c r="S28" s="140"/>
      <c r="T28" s="140"/>
      <c r="U28" s="140"/>
      <c r="V28" s="140">
        <v>0</v>
      </c>
      <c r="W28" s="140"/>
      <c r="X28" s="177"/>
      <c r="Y28" s="152"/>
      <c r="Z28" s="152">
        <v>3</v>
      </c>
      <c r="AA28" s="152"/>
      <c r="AB28" s="152"/>
      <c r="AC28" s="172">
        <v>5</v>
      </c>
      <c r="AD28" s="172">
        <v>4</v>
      </c>
      <c r="AE28" s="172">
        <v>5</v>
      </c>
      <c r="AF28" s="172">
        <v>5</v>
      </c>
      <c r="AL28">
        <v>0</v>
      </c>
      <c r="AM28">
        <v>0</v>
      </c>
      <c r="AN28">
        <v>0</v>
      </c>
      <c r="AO28">
        <v>0</v>
      </c>
    </row>
    <row r="29" spans="1:41" x14ac:dyDescent="0.35">
      <c r="A29" s="21"/>
      <c r="B29" s="21"/>
      <c r="C29" s="21"/>
      <c r="D29" s="21"/>
      <c r="E29" s="21"/>
      <c r="F29" s="21"/>
      <c r="G29" s="21"/>
      <c r="H29" s="21"/>
      <c r="I29" s="21"/>
      <c r="J29" s="21"/>
      <c r="K29" s="21"/>
      <c r="L29" s="4">
        <v>9</v>
      </c>
      <c r="M29" s="151" t="s">
        <v>191</v>
      </c>
      <c r="N29" s="151" t="s">
        <v>192</v>
      </c>
      <c r="O29" s="152" t="s">
        <v>11</v>
      </c>
      <c r="P29" s="152">
        <v>-2</v>
      </c>
      <c r="Q29" s="152">
        <v>-3</v>
      </c>
      <c r="R29" s="172">
        <v>2</v>
      </c>
      <c r="S29" s="140"/>
      <c r="T29" s="140"/>
      <c r="U29" s="140"/>
      <c r="V29" s="140"/>
      <c r="W29" s="140"/>
      <c r="X29" s="177"/>
      <c r="Y29" s="152"/>
      <c r="Z29" s="152">
        <v>3</v>
      </c>
      <c r="AA29" s="152"/>
      <c r="AB29" s="152"/>
      <c r="AC29" s="172">
        <v>2</v>
      </c>
      <c r="AD29" s="172">
        <v>2</v>
      </c>
      <c r="AE29" s="172">
        <v>4</v>
      </c>
      <c r="AF29" s="172">
        <v>2</v>
      </c>
      <c r="AL29">
        <v>0</v>
      </c>
      <c r="AM29">
        <v>0</v>
      </c>
      <c r="AN29">
        <v>0</v>
      </c>
      <c r="AO29">
        <v>0</v>
      </c>
    </row>
    <row r="30" spans="1:41" x14ac:dyDescent="0.35">
      <c r="A30" s="21"/>
      <c r="B30" s="21"/>
      <c r="C30" s="21"/>
      <c r="D30" s="21"/>
      <c r="E30" s="21"/>
      <c r="F30" s="21"/>
      <c r="G30" s="21"/>
      <c r="H30" s="21"/>
      <c r="I30" s="21"/>
      <c r="J30" s="21"/>
      <c r="K30" s="21"/>
      <c r="L30" s="4">
        <v>10</v>
      </c>
      <c r="M30" s="151" t="s">
        <v>193</v>
      </c>
      <c r="N30" s="151" t="s">
        <v>167</v>
      </c>
      <c r="O30" s="152" t="s">
        <v>11</v>
      </c>
      <c r="P30" s="152">
        <v>-1</v>
      </c>
      <c r="Q30" s="152">
        <v>-2</v>
      </c>
      <c r="R30" s="172">
        <v>1</v>
      </c>
      <c r="S30" s="140"/>
      <c r="T30" s="140"/>
      <c r="U30" s="140"/>
      <c r="V30" s="140">
        <v>0</v>
      </c>
      <c r="W30" s="140"/>
      <c r="X30" s="177"/>
      <c r="Y30" s="152"/>
      <c r="Z30" s="152">
        <v>2</v>
      </c>
      <c r="AA30" s="153"/>
      <c r="AB30" s="153"/>
      <c r="AC30" s="172">
        <v>2</v>
      </c>
      <c r="AD30" s="172">
        <v>2</v>
      </c>
      <c r="AE30" s="172">
        <v>2</v>
      </c>
      <c r="AF30" s="172">
        <v>2</v>
      </c>
      <c r="AL30">
        <v>0</v>
      </c>
      <c r="AM30">
        <v>0</v>
      </c>
      <c r="AN30">
        <v>0</v>
      </c>
      <c r="AO30" s="19">
        <v>0</v>
      </c>
    </row>
    <row r="31" spans="1:41" x14ac:dyDescent="0.35">
      <c r="A31" s="21"/>
      <c r="B31" s="21"/>
      <c r="C31" s="21"/>
      <c r="D31" s="21"/>
      <c r="E31" s="21"/>
      <c r="F31" s="21"/>
      <c r="G31" s="21"/>
      <c r="H31" s="21"/>
      <c r="I31" s="21"/>
      <c r="J31" s="21"/>
      <c r="K31" s="21"/>
      <c r="AB31" s="10"/>
      <c r="AC31" s="10"/>
      <c r="AD31" s="4"/>
      <c r="AE31" s="4"/>
      <c r="AF31" s="4"/>
      <c r="AG31" s="14"/>
    </row>
    <row r="32" spans="1:41" x14ac:dyDescent="0.35">
      <c r="AB32" s="10"/>
      <c r="AC32" s="10"/>
      <c r="AD32" s="4"/>
      <c r="AE32" s="4"/>
      <c r="AF32" s="4"/>
      <c r="AG32" s="14"/>
    </row>
  </sheetData>
  <mergeCells count="20">
    <mergeCell ref="C23:C26"/>
    <mergeCell ref="D23:D26"/>
    <mergeCell ref="E23:E26"/>
    <mergeCell ref="G17:H17"/>
    <mergeCell ref="C18:C21"/>
    <mergeCell ref="D18:D21"/>
    <mergeCell ref="E18:E21"/>
    <mergeCell ref="G22:H22"/>
    <mergeCell ref="C13:C16"/>
    <mergeCell ref="D13:D16"/>
    <mergeCell ref="E13:E16"/>
    <mergeCell ref="G2:H2"/>
    <mergeCell ref="C3:C6"/>
    <mergeCell ref="D3:D6"/>
    <mergeCell ref="E3:E6"/>
    <mergeCell ref="G7:H7"/>
    <mergeCell ref="C8:C11"/>
    <mergeCell ref="D8:D11"/>
    <mergeCell ref="E8:E11"/>
    <mergeCell ref="G12:H12"/>
  </mergeCells>
  <conditionalFormatting sqref="AL27:AO30">
    <cfRule type="cellIs" dxfId="4" priority="2" operator="equal">
      <formula>0</formula>
    </cfRule>
  </conditionalFormatting>
  <conditionalFormatting sqref="S21:Z26 S27:V30 AC21:AD21 AC25:AD28">
    <cfRule type="cellIs" dxfId="3" priority="1" operator="equal">
      <formula>0</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0AFC1-C8B5-48E9-8E7C-0893433848A6}">
  <sheetPr codeName="Sheet31"/>
  <dimension ref="A1:AF39"/>
  <sheetViews>
    <sheetView workbookViewId="0">
      <selection activeCell="AH41" sqref="AH41"/>
    </sheetView>
  </sheetViews>
  <sheetFormatPr defaultRowHeight="14.5" x14ac:dyDescent="0.35"/>
  <cols>
    <col min="1" max="11" width="3.6328125" customWidth="1"/>
    <col min="15" max="27" width="2.6328125" customWidth="1"/>
    <col min="28" max="32" width="3.6328125" customWidth="1"/>
    <col min="33" max="41" width="2.6328125" customWidth="1"/>
  </cols>
  <sheetData>
    <row r="1" spans="1:29" x14ac:dyDescent="0.35">
      <c r="A1" s="21"/>
      <c r="B1" s="21"/>
      <c r="C1" s="147"/>
      <c r="D1" s="21"/>
      <c r="E1" s="21"/>
      <c r="F1" s="21"/>
      <c r="G1" s="21"/>
      <c r="H1" s="21"/>
      <c r="I1" s="21"/>
      <c r="J1" s="9"/>
      <c r="K1" s="121"/>
      <c r="L1" s="121"/>
      <c r="M1" s="35" t="s">
        <v>28</v>
      </c>
      <c r="N1" s="35" t="s">
        <v>29</v>
      </c>
      <c r="O1" s="121" t="s">
        <v>36</v>
      </c>
      <c r="P1" s="121" t="s">
        <v>154</v>
      </c>
      <c r="Q1" s="121" t="s">
        <v>34</v>
      </c>
      <c r="R1" s="121" t="s">
        <v>35</v>
      </c>
      <c r="S1" s="121" t="s">
        <v>36</v>
      </c>
      <c r="T1" s="121" t="s">
        <v>32</v>
      </c>
      <c r="U1" s="121" t="s">
        <v>33</v>
      </c>
      <c r="V1" s="121" t="s">
        <v>244</v>
      </c>
      <c r="W1" s="121" t="s">
        <v>90</v>
      </c>
      <c r="X1" s="165" t="s">
        <v>340</v>
      </c>
      <c r="Y1" s="165"/>
      <c r="Z1" s="165" t="s">
        <v>342</v>
      </c>
      <c r="AA1" s="121" t="s">
        <v>93</v>
      </c>
      <c r="AB1" s="121" t="s">
        <v>362</v>
      </c>
      <c r="AC1" s="165" t="s">
        <v>37</v>
      </c>
    </row>
    <row r="2" spans="1:29" x14ac:dyDescent="0.35">
      <c r="A2" s="21"/>
      <c r="B2" s="21"/>
      <c r="C2" s="21"/>
      <c r="D2" s="34"/>
      <c r="E2" s="34"/>
      <c r="F2" s="34"/>
      <c r="G2" s="268"/>
      <c r="H2" s="268"/>
      <c r="I2" s="21"/>
      <c r="J2" s="9"/>
      <c r="K2" s="121"/>
      <c r="L2" s="121"/>
      <c r="M2" s="121"/>
      <c r="N2" s="121"/>
      <c r="O2" s="121"/>
      <c r="P2" s="121"/>
      <c r="Q2" s="121"/>
      <c r="R2" s="121"/>
    </row>
    <row r="3" spans="1:29" x14ac:dyDescent="0.35">
      <c r="A3" s="21"/>
      <c r="B3" s="21"/>
      <c r="C3" s="268"/>
      <c r="D3" s="268"/>
      <c r="E3" s="268"/>
      <c r="F3" s="34"/>
      <c r="G3" s="34"/>
      <c r="H3" s="34"/>
      <c r="I3" s="21"/>
      <c r="J3" s="9"/>
      <c r="K3" s="121"/>
      <c r="L3" s="121">
        <v>1</v>
      </c>
      <c r="M3" s="178" t="s">
        <v>28</v>
      </c>
      <c r="N3" s="178" t="s">
        <v>29</v>
      </c>
      <c r="O3" s="106" t="s">
        <v>11</v>
      </c>
      <c r="P3" s="106" t="s">
        <v>38</v>
      </c>
      <c r="Q3" s="106">
        <v>3</v>
      </c>
      <c r="R3" s="106">
        <v>2</v>
      </c>
      <c r="S3" s="106">
        <v>1</v>
      </c>
      <c r="T3" s="106">
        <v>3</v>
      </c>
      <c r="U3" s="106">
        <v>3</v>
      </c>
      <c r="V3" s="106">
        <v>2</v>
      </c>
      <c r="W3" s="106">
        <v>4</v>
      </c>
      <c r="X3" s="183" t="s">
        <v>39</v>
      </c>
      <c r="Y3" s="183" t="s">
        <v>44</v>
      </c>
      <c r="Z3" s="183">
        <v>1</v>
      </c>
      <c r="AA3" s="208"/>
      <c r="AB3" s="208"/>
      <c r="AC3" s="208">
        <v>2</v>
      </c>
    </row>
    <row r="4" spans="1:29" x14ac:dyDescent="0.35">
      <c r="A4" s="21"/>
      <c r="B4" s="21"/>
      <c r="C4" s="268"/>
      <c r="D4" s="268"/>
      <c r="E4" s="268"/>
      <c r="F4" s="34"/>
      <c r="G4" s="34"/>
      <c r="H4" s="34"/>
      <c r="I4" s="21"/>
      <c r="J4" s="9"/>
      <c r="K4" s="121"/>
      <c r="L4" s="121">
        <v>2</v>
      </c>
      <c r="M4" s="178"/>
      <c r="N4" s="178"/>
      <c r="O4" s="106"/>
      <c r="P4" s="106"/>
      <c r="Q4" s="106"/>
      <c r="R4" s="106"/>
      <c r="S4" s="106"/>
      <c r="T4" s="106"/>
      <c r="U4" s="106"/>
      <c r="V4" s="106"/>
      <c r="W4" s="106"/>
      <c r="X4" s="183"/>
      <c r="Y4" s="183"/>
      <c r="Z4" s="183"/>
      <c r="AA4" s="208"/>
      <c r="AB4" s="208"/>
      <c r="AC4" s="208"/>
    </row>
    <row r="5" spans="1:29" x14ac:dyDescent="0.35">
      <c r="A5" s="21"/>
      <c r="B5" s="21"/>
      <c r="C5" s="268"/>
      <c r="D5" s="268"/>
      <c r="E5" s="268"/>
      <c r="F5" s="34"/>
      <c r="G5" s="34"/>
      <c r="H5" s="34"/>
      <c r="I5" s="21"/>
      <c r="J5" s="9"/>
      <c r="K5" s="121"/>
      <c r="L5" s="121">
        <v>3</v>
      </c>
      <c r="M5" s="178"/>
      <c r="N5" s="178"/>
      <c r="O5" s="106"/>
      <c r="P5" s="106"/>
      <c r="Q5" s="106"/>
      <c r="R5" s="106"/>
      <c r="S5" s="106"/>
      <c r="T5" s="106"/>
      <c r="U5" s="106"/>
      <c r="V5" s="106"/>
      <c r="W5" s="106"/>
      <c r="X5" s="183"/>
      <c r="Y5" s="183"/>
      <c r="Z5" s="183"/>
      <c r="AA5" s="208"/>
      <c r="AB5" s="208"/>
      <c r="AC5" s="208"/>
    </row>
    <row r="6" spans="1:29" x14ac:dyDescent="0.35">
      <c r="A6" s="21"/>
      <c r="B6" s="21"/>
      <c r="C6" s="268"/>
      <c r="D6" s="268"/>
      <c r="E6" s="268"/>
      <c r="F6" s="34"/>
      <c r="G6" s="34"/>
      <c r="H6" s="34"/>
      <c r="I6" s="21"/>
      <c r="J6" s="9"/>
      <c r="K6" s="121"/>
      <c r="L6" s="121">
        <v>4</v>
      </c>
      <c r="M6" s="178"/>
      <c r="N6" s="178"/>
      <c r="O6" s="106"/>
      <c r="P6" s="106"/>
      <c r="Q6" s="106"/>
      <c r="R6" s="106"/>
      <c r="S6" s="106"/>
      <c r="T6" s="106"/>
      <c r="U6" s="106"/>
      <c r="V6" s="106"/>
      <c r="W6" s="106"/>
      <c r="X6" s="183"/>
      <c r="Y6" s="183"/>
      <c r="Z6" s="183"/>
      <c r="AA6" s="208"/>
      <c r="AB6" s="208"/>
      <c r="AC6" s="208"/>
    </row>
    <row r="7" spans="1:29" x14ac:dyDescent="0.35">
      <c r="A7" s="21"/>
      <c r="B7" s="21"/>
      <c r="C7" s="21"/>
      <c r="D7" s="34"/>
      <c r="E7" s="34"/>
      <c r="F7" s="34"/>
      <c r="G7" s="268"/>
      <c r="H7" s="268"/>
      <c r="I7" s="21"/>
      <c r="J7" s="9"/>
      <c r="K7" s="121"/>
      <c r="L7" s="121">
        <v>5</v>
      </c>
      <c r="M7" s="178"/>
      <c r="N7" s="178"/>
      <c r="O7" s="106"/>
      <c r="P7" s="106"/>
      <c r="Q7" s="106"/>
      <c r="R7" s="106"/>
      <c r="S7" s="106"/>
      <c r="T7" s="106"/>
      <c r="U7" s="106"/>
      <c r="V7" s="106"/>
      <c r="W7" s="106"/>
      <c r="X7" s="183"/>
      <c r="Y7" s="183"/>
      <c r="Z7" s="183"/>
      <c r="AA7" s="208"/>
      <c r="AB7" s="208"/>
      <c r="AC7" s="208"/>
    </row>
    <row r="8" spans="1:29" x14ac:dyDescent="0.35">
      <c r="A8" s="21"/>
      <c r="B8" s="21"/>
      <c r="C8" s="268"/>
      <c r="D8" s="268"/>
      <c r="E8" s="268"/>
      <c r="F8" s="34"/>
      <c r="G8" s="34"/>
      <c r="H8" s="34"/>
      <c r="I8" s="21"/>
      <c r="J8" s="9"/>
      <c r="K8" s="121"/>
      <c r="L8" s="121">
        <v>6</v>
      </c>
      <c r="M8" s="178"/>
      <c r="N8" s="178"/>
      <c r="O8" s="106"/>
      <c r="P8" s="106"/>
      <c r="Q8" s="106"/>
      <c r="R8" s="106"/>
      <c r="S8" s="106"/>
      <c r="T8" s="106"/>
      <c r="U8" s="106"/>
      <c r="V8" s="106"/>
      <c r="W8" s="106"/>
      <c r="X8" s="183"/>
      <c r="Y8" s="183"/>
      <c r="Z8" s="183"/>
      <c r="AA8" s="208"/>
      <c r="AB8" s="208"/>
      <c r="AC8" s="208"/>
    </row>
    <row r="9" spans="1:29" x14ac:dyDescent="0.35">
      <c r="A9" s="21"/>
      <c r="B9" s="21"/>
      <c r="C9" s="268"/>
      <c r="D9" s="268"/>
      <c r="E9" s="268"/>
      <c r="F9" s="34"/>
      <c r="G9" s="34"/>
      <c r="H9" s="34"/>
      <c r="I9" s="21"/>
      <c r="J9" s="9"/>
      <c r="K9" s="121"/>
      <c r="L9" s="121">
        <v>7</v>
      </c>
      <c r="M9" s="178"/>
      <c r="N9" s="178"/>
      <c r="O9" s="106"/>
      <c r="P9" s="106"/>
      <c r="Q9" s="106"/>
      <c r="R9" s="106"/>
      <c r="S9" s="106"/>
      <c r="T9" s="106"/>
      <c r="U9" s="106"/>
      <c r="V9" s="106"/>
      <c r="W9" s="106"/>
      <c r="X9" s="183"/>
      <c r="Y9" s="183"/>
      <c r="Z9" s="183"/>
      <c r="AA9" s="208"/>
      <c r="AB9" s="208"/>
      <c r="AC9" s="208"/>
    </row>
    <row r="10" spans="1:29" x14ac:dyDescent="0.35">
      <c r="A10" s="21"/>
      <c r="B10" s="21"/>
      <c r="C10" s="268"/>
      <c r="D10" s="268"/>
      <c r="E10" s="268"/>
      <c r="F10" s="34"/>
      <c r="G10" s="34"/>
      <c r="H10" s="34"/>
      <c r="I10" s="21"/>
      <c r="J10" s="9"/>
      <c r="K10" s="121"/>
      <c r="L10" s="121">
        <v>8</v>
      </c>
      <c r="M10" s="178"/>
      <c r="N10" s="178"/>
      <c r="O10" s="106"/>
      <c r="P10" s="106"/>
      <c r="Q10" s="106"/>
      <c r="R10" s="106"/>
      <c r="S10" s="106"/>
      <c r="T10" s="106"/>
      <c r="U10" s="106"/>
      <c r="V10" s="106"/>
      <c r="W10" s="106"/>
      <c r="X10" s="183"/>
      <c r="Y10" s="183"/>
      <c r="Z10" s="183"/>
      <c r="AA10" s="208"/>
      <c r="AB10" s="208"/>
      <c r="AC10" s="208"/>
    </row>
    <row r="11" spans="1:29" x14ac:dyDescent="0.35">
      <c r="A11" s="21"/>
      <c r="B11" s="21"/>
      <c r="C11" s="268"/>
      <c r="D11" s="268"/>
      <c r="E11" s="268"/>
      <c r="F11" s="34"/>
      <c r="G11" s="34"/>
      <c r="H11" s="34"/>
      <c r="I11" s="21"/>
      <c r="J11" s="9"/>
      <c r="K11" s="121"/>
      <c r="L11" s="121">
        <v>9</v>
      </c>
      <c r="M11" s="178"/>
      <c r="N11" s="178"/>
      <c r="O11" s="106"/>
      <c r="P11" s="106"/>
      <c r="Q11" s="106"/>
      <c r="R11" s="106"/>
      <c r="S11" s="106"/>
      <c r="T11" s="106"/>
      <c r="U11" s="106"/>
      <c r="V11" s="106"/>
      <c r="W11" s="106"/>
      <c r="X11" s="183"/>
      <c r="Y11" s="183"/>
      <c r="Z11" s="183"/>
      <c r="AA11" s="208"/>
      <c r="AB11" s="208"/>
      <c r="AC11" s="208"/>
    </row>
    <row r="12" spans="1:29" x14ac:dyDescent="0.35">
      <c r="A12" s="21"/>
      <c r="B12" s="21"/>
      <c r="C12" s="21"/>
      <c r="D12" s="34"/>
      <c r="E12" s="34"/>
      <c r="F12" s="34"/>
      <c r="G12" s="268"/>
      <c r="H12" s="268"/>
      <c r="I12" s="21"/>
      <c r="J12" s="9"/>
      <c r="K12" s="121"/>
      <c r="L12" s="121">
        <v>10</v>
      </c>
      <c r="M12" s="178"/>
      <c r="N12" s="178"/>
      <c r="O12" s="106"/>
      <c r="P12" s="106"/>
      <c r="Q12" s="106"/>
      <c r="R12" s="106"/>
      <c r="S12" s="106"/>
      <c r="T12" s="106"/>
      <c r="U12" s="106"/>
      <c r="V12" s="106"/>
      <c r="W12" s="106"/>
      <c r="X12" s="183"/>
      <c r="Y12" s="183"/>
      <c r="Z12" s="183"/>
      <c r="AA12" s="208"/>
      <c r="AB12" s="208"/>
      <c r="AC12" s="208"/>
    </row>
    <row r="13" spans="1:29" x14ac:dyDescent="0.35">
      <c r="A13" s="21"/>
      <c r="B13" s="21"/>
      <c r="C13" s="268"/>
      <c r="D13" s="268"/>
      <c r="E13" s="268"/>
      <c r="F13" s="34"/>
      <c r="G13" s="34"/>
      <c r="H13" s="34"/>
      <c r="I13" s="21"/>
      <c r="J13" s="9"/>
      <c r="K13" s="121"/>
      <c r="L13" s="121">
        <v>11</v>
      </c>
      <c r="M13" s="178"/>
      <c r="N13" s="178"/>
      <c r="O13" s="106"/>
      <c r="P13" s="106"/>
      <c r="Q13" s="106"/>
      <c r="R13" s="106"/>
      <c r="S13" s="106"/>
      <c r="T13" s="106"/>
      <c r="U13" s="106"/>
      <c r="V13" s="106"/>
      <c r="W13" s="106"/>
      <c r="X13" s="183"/>
      <c r="Y13" s="183"/>
      <c r="Z13" s="183"/>
      <c r="AA13" s="208"/>
      <c r="AB13" s="208"/>
      <c r="AC13" s="208"/>
    </row>
    <row r="14" spans="1:29" x14ac:dyDescent="0.35">
      <c r="A14" s="21"/>
      <c r="B14" s="21"/>
      <c r="C14" s="268"/>
      <c r="D14" s="268"/>
      <c r="E14" s="268"/>
      <c r="F14" s="34"/>
      <c r="G14" s="34"/>
      <c r="H14" s="34"/>
      <c r="I14" s="21"/>
      <c r="J14" s="9"/>
      <c r="K14" s="121"/>
      <c r="L14" s="121">
        <v>12</v>
      </c>
      <c r="M14" s="178"/>
      <c r="N14" s="178"/>
      <c r="O14" s="106"/>
      <c r="P14" s="106"/>
      <c r="Q14" s="106"/>
      <c r="R14" s="106"/>
      <c r="S14" s="106"/>
      <c r="T14" s="106"/>
      <c r="U14" s="106"/>
      <c r="V14" s="106"/>
      <c r="W14" s="106"/>
      <c r="X14" s="183"/>
      <c r="Y14" s="183"/>
      <c r="Z14" s="183"/>
      <c r="AA14" s="208"/>
      <c r="AB14" s="208"/>
      <c r="AC14" s="208"/>
    </row>
    <row r="15" spans="1:29" x14ac:dyDescent="0.35">
      <c r="A15" s="21"/>
      <c r="B15" s="21"/>
      <c r="C15" s="268"/>
      <c r="D15" s="268"/>
      <c r="E15" s="268"/>
      <c r="F15" s="34"/>
      <c r="G15" s="34"/>
      <c r="H15" s="34"/>
      <c r="I15" s="21"/>
      <c r="J15" s="9"/>
      <c r="K15" s="121"/>
      <c r="L15" s="121">
        <v>13</v>
      </c>
      <c r="M15" s="178"/>
      <c r="N15" s="178"/>
      <c r="O15" s="106"/>
      <c r="P15" s="106"/>
      <c r="Q15" s="106"/>
      <c r="R15" s="106"/>
      <c r="S15" s="106"/>
      <c r="T15" s="106"/>
      <c r="U15" s="106"/>
      <c r="V15" s="106"/>
      <c r="W15" s="106"/>
      <c r="X15" s="183"/>
      <c r="Y15" s="183"/>
      <c r="Z15" s="183"/>
      <c r="AA15" s="208"/>
      <c r="AB15" s="208"/>
      <c r="AC15" s="208"/>
    </row>
    <row r="16" spans="1:29" x14ac:dyDescent="0.35">
      <c r="A16" s="21"/>
      <c r="B16" s="21"/>
      <c r="C16" s="268"/>
      <c r="D16" s="268"/>
      <c r="E16" s="268"/>
      <c r="F16" s="34"/>
      <c r="G16" s="34"/>
      <c r="H16" s="34"/>
      <c r="I16" s="21"/>
      <c r="J16" s="9"/>
      <c r="K16" s="121"/>
      <c r="L16" s="121">
        <v>14</v>
      </c>
      <c r="M16" s="178"/>
      <c r="N16" s="178"/>
      <c r="O16" s="106"/>
      <c r="P16" s="106"/>
      <c r="Q16" s="106"/>
      <c r="R16" s="106"/>
      <c r="S16" s="106"/>
      <c r="T16" s="106"/>
      <c r="U16" s="106"/>
      <c r="V16" s="106"/>
      <c r="W16" s="106"/>
      <c r="X16" s="183"/>
      <c r="Y16" s="183"/>
      <c r="Z16" s="183"/>
      <c r="AA16" s="208"/>
      <c r="AB16" s="208"/>
      <c r="AC16" s="208"/>
    </row>
    <row r="17" spans="1:32" x14ac:dyDescent="0.35">
      <c r="A17" s="21"/>
      <c r="B17" s="21"/>
      <c r="C17" s="21"/>
      <c r="D17" s="34"/>
      <c r="E17" s="34"/>
      <c r="F17" s="34"/>
      <c r="G17" s="268"/>
      <c r="H17" s="268"/>
      <c r="I17" s="21"/>
      <c r="J17" s="9"/>
      <c r="K17" s="121"/>
      <c r="L17" s="121">
        <v>15</v>
      </c>
      <c r="M17" s="178"/>
      <c r="N17" s="178"/>
      <c r="O17" s="106"/>
      <c r="P17" s="106"/>
      <c r="Q17" s="106"/>
      <c r="R17" s="106"/>
      <c r="S17" s="106"/>
      <c r="T17" s="106"/>
      <c r="U17" s="106"/>
      <c r="V17" s="106"/>
      <c r="W17" s="106"/>
      <c r="X17" s="183"/>
      <c r="Y17" s="183"/>
      <c r="Z17" s="183"/>
      <c r="AA17" s="208"/>
      <c r="AB17" s="208"/>
      <c r="AC17" s="208"/>
    </row>
    <row r="18" spans="1:32" x14ac:dyDescent="0.35">
      <c r="A18" s="21"/>
      <c r="B18" s="21"/>
      <c r="C18" s="268"/>
      <c r="D18" s="268"/>
      <c r="E18" s="268"/>
      <c r="F18" s="34"/>
      <c r="G18" s="34"/>
      <c r="H18" s="34"/>
      <c r="I18" s="34"/>
      <c r="J18" s="9"/>
      <c r="K18" s="9"/>
      <c r="L18" s="9"/>
      <c r="M18" s="61"/>
      <c r="N18" s="61"/>
      <c r="O18" s="61"/>
      <c r="P18" s="61"/>
      <c r="Q18" s="61"/>
      <c r="R18" s="61"/>
      <c r="S18" s="61"/>
      <c r="T18" s="61"/>
      <c r="U18" s="61"/>
      <c r="V18" s="61"/>
      <c r="W18" s="61"/>
      <c r="X18" s="61"/>
      <c r="Y18" s="61"/>
      <c r="Z18" s="61"/>
    </row>
    <row r="19" spans="1:32" x14ac:dyDescent="0.35">
      <c r="A19" s="21"/>
      <c r="B19" s="21"/>
      <c r="C19" s="268"/>
      <c r="D19" s="268"/>
      <c r="E19" s="268"/>
      <c r="F19" s="34"/>
      <c r="G19" s="34"/>
      <c r="H19" s="34"/>
      <c r="I19" s="21"/>
      <c r="J19" s="9"/>
      <c r="K19" s="121"/>
      <c r="L19" s="121"/>
      <c r="M19" s="61"/>
      <c r="N19" s="61"/>
      <c r="O19" s="77" t="s">
        <v>92</v>
      </c>
      <c r="P19" s="77" t="s">
        <v>49</v>
      </c>
      <c r="Q19" s="77" t="s">
        <v>50</v>
      </c>
      <c r="R19" s="77" t="s">
        <v>93</v>
      </c>
      <c r="S19" s="77" t="s">
        <v>3</v>
      </c>
      <c r="T19" s="77" t="s">
        <v>4</v>
      </c>
      <c r="U19" s="77" t="s">
        <v>5</v>
      </c>
      <c r="V19" s="77" t="s">
        <v>6</v>
      </c>
      <c r="W19" s="77" t="s">
        <v>7</v>
      </c>
      <c r="X19" s="77" t="s">
        <v>8</v>
      </c>
      <c r="Y19" s="77" t="s">
        <v>9</v>
      </c>
      <c r="Z19" s="77" t="s">
        <v>37</v>
      </c>
      <c r="AA19" s="77" t="s">
        <v>93</v>
      </c>
      <c r="AB19" s="77" t="s">
        <v>362</v>
      </c>
      <c r="AC19" s="77" t="s">
        <v>341</v>
      </c>
      <c r="AD19" s="77" t="s">
        <v>90</v>
      </c>
      <c r="AE19" s="77" t="s">
        <v>27</v>
      </c>
      <c r="AF19" s="121" t="s">
        <v>391</v>
      </c>
    </row>
    <row r="20" spans="1:32" x14ac:dyDescent="0.35">
      <c r="A20" s="21"/>
      <c r="B20" s="21"/>
      <c r="C20" s="268"/>
      <c r="D20" s="268"/>
      <c r="E20" s="268"/>
      <c r="F20" s="34"/>
      <c r="G20" s="34"/>
      <c r="H20" s="34"/>
      <c r="I20" s="21"/>
      <c r="J20" s="9"/>
      <c r="K20" s="121"/>
      <c r="L20" s="121"/>
      <c r="M20" s="61"/>
      <c r="N20" s="61"/>
      <c r="O20" s="61"/>
      <c r="P20" s="61"/>
      <c r="Q20" s="61"/>
      <c r="R20" s="61"/>
      <c r="S20" s="61"/>
      <c r="T20" s="61"/>
      <c r="U20" s="61"/>
      <c r="V20" s="61"/>
      <c r="W20" s="61"/>
      <c r="X20" s="61"/>
      <c r="Y20" s="61"/>
      <c r="Z20" s="61"/>
      <c r="AC20" s="162"/>
      <c r="AD20" s="162"/>
      <c r="AE20" s="162"/>
    </row>
    <row r="21" spans="1:32" x14ac:dyDescent="0.35">
      <c r="A21" s="21"/>
      <c r="B21" s="21"/>
      <c r="C21" s="268"/>
      <c r="D21" s="268"/>
      <c r="E21" s="268"/>
      <c r="F21" s="34"/>
      <c r="G21" s="34"/>
      <c r="H21" s="34"/>
      <c r="I21" s="21"/>
      <c r="J21" s="9"/>
      <c r="K21" s="121"/>
      <c r="L21" s="121">
        <v>1</v>
      </c>
      <c r="M21" s="178" t="s">
        <v>410</v>
      </c>
      <c r="N21" s="178" t="s">
        <v>410</v>
      </c>
      <c r="O21" s="178" t="s">
        <v>10</v>
      </c>
      <c r="P21" s="178">
        <v>-3</v>
      </c>
      <c r="Q21" s="178">
        <v>-2</v>
      </c>
      <c r="R21" s="178">
        <v>4</v>
      </c>
      <c r="S21" s="106" t="s">
        <v>378</v>
      </c>
      <c r="T21" s="106" t="s">
        <v>377</v>
      </c>
      <c r="U21" s="106" t="s">
        <v>377</v>
      </c>
      <c r="V21" s="106" t="s">
        <v>377</v>
      </c>
      <c r="W21" s="106" t="s">
        <v>377</v>
      </c>
      <c r="X21" s="106"/>
      <c r="Y21" s="106">
        <v>0</v>
      </c>
      <c r="Z21" s="106">
        <v>3</v>
      </c>
      <c r="AA21" s="140"/>
      <c r="AB21" s="140"/>
      <c r="AC21" s="172">
        <v>2</v>
      </c>
      <c r="AD21" s="172">
        <v>1</v>
      </c>
      <c r="AE21" s="172">
        <v>2</v>
      </c>
      <c r="AF21" s="172"/>
    </row>
    <row r="22" spans="1:32" x14ac:dyDescent="0.35">
      <c r="A22" s="21"/>
      <c r="B22" s="21"/>
      <c r="C22" s="21"/>
      <c r="D22" s="34"/>
      <c r="E22" s="34"/>
      <c r="F22" s="34"/>
      <c r="G22" s="268"/>
      <c r="H22" s="268"/>
      <c r="I22" s="21"/>
      <c r="J22" s="9"/>
      <c r="K22" s="121"/>
      <c r="L22" s="121">
        <v>2</v>
      </c>
      <c r="M22" s="178"/>
      <c r="N22" s="178"/>
      <c r="O22" s="178"/>
      <c r="P22" s="178"/>
      <c r="Q22" s="178"/>
      <c r="R22" s="178"/>
      <c r="S22" s="106"/>
      <c r="T22" s="106"/>
      <c r="U22" s="106"/>
      <c r="V22" s="106"/>
      <c r="W22" s="106"/>
      <c r="X22" s="106"/>
      <c r="Y22" s="183"/>
      <c r="Z22" s="106"/>
      <c r="AA22" s="140"/>
      <c r="AB22" s="140"/>
      <c r="AC22" s="172"/>
      <c r="AD22" s="172"/>
      <c r="AE22" s="172"/>
      <c r="AF22" s="172"/>
    </row>
    <row r="23" spans="1:32" x14ac:dyDescent="0.35">
      <c r="A23" s="21"/>
      <c r="B23" s="21"/>
      <c r="C23" s="268"/>
      <c r="D23" s="268"/>
      <c r="E23" s="268"/>
      <c r="F23" s="34"/>
      <c r="G23" s="34"/>
      <c r="H23" s="34"/>
      <c r="I23" s="21"/>
      <c r="J23" s="9"/>
      <c r="K23" s="121"/>
      <c r="L23" s="121">
        <v>3</v>
      </c>
      <c r="M23" s="178"/>
      <c r="N23" s="178"/>
      <c r="O23" s="178"/>
      <c r="P23" s="178"/>
      <c r="Q23" s="178"/>
      <c r="R23" s="178"/>
      <c r="S23" s="106"/>
      <c r="T23" s="106"/>
      <c r="U23" s="106"/>
      <c r="V23" s="106"/>
      <c r="W23" s="106"/>
      <c r="X23" s="106"/>
      <c r="Y23" s="106"/>
      <c r="Z23" s="106"/>
      <c r="AA23" s="140"/>
      <c r="AB23" s="140"/>
      <c r="AC23" s="172"/>
      <c r="AD23" s="172"/>
      <c r="AE23" s="172"/>
      <c r="AF23" s="172"/>
    </row>
    <row r="24" spans="1:32" x14ac:dyDescent="0.35">
      <c r="A24" s="21"/>
      <c r="B24" s="21"/>
      <c r="C24" s="268"/>
      <c r="D24" s="268"/>
      <c r="E24" s="268"/>
      <c r="F24" s="34"/>
      <c r="G24" s="34"/>
      <c r="H24" s="34"/>
      <c r="I24" s="21"/>
      <c r="J24" s="9"/>
      <c r="K24" s="121"/>
      <c r="L24" s="121">
        <v>4</v>
      </c>
      <c r="M24" s="178"/>
      <c r="N24" s="178"/>
      <c r="O24" s="178"/>
      <c r="P24" s="178"/>
      <c r="Q24" s="178"/>
      <c r="R24" s="178"/>
      <c r="S24" s="106"/>
      <c r="T24" s="106"/>
      <c r="U24" s="106"/>
      <c r="V24" s="106"/>
      <c r="W24" s="106"/>
      <c r="X24" s="106"/>
      <c r="Y24" s="106"/>
      <c r="Z24" s="106"/>
      <c r="AA24" s="140"/>
      <c r="AB24" s="140"/>
      <c r="AC24" s="172"/>
      <c r="AD24" s="172"/>
      <c r="AE24" s="172"/>
      <c r="AF24" s="172"/>
    </row>
    <row r="25" spans="1:32" x14ac:dyDescent="0.35">
      <c r="A25" s="21"/>
      <c r="B25" s="21"/>
      <c r="C25" s="268"/>
      <c r="D25" s="268"/>
      <c r="E25" s="268"/>
      <c r="F25" s="34"/>
      <c r="G25" s="34"/>
      <c r="H25" s="34"/>
      <c r="I25" s="21"/>
      <c r="J25" s="9"/>
      <c r="K25" s="121"/>
      <c r="L25" s="121">
        <v>5</v>
      </c>
      <c r="M25" s="178"/>
      <c r="N25" s="178"/>
      <c r="O25" s="178"/>
      <c r="P25" s="178"/>
      <c r="Q25" s="178"/>
      <c r="R25" s="178"/>
      <c r="S25" s="106"/>
      <c r="T25" s="106"/>
      <c r="U25" s="106"/>
      <c r="V25" s="106"/>
      <c r="W25" s="106"/>
      <c r="X25" s="106"/>
      <c r="Y25" s="106"/>
      <c r="Z25" s="106"/>
      <c r="AA25" s="140"/>
      <c r="AB25" s="140"/>
      <c r="AC25" s="172"/>
      <c r="AD25" s="172"/>
      <c r="AE25" s="172"/>
      <c r="AF25" s="172"/>
    </row>
    <row r="26" spans="1:32" x14ac:dyDescent="0.35">
      <c r="A26" s="21"/>
      <c r="B26" s="21"/>
      <c r="C26" s="268"/>
      <c r="D26" s="268"/>
      <c r="E26" s="268"/>
      <c r="F26" s="34"/>
      <c r="G26" s="34"/>
      <c r="H26" s="34"/>
      <c r="I26" s="21"/>
      <c r="J26" s="9"/>
      <c r="K26" s="121"/>
      <c r="L26" s="121">
        <v>6</v>
      </c>
      <c r="M26" s="178"/>
      <c r="N26" s="178"/>
      <c r="O26" s="178"/>
      <c r="P26" s="178"/>
      <c r="Q26" s="178"/>
      <c r="R26" s="178"/>
      <c r="S26" s="106"/>
      <c r="T26" s="106"/>
      <c r="U26" s="106"/>
      <c r="V26" s="106"/>
      <c r="W26" s="106"/>
      <c r="X26" s="106"/>
      <c r="Y26" s="106"/>
      <c r="Z26" s="106"/>
      <c r="AA26" s="140"/>
      <c r="AB26" s="140"/>
      <c r="AC26" s="172"/>
      <c r="AD26" s="172"/>
      <c r="AE26" s="172"/>
      <c r="AF26" s="172"/>
    </row>
    <row r="27" spans="1:32" x14ac:dyDescent="0.35">
      <c r="A27" s="21"/>
      <c r="B27" s="21"/>
      <c r="C27" s="21"/>
      <c r="D27" s="21"/>
      <c r="E27" s="21"/>
      <c r="F27" s="21"/>
      <c r="G27" s="21"/>
      <c r="H27" s="21"/>
      <c r="I27" s="21"/>
      <c r="J27" s="9"/>
      <c r="K27" s="121"/>
      <c r="L27" s="121">
        <v>7</v>
      </c>
      <c r="M27" s="178"/>
      <c r="N27" s="178"/>
      <c r="O27" s="178"/>
      <c r="P27" s="178"/>
      <c r="Q27" s="178"/>
      <c r="R27" s="178"/>
      <c r="S27" s="106"/>
      <c r="T27" s="106"/>
      <c r="U27" s="106"/>
      <c r="V27" s="106"/>
      <c r="W27" s="106"/>
      <c r="X27" s="106"/>
      <c r="Y27" s="106"/>
      <c r="Z27" s="106"/>
      <c r="AA27" s="140"/>
      <c r="AB27" s="140"/>
      <c r="AC27" s="172"/>
      <c r="AD27" s="172"/>
      <c r="AE27" s="172"/>
      <c r="AF27" s="172"/>
    </row>
    <row r="28" spans="1:32" x14ac:dyDescent="0.35">
      <c r="A28" s="21"/>
      <c r="B28" s="21"/>
      <c r="C28" s="21"/>
      <c r="D28" s="21"/>
      <c r="E28" s="21"/>
      <c r="F28" s="34"/>
      <c r="G28" s="21"/>
      <c r="H28" s="21"/>
      <c r="I28" s="21"/>
      <c r="J28" s="9"/>
      <c r="K28" s="121"/>
      <c r="L28" s="121">
        <v>8</v>
      </c>
      <c r="M28" s="178"/>
      <c r="N28" s="178"/>
      <c r="O28" s="178"/>
      <c r="P28" s="178"/>
      <c r="Q28" s="178"/>
      <c r="R28" s="178"/>
      <c r="S28" s="106"/>
      <c r="T28" s="106"/>
      <c r="U28" s="106"/>
      <c r="V28" s="106"/>
      <c r="W28" s="106"/>
      <c r="X28" s="106"/>
      <c r="Y28" s="106"/>
      <c r="Z28" s="106"/>
      <c r="AA28" s="140"/>
      <c r="AB28" s="140"/>
      <c r="AC28" s="172"/>
      <c r="AD28" s="172"/>
      <c r="AE28" s="172"/>
      <c r="AF28" s="172"/>
    </row>
    <row r="29" spans="1:32" x14ac:dyDescent="0.35">
      <c r="A29" s="21"/>
      <c r="B29" s="21"/>
      <c r="C29" s="21"/>
      <c r="D29" s="21"/>
      <c r="E29" s="21"/>
      <c r="F29" s="21"/>
      <c r="G29" s="21"/>
      <c r="H29" s="21"/>
      <c r="I29" s="21"/>
      <c r="J29" s="9"/>
      <c r="K29" s="121"/>
      <c r="L29" s="121">
        <v>9</v>
      </c>
      <c r="M29" s="178"/>
      <c r="N29" s="178"/>
      <c r="O29" s="178"/>
      <c r="P29" s="178"/>
      <c r="Q29" s="178"/>
      <c r="R29" s="178"/>
      <c r="S29" s="106"/>
      <c r="T29" s="106"/>
      <c r="U29" s="106"/>
      <c r="V29" s="106"/>
      <c r="W29" s="106"/>
      <c r="X29" s="106"/>
      <c r="Y29" s="106"/>
      <c r="Z29" s="106"/>
      <c r="AA29" s="140"/>
      <c r="AB29" s="140"/>
      <c r="AC29" s="172"/>
      <c r="AD29" s="172"/>
      <c r="AE29" s="172"/>
      <c r="AF29" s="172"/>
    </row>
    <row r="30" spans="1:32" x14ac:dyDescent="0.35">
      <c r="A30" s="21"/>
      <c r="B30" s="21"/>
      <c r="C30" s="21"/>
      <c r="D30" s="21"/>
      <c r="E30" s="21"/>
      <c r="F30" s="21"/>
      <c r="G30" s="21"/>
      <c r="H30" s="21"/>
      <c r="I30" s="21"/>
      <c r="J30" s="9"/>
      <c r="K30" s="121"/>
      <c r="L30" s="121">
        <v>10</v>
      </c>
      <c r="M30" s="178"/>
      <c r="N30" s="178"/>
      <c r="O30" s="178"/>
      <c r="P30" s="178"/>
      <c r="Q30" s="178"/>
      <c r="R30" s="178"/>
      <c r="S30" s="106"/>
      <c r="T30" s="106"/>
      <c r="U30" s="106"/>
      <c r="V30" s="106"/>
      <c r="W30" s="106"/>
      <c r="X30" s="106"/>
      <c r="Y30" s="106"/>
      <c r="Z30" s="106"/>
      <c r="AA30" s="140"/>
      <c r="AB30" s="140"/>
      <c r="AC30" s="172"/>
      <c r="AD30" s="172"/>
      <c r="AE30" s="172"/>
      <c r="AF30" s="172"/>
    </row>
    <row r="31" spans="1:32" x14ac:dyDescent="0.35">
      <c r="A31" s="21"/>
      <c r="B31" s="21"/>
      <c r="C31" s="21"/>
      <c r="D31" s="21"/>
      <c r="E31" s="21"/>
      <c r="F31" s="21"/>
      <c r="G31" s="21"/>
      <c r="H31" s="21"/>
      <c r="I31" s="21"/>
      <c r="J31" s="21"/>
    </row>
    <row r="32" spans="1:32" x14ac:dyDescent="0.35">
      <c r="A32" s="21"/>
      <c r="B32" s="21"/>
      <c r="C32" s="21"/>
      <c r="D32" s="21"/>
      <c r="E32" s="21"/>
      <c r="F32" s="21"/>
      <c r="G32" s="21"/>
      <c r="H32" s="21"/>
      <c r="I32" s="21"/>
      <c r="J32" s="21"/>
    </row>
    <row r="33" spans="1:10" x14ac:dyDescent="0.35">
      <c r="A33" s="21"/>
      <c r="B33" s="21"/>
      <c r="C33" s="21"/>
      <c r="D33" s="21"/>
      <c r="E33" s="21"/>
      <c r="F33" s="21"/>
      <c r="G33" s="21"/>
      <c r="H33" s="21"/>
      <c r="I33" s="21"/>
      <c r="J33" s="21"/>
    </row>
    <row r="34" spans="1:10" x14ac:dyDescent="0.35">
      <c r="A34" s="21"/>
      <c r="B34" s="21"/>
      <c r="C34" s="21"/>
      <c r="D34" s="21"/>
      <c r="E34" s="21"/>
      <c r="F34" s="21"/>
      <c r="G34" s="21"/>
      <c r="H34" s="21"/>
      <c r="I34" s="21"/>
      <c r="J34" s="21"/>
    </row>
    <row r="35" spans="1:10" x14ac:dyDescent="0.35">
      <c r="A35" s="21"/>
      <c r="B35" s="21"/>
      <c r="C35" s="21"/>
      <c r="D35" s="21"/>
      <c r="E35" s="21"/>
      <c r="F35" s="21"/>
      <c r="G35" s="21"/>
      <c r="H35" s="21"/>
      <c r="I35" s="21"/>
      <c r="J35" s="21"/>
    </row>
    <row r="36" spans="1:10" x14ac:dyDescent="0.35">
      <c r="A36" s="21"/>
      <c r="B36" s="21"/>
      <c r="C36" s="21"/>
      <c r="D36" s="21"/>
      <c r="E36" s="21"/>
      <c r="F36" s="21"/>
      <c r="G36" s="21"/>
      <c r="H36" s="21"/>
      <c r="I36" s="21"/>
      <c r="J36" s="21"/>
    </row>
    <row r="37" spans="1:10" x14ac:dyDescent="0.35">
      <c r="A37" s="21"/>
      <c r="B37" s="21"/>
      <c r="C37" s="21"/>
      <c r="D37" s="21"/>
      <c r="E37" s="21"/>
      <c r="F37" s="21"/>
      <c r="G37" s="21"/>
      <c r="H37" s="21"/>
      <c r="I37" s="21"/>
      <c r="J37" s="21"/>
    </row>
    <row r="38" spans="1:10" x14ac:dyDescent="0.35">
      <c r="A38" s="21"/>
      <c r="B38" s="21"/>
      <c r="C38" s="21"/>
      <c r="D38" s="21"/>
      <c r="E38" s="21"/>
      <c r="F38" s="21"/>
      <c r="G38" s="21"/>
      <c r="H38" s="21"/>
      <c r="I38" s="21"/>
      <c r="J38" s="21"/>
    </row>
    <row r="39" spans="1:10" x14ac:dyDescent="0.35">
      <c r="A39" s="21"/>
      <c r="B39" s="21"/>
      <c r="C39" s="21"/>
      <c r="D39" s="21"/>
      <c r="E39" s="21"/>
      <c r="F39" s="21"/>
      <c r="G39" s="21"/>
      <c r="H39" s="21"/>
      <c r="I39" s="21"/>
      <c r="J39" s="21"/>
    </row>
  </sheetData>
  <mergeCells count="20">
    <mergeCell ref="G22:H22"/>
    <mergeCell ref="C23:C26"/>
    <mergeCell ref="D23:D26"/>
    <mergeCell ref="E23:E26"/>
    <mergeCell ref="G12:H12"/>
    <mergeCell ref="C13:C16"/>
    <mergeCell ref="D13:D16"/>
    <mergeCell ref="E13:E16"/>
    <mergeCell ref="G17:H17"/>
    <mergeCell ref="C18:C21"/>
    <mergeCell ref="D18:D21"/>
    <mergeCell ref="E18:E21"/>
    <mergeCell ref="C8:C11"/>
    <mergeCell ref="D8:D11"/>
    <mergeCell ref="E8:E11"/>
    <mergeCell ref="G2:H2"/>
    <mergeCell ref="C3:C6"/>
    <mergeCell ref="D3:D6"/>
    <mergeCell ref="E3:E6"/>
    <mergeCell ref="G7:H7"/>
  </mergeCells>
  <conditionalFormatting sqref="S21:Z30">
    <cfRule type="cellIs" dxfId="2" priority="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AF51F-1C4B-49A6-B5AD-FF5BF0A4DDEE}">
  <sheetPr codeName="Sheet32"/>
  <dimension ref="A1:AQ32"/>
  <sheetViews>
    <sheetView workbookViewId="0">
      <selection activeCell="AN41" sqref="AN41"/>
    </sheetView>
  </sheetViews>
  <sheetFormatPr defaultRowHeight="14.5" x14ac:dyDescent="0.35"/>
  <cols>
    <col min="1" max="11" width="3.6328125" customWidth="1"/>
    <col min="15" max="26" width="2.6328125" customWidth="1"/>
    <col min="27" max="28" width="2.6328125" style="35" customWidth="1"/>
    <col min="29" max="32" width="3.6328125" customWidth="1"/>
    <col min="33" max="41" width="2.6328125" customWidth="1"/>
    <col min="42" max="43" width="8.7265625" style="35"/>
  </cols>
  <sheetData>
    <row r="1" spans="1:32" x14ac:dyDescent="0.35">
      <c r="A1" s="21"/>
      <c r="B1" s="21"/>
      <c r="C1" s="147"/>
      <c r="D1" s="21"/>
      <c r="E1" s="21"/>
      <c r="F1" s="21"/>
      <c r="G1" s="21"/>
      <c r="H1" s="21"/>
      <c r="I1" s="21"/>
      <c r="J1" s="9"/>
      <c r="K1" s="9"/>
      <c r="L1" s="121"/>
      <c r="M1" s="35" t="s">
        <v>28</v>
      </c>
      <c r="N1" s="35" t="s">
        <v>29</v>
      </c>
      <c r="O1" s="121" t="s">
        <v>36</v>
      </c>
      <c r="P1" s="35"/>
      <c r="Q1" s="35" t="s">
        <v>34</v>
      </c>
      <c r="R1" s="35" t="s">
        <v>35</v>
      </c>
      <c r="S1" s="35" t="s">
        <v>91</v>
      </c>
      <c r="T1" s="35" t="s">
        <v>32</v>
      </c>
      <c r="U1" s="35" t="s">
        <v>33</v>
      </c>
      <c r="V1" s="35" t="s">
        <v>244</v>
      </c>
      <c r="W1" s="35" t="s">
        <v>90</v>
      </c>
      <c r="X1" t="s">
        <v>340</v>
      </c>
      <c r="Z1" t="s">
        <v>342</v>
      </c>
      <c r="AA1" s="35" t="s">
        <v>93</v>
      </c>
      <c r="AB1" s="35" t="s">
        <v>362</v>
      </c>
      <c r="AC1" t="s">
        <v>37</v>
      </c>
    </row>
    <row r="2" spans="1:32" x14ac:dyDescent="0.35">
      <c r="A2" s="21"/>
      <c r="B2" s="21"/>
      <c r="C2" s="21"/>
      <c r="D2" s="34"/>
      <c r="E2" s="34"/>
      <c r="F2" s="34"/>
      <c r="G2" s="268"/>
      <c r="H2" s="268"/>
      <c r="I2" s="21"/>
      <c r="J2" s="9"/>
      <c r="K2" s="9"/>
      <c r="L2" s="121"/>
      <c r="M2" s="121"/>
      <c r="N2" s="121"/>
      <c r="O2" s="121"/>
      <c r="P2" s="121"/>
      <c r="Q2" s="121"/>
      <c r="R2" s="121"/>
    </row>
    <row r="3" spans="1:32" x14ac:dyDescent="0.35">
      <c r="A3" s="21"/>
      <c r="B3" s="21"/>
      <c r="C3" s="268"/>
      <c r="D3" s="268"/>
      <c r="E3" s="268"/>
      <c r="F3" s="34"/>
      <c r="G3" s="34"/>
      <c r="H3" s="34"/>
      <c r="I3" s="21"/>
      <c r="J3" s="9"/>
      <c r="K3" s="9"/>
      <c r="L3" s="121">
        <v>1</v>
      </c>
      <c r="M3" s="151" t="s">
        <v>28</v>
      </c>
      <c r="N3" s="151" t="s">
        <v>29</v>
      </c>
      <c r="O3" s="152" t="s">
        <v>11</v>
      </c>
      <c r="P3" s="152" t="s">
        <v>38</v>
      </c>
      <c r="Q3" s="152">
        <v>3</v>
      </c>
      <c r="R3" s="152">
        <v>2</v>
      </c>
      <c r="S3" s="152">
        <v>1</v>
      </c>
      <c r="T3" s="172">
        <v>3</v>
      </c>
      <c r="U3" s="152">
        <v>3</v>
      </c>
      <c r="V3" s="152">
        <v>2</v>
      </c>
      <c r="W3" s="152">
        <v>4</v>
      </c>
      <c r="X3" s="172" t="s">
        <v>39</v>
      </c>
      <c r="Y3" s="172" t="s">
        <v>44</v>
      </c>
      <c r="Z3" s="152">
        <v>1</v>
      </c>
      <c r="AA3" s="152"/>
      <c r="AB3" s="152"/>
      <c r="AC3" s="172">
        <v>2</v>
      </c>
      <c r="AD3" s="165"/>
      <c r="AE3" s="165"/>
    </row>
    <row r="4" spans="1:32" x14ac:dyDescent="0.35">
      <c r="A4" s="21"/>
      <c r="B4" s="21"/>
      <c r="C4" s="268"/>
      <c r="D4" s="268"/>
      <c r="E4" s="268"/>
      <c r="F4" s="34"/>
      <c r="G4" s="34"/>
      <c r="H4" s="34"/>
      <c r="I4" s="21"/>
      <c r="J4" s="9"/>
      <c r="K4" s="9"/>
      <c r="L4" s="121">
        <v>2</v>
      </c>
      <c r="M4" s="151"/>
      <c r="N4" s="151"/>
      <c r="O4" s="152"/>
      <c r="P4" s="152"/>
      <c r="Q4" s="152"/>
      <c r="R4" s="152"/>
      <c r="S4" s="152"/>
      <c r="T4" s="172"/>
      <c r="U4" s="152"/>
      <c r="V4" s="152"/>
      <c r="W4" s="152"/>
      <c r="X4" s="172"/>
      <c r="Y4" s="172"/>
      <c r="Z4" s="152"/>
      <c r="AA4" s="152"/>
      <c r="AB4" s="152"/>
      <c r="AC4" s="172"/>
      <c r="AD4" s="165"/>
      <c r="AE4" s="165"/>
    </row>
    <row r="5" spans="1:32" x14ac:dyDescent="0.35">
      <c r="A5" s="21"/>
      <c r="B5" s="21"/>
      <c r="C5" s="268"/>
      <c r="D5" s="268"/>
      <c r="E5" s="268"/>
      <c r="F5" s="34"/>
      <c r="G5" s="34"/>
      <c r="H5" s="34"/>
      <c r="I5" s="21"/>
      <c r="J5" s="9"/>
      <c r="K5" s="9"/>
      <c r="L5" s="121">
        <v>3</v>
      </c>
      <c r="M5" s="151"/>
      <c r="N5" s="151"/>
      <c r="O5" s="152"/>
      <c r="P5" s="152"/>
      <c r="Q5" s="152"/>
      <c r="R5" s="152"/>
      <c r="S5" s="152"/>
      <c r="T5" s="172"/>
      <c r="U5" s="152"/>
      <c r="V5" s="152"/>
      <c r="W5" s="152"/>
      <c r="X5" s="172"/>
      <c r="Y5" s="172"/>
      <c r="Z5" s="152"/>
      <c r="AA5" s="152"/>
      <c r="AB5" s="152"/>
      <c r="AC5" s="172"/>
      <c r="AD5" s="165"/>
      <c r="AE5" s="165"/>
    </row>
    <row r="6" spans="1:32" x14ac:dyDescent="0.35">
      <c r="A6" s="21"/>
      <c r="B6" s="21"/>
      <c r="C6" s="268"/>
      <c r="D6" s="268"/>
      <c r="E6" s="268"/>
      <c r="F6" s="34"/>
      <c r="G6" s="34"/>
      <c r="H6" s="34"/>
      <c r="I6" s="21"/>
      <c r="J6" s="9"/>
      <c r="K6" s="9"/>
      <c r="L6" s="121">
        <v>4</v>
      </c>
      <c r="M6" s="151"/>
      <c r="N6" s="151"/>
      <c r="O6" s="152"/>
      <c r="P6" s="152"/>
      <c r="Q6" s="152"/>
      <c r="R6" s="152"/>
      <c r="S6" s="152"/>
      <c r="T6" s="172"/>
      <c r="U6" s="152"/>
      <c r="V6" s="152"/>
      <c r="W6" s="152"/>
      <c r="X6" s="172"/>
      <c r="Y6" s="172"/>
      <c r="Z6" s="152"/>
      <c r="AA6" s="152"/>
      <c r="AB6" s="152"/>
      <c r="AC6" s="172"/>
      <c r="AD6" s="165"/>
      <c r="AE6" s="165"/>
    </row>
    <row r="7" spans="1:32" x14ac:dyDescent="0.35">
      <c r="A7" s="21"/>
      <c r="B7" s="21"/>
      <c r="C7" s="21"/>
      <c r="D7" s="34"/>
      <c r="E7" s="34"/>
      <c r="F7" s="34"/>
      <c r="G7" s="268"/>
      <c r="H7" s="268"/>
      <c r="I7" s="21"/>
      <c r="J7" s="9"/>
      <c r="K7" s="9"/>
      <c r="L7" s="121">
        <v>5</v>
      </c>
      <c r="M7" s="151"/>
      <c r="N7" s="151"/>
      <c r="O7" s="152"/>
      <c r="P7" s="152"/>
      <c r="Q7" s="152"/>
      <c r="R7" s="152"/>
      <c r="S7" s="152"/>
      <c r="T7" s="172"/>
      <c r="U7" s="152"/>
      <c r="V7" s="152"/>
      <c r="W7" s="152"/>
      <c r="X7" s="172"/>
      <c r="Y7" s="172"/>
      <c r="Z7" s="152"/>
      <c r="AA7" s="152"/>
      <c r="AB7" s="152"/>
      <c r="AC7" s="172"/>
      <c r="AD7" s="165"/>
      <c r="AE7" s="165"/>
    </row>
    <row r="8" spans="1:32" x14ac:dyDescent="0.35">
      <c r="A8" s="21"/>
      <c r="B8" s="21"/>
      <c r="C8" s="268"/>
      <c r="D8" s="268"/>
      <c r="E8" s="268"/>
      <c r="F8" s="34"/>
      <c r="G8" s="34"/>
      <c r="H8" s="34"/>
      <c r="I8" s="21"/>
      <c r="J8" s="9"/>
      <c r="K8" s="9"/>
      <c r="L8" s="121">
        <v>6</v>
      </c>
      <c r="M8" s="151"/>
      <c r="N8" s="151"/>
      <c r="O8" s="152"/>
      <c r="P8" s="152"/>
      <c r="Q8" s="152"/>
      <c r="R8" s="152"/>
      <c r="S8" s="152"/>
      <c r="T8" s="172"/>
      <c r="U8" s="152"/>
      <c r="V8" s="152"/>
      <c r="W8" s="152"/>
      <c r="X8" s="172"/>
      <c r="Y8" s="172"/>
      <c r="Z8" s="152"/>
      <c r="AA8" s="152"/>
      <c r="AB8" s="152"/>
      <c r="AC8" s="172"/>
      <c r="AD8" s="165"/>
      <c r="AE8" s="165"/>
    </row>
    <row r="9" spans="1:32" x14ac:dyDescent="0.35">
      <c r="A9" s="21"/>
      <c r="B9" s="21"/>
      <c r="C9" s="268"/>
      <c r="D9" s="268"/>
      <c r="E9" s="268"/>
      <c r="F9" s="34"/>
      <c r="G9" s="34"/>
      <c r="H9" s="34"/>
      <c r="I9" s="21"/>
      <c r="J9" s="9"/>
      <c r="K9" s="9"/>
      <c r="L9" s="121">
        <v>7</v>
      </c>
      <c r="M9" s="151"/>
      <c r="N9" s="151"/>
      <c r="O9" s="152"/>
      <c r="P9" s="152"/>
      <c r="Q9" s="152"/>
      <c r="R9" s="152"/>
      <c r="S9" s="152"/>
      <c r="T9" s="172"/>
      <c r="U9" s="152"/>
      <c r="V9" s="152"/>
      <c r="W9" s="184"/>
      <c r="X9" s="172"/>
      <c r="Y9" s="172"/>
      <c r="Z9" s="152"/>
      <c r="AA9" s="152"/>
      <c r="AB9" s="152"/>
      <c r="AC9" s="172"/>
      <c r="AD9" s="165"/>
      <c r="AE9" s="165"/>
    </row>
    <row r="10" spans="1:32" x14ac:dyDescent="0.35">
      <c r="A10" s="21"/>
      <c r="B10" s="21"/>
      <c r="C10" s="268"/>
      <c r="D10" s="268"/>
      <c r="E10" s="268"/>
      <c r="F10" s="34"/>
      <c r="G10" s="34"/>
      <c r="H10" s="34"/>
      <c r="I10" s="21"/>
      <c r="J10" s="9"/>
      <c r="K10" s="9"/>
      <c r="L10" s="121">
        <v>8</v>
      </c>
      <c r="M10" s="151"/>
      <c r="N10" s="151"/>
      <c r="O10" s="152"/>
      <c r="P10" s="152"/>
      <c r="Q10" s="152"/>
      <c r="R10" s="152"/>
      <c r="S10" s="152"/>
      <c r="T10" s="172"/>
      <c r="U10" s="152"/>
      <c r="V10" s="181"/>
      <c r="W10" s="152"/>
      <c r="X10" s="172"/>
      <c r="Y10" s="172"/>
      <c r="Z10" s="152"/>
      <c r="AA10" s="152"/>
      <c r="AB10" s="152"/>
      <c r="AC10" s="172"/>
      <c r="AD10" s="165"/>
      <c r="AE10" s="165"/>
    </row>
    <row r="11" spans="1:32" x14ac:dyDescent="0.35">
      <c r="A11" s="21"/>
      <c r="B11" s="21"/>
      <c r="C11" s="268"/>
      <c r="D11" s="268"/>
      <c r="E11" s="268"/>
      <c r="F11" s="34"/>
      <c r="G11" s="34"/>
      <c r="H11" s="34"/>
      <c r="I11" s="21"/>
      <c r="J11" s="9"/>
      <c r="K11" s="9"/>
      <c r="L11" s="121">
        <v>9</v>
      </c>
      <c r="M11" s="151"/>
      <c r="N11" s="151"/>
      <c r="O11" s="152"/>
      <c r="P11" s="152"/>
      <c r="Q11" s="152"/>
      <c r="R11" s="152"/>
      <c r="S11" s="152"/>
      <c r="T11" s="172"/>
      <c r="U11" s="152"/>
      <c r="V11" s="152"/>
      <c r="W11" s="152"/>
      <c r="X11" s="172"/>
      <c r="Y11" s="172"/>
      <c r="Z11" s="152"/>
      <c r="AA11" s="152"/>
      <c r="AB11" s="152"/>
      <c r="AC11" s="172"/>
      <c r="AD11" s="36"/>
      <c r="AE11" s="36"/>
      <c r="AF11" s="16"/>
    </row>
    <row r="12" spans="1:32" x14ac:dyDescent="0.35">
      <c r="A12" s="21"/>
      <c r="B12" s="21"/>
      <c r="C12" s="21"/>
      <c r="D12" s="34"/>
      <c r="E12" s="34"/>
      <c r="F12" s="34"/>
      <c r="G12" s="268"/>
      <c r="H12" s="268"/>
      <c r="I12" s="21"/>
      <c r="J12" s="9"/>
      <c r="K12" s="9"/>
      <c r="L12" s="121">
        <v>10</v>
      </c>
      <c r="M12" s="151"/>
      <c r="N12" s="151"/>
      <c r="O12" s="152"/>
      <c r="P12" s="152"/>
      <c r="Q12" s="152"/>
      <c r="R12" s="152"/>
      <c r="S12" s="152"/>
      <c r="T12" s="172"/>
      <c r="U12" s="152"/>
      <c r="V12" s="152"/>
      <c r="W12" s="152"/>
      <c r="X12" s="172"/>
      <c r="Y12" s="172"/>
      <c r="Z12" s="152"/>
      <c r="AA12" s="152"/>
      <c r="AB12" s="152"/>
      <c r="AC12" s="172"/>
      <c r="AD12" s="36"/>
      <c r="AE12" s="36"/>
      <c r="AF12" s="16"/>
    </row>
    <row r="13" spans="1:32" x14ac:dyDescent="0.35">
      <c r="A13" s="21"/>
      <c r="B13" s="21"/>
      <c r="C13" s="268"/>
      <c r="D13" s="268"/>
      <c r="E13" s="268"/>
      <c r="F13" s="34"/>
      <c r="G13" s="34"/>
      <c r="H13" s="34"/>
      <c r="I13" s="21"/>
      <c r="J13" s="9"/>
      <c r="K13" s="9"/>
      <c r="L13" s="121">
        <v>11</v>
      </c>
      <c r="M13" s="151"/>
      <c r="N13" s="151"/>
      <c r="O13" s="152"/>
      <c r="P13" s="152"/>
      <c r="Q13" s="152"/>
      <c r="R13" s="152"/>
      <c r="S13" s="152"/>
      <c r="T13" s="172"/>
      <c r="U13" s="152"/>
      <c r="V13" s="152"/>
      <c r="W13" s="152"/>
      <c r="X13" s="172"/>
      <c r="Y13" s="172"/>
      <c r="Z13" s="152"/>
      <c r="AA13" s="152"/>
      <c r="AB13" s="152"/>
      <c r="AC13" s="172"/>
      <c r="AD13" s="165"/>
      <c r="AE13" s="165"/>
    </row>
    <row r="14" spans="1:32" x14ac:dyDescent="0.35">
      <c r="A14" s="21"/>
      <c r="B14" s="21"/>
      <c r="C14" s="268"/>
      <c r="D14" s="268"/>
      <c r="E14" s="268"/>
      <c r="F14" s="34"/>
      <c r="G14" s="34"/>
      <c r="H14" s="34"/>
      <c r="I14" s="21"/>
      <c r="J14" s="9"/>
      <c r="K14" s="9"/>
      <c r="L14" s="121">
        <v>12</v>
      </c>
      <c r="M14" s="151"/>
      <c r="N14" s="151"/>
      <c r="O14" s="152"/>
      <c r="P14" s="152"/>
      <c r="Q14" s="152"/>
      <c r="R14" s="152"/>
      <c r="S14" s="152"/>
      <c r="T14" s="172"/>
      <c r="U14" s="152"/>
      <c r="V14" s="152"/>
      <c r="W14" s="152"/>
      <c r="X14" s="172"/>
      <c r="Y14" s="172"/>
      <c r="Z14" s="152"/>
      <c r="AA14" s="152"/>
      <c r="AB14" s="152"/>
      <c r="AC14" s="172"/>
      <c r="AD14" s="165"/>
      <c r="AE14" s="165"/>
    </row>
    <row r="15" spans="1:32" x14ac:dyDescent="0.35">
      <c r="A15" s="21"/>
      <c r="B15" s="21"/>
      <c r="C15" s="268"/>
      <c r="D15" s="268"/>
      <c r="E15" s="268"/>
      <c r="F15" s="34"/>
      <c r="G15" s="34"/>
      <c r="H15" s="34"/>
      <c r="I15" s="21"/>
      <c r="J15" s="9"/>
      <c r="K15" s="9"/>
      <c r="L15" s="121">
        <v>13</v>
      </c>
      <c r="M15" s="151"/>
      <c r="N15" s="151"/>
      <c r="O15" s="152"/>
      <c r="P15" s="152"/>
      <c r="Q15" s="152"/>
      <c r="R15" s="152"/>
      <c r="S15" s="152"/>
      <c r="T15" s="172"/>
      <c r="U15" s="152"/>
      <c r="V15" s="152"/>
      <c r="W15" s="152"/>
      <c r="X15" s="172"/>
      <c r="Y15" s="172"/>
      <c r="Z15" s="152"/>
      <c r="AA15" s="152"/>
      <c r="AB15" s="152"/>
      <c r="AC15" s="172"/>
      <c r="AD15" s="165"/>
      <c r="AE15" s="165"/>
    </row>
    <row r="16" spans="1:32" x14ac:dyDescent="0.35">
      <c r="A16" s="21"/>
      <c r="B16" s="21"/>
      <c r="C16" s="268"/>
      <c r="D16" s="268"/>
      <c r="E16" s="268"/>
      <c r="F16" s="34"/>
      <c r="G16" s="34"/>
      <c r="H16" s="34"/>
      <c r="I16" s="21"/>
      <c r="J16" s="9"/>
      <c r="K16" s="9"/>
      <c r="L16" s="121">
        <v>14</v>
      </c>
      <c r="M16" s="151"/>
      <c r="N16" s="151"/>
      <c r="O16" s="152"/>
      <c r="P16" s="152"/>
      <c r="Q16" s="152"/>
      <c r="R16" s="152"/>
      <c r="S16" s="152"/>
      <c r="T16" s="172"/>
      <c r="U16" s="152"/>
      <c r="V16" s="152"/>
      <c r="W16" s="152"/>
      <c r="X16" s="172"/>
      <c r="Y16" s="172"/>
      <c r="Z16" s="152"/>
      <c r="AA16" s="152"/>
      <c r="AB16" s="152"/>
      <c r="AC16" s="172"/>
      <c r="AD16" s="165"/>
      <c r="AE16" s="165"/>
    </row>
    <row r="17" spans="1:41" x14ac:dyDescent="0.35">
      <c r="A17" s="21"/>
      <c r="B17" s="21"/>
      <c r="C17" s="21"/>
      <c r="D17" s="34"/>
      <c r="E17" s="34"/>
      <c r="F17" s="34"/>
      <c r="G17" s="268"/>
      <c r="H17" s="268"/>
      <c r="I17" s="21"/>
      <c r="J17" s="9"/>
      <c r="K17" s="9"/>
      <c r="L17" s="121">
        <v>15</v>
      </c>
      <c r="M17" s="151"/>
      <c r="N17" s="151"/>
      <c r="O17" s="152"/>
      <c r="P17" s="152"/>
      <c r="Q17" s="152"/>
      <c r="R17" s="152"/>
      <c r="S17" s="152"/>
      <c r="T17" s="172"/>
      <c r="U17" s="152"/>
      <c r="V17" s="181"/>
      <c r="W17" s="152"/>
      <c r="X17" s="172"/>
      <c r="Y17" s="172"/>
      <c r="Z17" s="152"/>
      <c r="AA17" s="152"/>
      <c r="AB17" s="152"/>
      <c r="AC17" s="172"/>
      <c r="AD17" s="165"/>
      <c r="AE17" s="165"/>
    </row>
    <row r="18" spans="1:41" x14ac:dyDescent="0.35">
      <c r="A18" s="21"/>
      <c r="B18" s="21"/>
      <c r="C18" s="268"/>
      <c r="D18" s="268"/>
      <c r="E18" s="268"/>
      <c r="F18" s="34"/>
      <c r="G18" s="34"/>
      <c r="H18" s="34"/>
      <c r="I18" s="34"/>
      <c r="J18" s="9"/>
      <c r="K18" s="9"/>
      <c r="L18" s="9"/>
      <c r="O18" s="165"/>
      <c r="P18" s="165"/>
      <c r="Q18" s="165"/>
      <c r="R18" s="165"/>
      <c r="S18" s="165"/>
      <c r="T18" s="165"/>
      <c r="U18" s="165"/>
      <c r="V18" s="165"/>
      <c r="W18" s="165"/>
      <c r="X18" s="165"/>
      <c r="Y18" s="165"/>
      <c r="Z18" s="165"/>
      <c r="AA18" s="121"/>
      <c r="AB18" s="121"/>
      <c r="AC18" s="165"/>
      <c r="AD18" s="165"/>
      <c r="AE18" s="165"/>
    </row>
    <row r="19" spans="1:41" x14ac:dyDescent="0.35">
      <c r="A19" s="21"/>
      <c r="B19" s="21"/>
      <c r="C19" s="268"/>
      <c r="D19" s="268"/>
      <c r="E19" s="268"/>
      <c r="F19" s="34"/>
      <c r="G19" s="34"/>
      <c r="H19" s="34"/>
      <c r="I19" s="21"/>
      <c r="J19" s="9"/>
      <c r="K19" s="9"/>
      <c r="L19" s="121"/>
      <c r="O19" s="121" t="s">
        <v>92</v>
      </c>
      <c r="P19" s="121" t="s">
        <v>49</v>
      </c>
      <c r="Q19" s="121" t="s">
        <v>50</v>
      </c>
      <c r="R19" s="121" t="s">
        <v>93</v>
      </c>
      <c r="S19" s="121" t="s">
        <v>3</v>
      </c>
      <c r="T19" s="121" t="s">
        <v>4</v>
      </c>
      <c r="U19" s="121" t="s">
        <v>5</v>
      </c>
      <c r="V19" s="121" t="s">
        <v>6</v>
      </c>
      <c r="W19" s="121" t="s">
        <v>7</v>
      </c>
      <c r="X19" s="121" t="s">
        <v>8</v>
      </c>
      <c r="Y19" s="121" t="s">
        <v>9</v>
      </c>
      <c r="Z19" s="121" t="s">
        <v>37</v>
      </c>
      <c r="AA19" s="121" t="s">
        <v>93</v>
      </c>
      <c r="AB19" s="121" t="s">
        <v>362</v>
      </c>
      <c r="AC19" s="121" t="s">
        <v>341</v>
      </c>
      <c r="AD19" s="121" t="s">
        <v>90</v>
      </c>
      <c r="AE19" s="121" t="s">
        <v>27</v>
      </c>
      <c r="AF19" s="121" t="s">
        <v>391</v>
      </c>
    </row>
    <row r="20" spans="1:41" x14ac:dyDescent="0.35">
      <c r="A20" s="21"/>
      <c r="B20" s="21"/>
      <c r="C20" s="268"/>
      <c r="D20" s="268"/>
      <c r="E20" s="268"/>
      <c r="F20" s="34"/>
      <c r="G20" s="34"/>
      <c r="H20" s="34"/>
      <c r="I20" s="21"/>
      <c r="J20" s="9"/>
      <c r="K20" s="9"/>
      <c r="L20" s="121"/>
      <c r="O20" s="165"/>
      <c r="P20" s="165"/>
      <c r="Q20" s="165"/>
      <c r="R20" s="165"/>
      <c r="S20" s="165"/>
      <c r="T20" s="165"/>
      <c r="U20" s="165"/>
      <c r="V20" s="165"/>
      <c r="W20" s="165"/>
      <c r="X20" s="165"/>
      <c r="Y20" s="165"/>
      <c r="Z20" s="165"/>
      <c r="AA20" s="121"/>
      <c r="AB20" s="121"/>
      <c r="AC20" s="165"/>
      <c r="AD20" s="165"/>
      <c r="AE20" s="165"/>
    </row>
    <row r="21" spans="1:41" x14ac:dyDescent="0.35">
      <c r="A21" s="21"/>
      <c r="B21" s="21"/>
      <c r="C21" s="268"/>
      <c r="D21" s="268"/>
      <c r="E21" s="268"/>
      <c r="F21" s="34"/>
      <c r="G21" s="34"/>
      <c r="H21" s="34"/>
      <c r="I21" s="21"/>
      <c r="J21" s="9"/>
      <c r="K21" s="9"/>
      <c r="L21" s="121">
        <v>1</v>
      </c>
      <c r="M21" s="151" t="s">
        <v>410</v>
      </c>
      <c r="N21" s="151" t="s">
        <v>410</v>
      </c>
      <c r="O21" s="152" t="s">
        <v>10</v>
      </c>
      <c r="P21" s="152">
        <v>-3</v>
      </c>
      <c r="Q21" s="152">
        <v>-2</v>
      </c>
      <c r="R21" s="172">
        <v>4</v>
      </c>
      <c r="S21" s="172"/>
      <c r="T21" s="172"/>
      <c r="U21" s="172"/>
      <c r="V21" s="172"/>
      <c r="W21" s="172">
        <v>0</v>
      </c>
      <c r="X21" s="172">
        <v>0</v>
      </c>
      <c r="Y21" s="172">
        <v>0</v>
      </c>
      <c r="Z21" s="172">
        <v>1</v>
      </c>
      <c r="AA21" s="152"/>
      <c r="AB21" s="152"/>
      <c r="AC21" s="172">
        <v>1</v>
      </c>
      <c r="AD21" s="172">
        <v>3</v>
      </c>
      <c r="AE21" s="172">
        <v>3</v>
      </c>
      <c r="AF21" s="172"/>
    </row>
    <row r="22" spans="1:41" x14ac:dyDescent="0.35">
      <c r="A22" s="21"/>
      <c r="B22" s="21"/>
      <c r="C22" s="21"/>
      <c r="D22" s="34"/>
      <c r="E22" s="34"/>
      <c r="F22" s="34"/>
      <c r="G22" s="268"/>
      <c r="H22" s="268"/>
      <c r="I22" s="21"/>
      <c r="J22" s="9"/>
      <c r="K22" s="9"/>
      <c r="L22" s="121">
        <v>2</v>
      </c>
      <c r="M22" s="151"/>
      <c r="N22" s="151"/>
      <c r="O22" s="152"/>
      <c r="P22" s="152"/>
      <c r="Q22" s="152"/>
      <c r="R22" s="172"/>
      <c r="S22" s="172"/>
      <c r="T22" s="172"/>
      <c r="U22" s="172"/>
      <c r="V22" s="172"/>
      <c r="W22" s="172"/>
      <c r="X22" s="172"/>
      <c r="Y22" s="172"/>
      <c r="Z22" s="172"/>
      <c r="AA22" s="152"/>
      <c r="AB22" s="152"/>
      <c r="AC22" s="172"/>
      <c r="AD22" s="172"/>
      <c r="AE22" s="172"/>
      <c r="AF22" s="172"/>
    </row>
    <row r="23" spans="1:41" x14ac:dyDescent="0.35">
      <c r="A23" s="21"/>
      <c r="B23" s="21"/>
      <c r="C23" s="268"/>
      <c r="D23" s="268"/>
      <c r="E23" s="268"/>
      <c r="F23" s="34"/>
      <c r="G23" s="34"/>
      <c r="H23" s="34"/>
      <c r="I23" s="21"/>
      <c r="J23" s="9"/>
      <c r="K23" s="9"/>
      <c r="L23" s="121">
        <v>3</v>
      </c>
      <c r="M23" s="151"/>
      <c r="N23" s="151"/>
      <c r="O23" s="152"/>
      <c r="P23" s="152"/>
      <c r="Q23" s="152"/>
      <c r="R23" s="172"/>
      <c r="S23" s="172"/>
      <c r="T23" s="172"/>
      <c r="U23" s="172"/>
      <c r="V23" s="172"/>
      <c r="W23" s="172"/>
      <c r="X23" s="172"/>
      <c r="Y23" s="172"/>
      <c r="Z23" s="172"/>
      <c r="AA23" s="152"/>
      <c r="AB23" s="152"/>
      <c r="AC23" s="172"/>
      <c r="AD23" s="172"/>
      <c r="AE23" s="172"/>
      <c r="AF23" s="172"/>
    </row>
    <row r="24" spans="1:41" x14ac:dyDescent="0.35">
      <c r="A24" s="21"/>
      <c r="B24" s="21"/>
      <c r="C24" s="268"/>
      <c r="D24" s="268"/>
      <c r="E24" s="268"/>
      <c r="F24" s="34"/>
      <c r="G24" s="34"/>
      <c r="H24" s="34"/>
      <c r="I24" s="21"/>
      <c r="J24" s="9"/>
      <c r="K24" s="9"/>
      <c r="L24" s="121">
        <v>4</v>
      </c>
      <c r="M24" s="151"/>
      <c r="N24" s="151"/>
      <c r="O24" s="152"/>
      <c r="P24" s="152"/>
      <c r="Q24" s="152"/>
      <c r="R24" s="172"/>
      <c r="S24" s="172"/>
      <c r="T24" s="172"/>
      <c r="U24" s="172"/>
      <c r="V24" s="172"/>
      <c r="W24" s="172"/>
      <c r="X24" s="172"/>
      <c r="Y24" s="172"/>
      <c r="Z24" s="172"/>
      <c r="AA24" s="152"/>
      <c r="AB24" s="152"/>
      <c r="AC24" s="172"/>
      <c r="AD24" s="172"/>
      <c r="AE24" s="172"/>
      <c r="AF24" s="172"/>
    </row>
    <row r="25" spans="1:41" x14ac:dyDescent="0.35">
      <c r="A25" s="21"/>
      <c r="B25" s="21"/>
      <c r="C25" s="268"/>
      <c r="D25" s="268"/>
      <c r="E25" s="268"/>
      <c r="F25" s="34"/>
      <c r="G25" s="34"/>
      <c r="H25" s="34"/>
      <c r="I25" s="21"/>
      <c r="J25" s="9"/>
      <c r="K25" s="9"/>
      <c r="L25" s="121">
        <v>5</v>
      </c>
      <c r="M25" s="151"/>
      <c r="N25" s="151"/>
      <c r="O25" s="152"/>
      <c r="P25" s="152"/>
      <c r="Q25" s="152"/>
      <c r="R25" s="172"/>
      <c r="S25" s="172"/>
      <c r="T25" s="172"/>
      <c r="U25" s="172"/>
      <c r="V25" s="172"/>
      <c r="W25" s="172"/>
      <c r="X25" s="172"/>
      <c r="Y25" s="172"/>
      <c r="Z25" s="172"/>
      <c r="AA25" s="152"/>
      <c r="AB25" s="152"/>
      <c r="AC25" s="172"/>
      <c r="AD25" s="172"/>
      <c r="AE25" s="172"/>
      <c r="AF25" s="172"/>
    </row>
    <row r="26" spans="1:41" x14ac:dyDescent="0.35">
      <c r="A26" s="21"/>
      <c r="B26" s="21"/>
      <c r="C26" s="268"/>
      <c r="D26" s="268"/>
      <c r="E26" s="268"/>
      <c r="F26" s="34"/>
      <c r="G26" s="34"/>
      <c r="H26" s="34"/>
      <c r="I26" s="21"/>
      <c r="J26" s="9"/>
      <c r="K26" s="9"/>
      <c r="L26" s="121">
        <v>6</v>
      </c>
      <c r="M26" s="151"/>
      <c r="N26" s="151"/>
      <c r="O26" s="152"/>
      <c r="P26" s="152"/>
      <c r="Q26" s="152"/>
      <c r="R26" s="172"/>
      <c r="S26" s="172"/>
      <c r="T26" s="172"/>
      <c r="U26" s="172"/>
      <c r="V26" s="172"/>
      <c r="W26" s="172"/>
      <c r="X26" s="172"/>
      <c r="Y26" s="172"/>
      <c r="Z26" s="172"/>
      <c r="AA26" s="152"/>
      <c r="AB26" s="152"/>
      <c r="AC26" s="172"/>
      <c r="AD26" s="172"/>
      <c r="AE26" s="172"/>
      <c r="AF26" s="172"/>
    </row>
    <row r="27" spans="1:41" x14ac:dyDescent="0.35">
      <c r="A27" s="21"/>
      <c r="B27" s="21"/>
      <c r="C27" s="21"/>
      <c r="D27" s="21"/>
      <c r="E27" s="21"/>
      <c r="F27" s="21"/>
      <c r="G27" s="21"/>
      <c r="H27" s="21"/>
      <c r="I27" s="21"/>
      <c r="J27" s="21"/>
      <c r="K27" s="21"/>
      <c r="L27" s="121">
        <v>7</v>
      </c>
      <c r="M27" s="151"/>
      <c r="N27" s="151"/>
      <c r="O27" s="152"/>
      <c r="P27" s="152"/>
      <c r="Q27" s="152"/>
      <c r="R27" s="172"/>
      <c r="S27" s="172"/>
      <c r="T27" s="172"/>
      <c r="U27" s="172"/>
      <c r="V27" s="172"/>
      <c r="W27" s="172"/>
      <c r="X27" s="172"/>
      <c r="Y27" s="152"/>
      <c r="Z27" s="152"/>
      <c r="AA27" s="152"/>
      <c r="AB27" s="152"/>
      <c r="AC27" s="172"/>
      <c r="AD27" s="172"/>
      <c r="AE27" s="172"/>
      <c r="AF27" s="172"/>
      <c r="AL27">
        <v>0</v>
      </c>
      <c r="AM27">
        <v>0</v>
      </c>
      <c r="AN27">
        <v>0</v>
      </c>
      <c r="AO27">
        <v>0</v>
      </c>
    </row>
    <row r="28" spans="1:41" x14ac:dyDescent="0.35">
      <c r="A28" s="21"/>
      <c r="B28" s="21"/>
      <c r="C28" s="21"/>
      <c r="D28" s="21"/>
      <c r="E28" s="21"/>
      <c r="F28" s="34"/>
      <c r="G28" s="21"/>
      <c r="H28" s="21"/>
      <c r="I28" s="21"/>
      <c r="J28" s="21"/>
      <c r="K28" s="21"/>
      <c r="L28" s="121">
        <v>8</v>
      </c>
      <c r="M28" s="151"/>
      <c r="N28" s="151"/>
      <c r="O28" s="152"/>
      <c r="P28" s="152"/>
      <c r="Q28" s="152"/>
      <c r="R28" s="172"/>
      <c r="S28" s="172"/>
      <c r="T28" s="172"/>
      <c r="U28" s="172"/>
      <c r="V28" s="172"/>
      <c r="W28" s="172"/>
      <c r="X28" s="172"/>
      <c r="Y28" s="152"/>
      <c r="Z28" s="152"/>
      <c r="AA28" s="152"/>
      <c r="AB28" s="152"/>
      <c r="AC28" s="172"/>
      <c r="AD28" s="172"/>
      <c r="AE28" s="172"/>
      <c r="AF28" s="172"/>
      <c r="AL28">
        <v>0</v>
      </c>
      <c r="AM28">
        <v>0</v>
      </c>
      <c r="AN28">
        <v>0</v>
      </c>
      <c r="AO28">
        <v>0</v>
      </c>
    </row>
    <row r="29" spans="1:41" x14ac:dyDescent="0.35">
      <c r="A29" s="21"/>
      <c r="B29" s="21"/>
      <c r="C29" s="21"/>
      <c r="D29" s="21"/>
      <c r="E29" s="21"/>
      <c r="F29" s="21"/>
      <c r="G29" s="21"/>
      <c r="H29" s="21"/>
      <c r="I29" s="21"/>
      <c r="J29" s="21"/>
      <c r="K29" s="21"/>
      <c r="L29" s="121">
        <v>9</v>
      </c>
      <c r="M29" s="151"/>
      <c r="N29" s="151"/>
      <c r="O29" s="152"/>
      <c r="P29" s="152"/>
      <c r="Q29" s="152"/>
      <c r="R29" s="172"/>
      <c r="S29" s="172"/>
      <c r="T29" s="172"/>
      <c r="U29" s="172"/>
      <c r="V29" s="172"/>
      <c r="W29" s="172"/>
      <c r="X29" s="172"/>
      <c r="Y29" s="152"/>
      <c r="Z29" s="152"/>
      <c r="AA29" s="152"/>
      <c r="AB29" s="152"/>
      <c r="AC29" s="172"/>
      <c r="AD29" s="172"/>
      <c r="AE29" s="172"/>
      <c r="AF29" s="172"/>
      <c r="AL29">
        <v>0</v>
      </c>
      <c r="AM29">
        <v>0</v>
      </c>
      <c r="AN29">
        <v>0</v>
      </c>
      <c r="AO29">
        <v>0</v>
      </c>
    </row>
    <row r="30" spans="1:41" x14ac:dyDescent="0.35">
      <c r="A30" s="21"/>
      <c r="B30" s="21"/>
      <c r="C30" s="21"/>
      <c r="D30" s="21"/>
      <c r="E30" s="21"/>
      <c r="F30" s="21"/>
      <c r="G30" s="21"/>
      <c r="H30" s="21"/>
      <c r="I30" s="21"/>
      <c r="J30" s="21"/>
      <c r="K30" s="21"/>
      <c r="L30" s="121">
        <v>10</v>
      </c>
      <c r="M30" s="151"/>
      <c r="N30" s="151"/>
      <c r="O30" s="152"/>
      <c r="P30" s="152"/>
      <c r="Q30" s="152"/>
      <c r="R30" s="172"/>
      <c r="S30" s="172"/>
      <c r="T30" s="172"/>
      <c r="U30" s="172"/>
      <c r="V30" s="172"/>
      <c r="W30" s="172"/>
      <c r="X30" s="172"/>
      <c r="Y30" s="152"/>
      <c r="Z30" s="152"/>
      <c r="AA30" s="153"/>
      <c r="AB30" s="153"/>
      <c r="AC30" s="172"/>
      <c r="AD30" s="172"/>
      <c r="AE30" s="172"/>
      <c r="AF30" s="172"/>
      <c r="AL30">
        <v>0</v>
      </c>
      <c r="AM30">
        <v>0</v>
      </c>
      <c r="AN30">
        <v>0</v>
      </c>
      <c r="AO30" s="16">
        <v>0</v>
      </c>
    </row>
    <row r="31" spans="1:41" x14ac:dyDescent="0.35">
      <c r="A31" s="21"/>
      <c r="B31" s="21"/>
      <c r="C31" s="21"/>
      <c r="D31" s="21"/>
      <c r="E31" s="21"/>
      <c r="F31" s="21"/>
      <c r="G31" s="21"/>
      <c r="H31" s="21"/>
      <c r="I31" s="21"/>
      <c r="J31" s="21"/>
      <c r="K31" s="21"/>
      <c r="AB31" s="10"/>
      <c r="AC31" s="10"/>
      <c r="AD31" s="121"/>
      <c r="AE31" s="121"/>
      <c r="AF31" s="121"/>
      <c r="AG31" s="137"/>
    </row>
    <row r="32" spans="1:41" x14ac:dyDescent="0.35">
      <c r="A32" s="21"/>
      <c r="B32" s="21"/>
      <c r="C32" s="21"/>
      <c r="D32" s="21"/>
      <c r="E32" s="21"/>
      <c r="F32" s="21"/>
      <c r="G32" s="21"/>
      <c r="H32" s="21"/>
      <c r="I32" s="21"/>
      <c r="J32" s="21"/>
      <c r="K32" s="21"/>
      <c r="AB32" s="10"/>
      <c r="AC32" s="10"/>
      <c r="AD32" s="121"/>
      <c r="AE32" s="121"/>
      <c r="AF32" s="121"/>
      <c r="AG32" s="137"/>
    </row>
  </sheetData>
  <mergeCells count="20">
    <mergeCell ref="G22:H22"/>
    <mergeCell ref="C23:C26"/>
    <mergeCell ref="D23:D26"/>
    <mergeCell ref="E23:E26"/>
    <mergeCell ref="G12:H12"/>
    <mergeCell ref="C13:C16"/>
    <mergeCell ref="D13:D16"/>
    <mergeCell ref="E13:E16"/>
    <mergeCell ref="G17:H17"/>
    <mergeCell ref="C18:C21"/>
    <mergeCell ref="D18:D21"/>
    <mergeCell ref="E18:E21"/>
    <mergeCell ref="C8:C11"/>
    <mergeCell ref="D8:D11"/>
    <mergeCell ref="E8:E11"/>
    <mergeCell ref="G2:H2"/>
    <mergeCell ref="C3:C6"/>
    <mergeCell ref="D3:D6"/>
    <mergeCell ref="E3:E6"/>
    <mergeCell ref="G7:H7"/>
  </mergeCells>
  <conditionalFormatting sqref="AL27:AO30">
    <cfRule type="cellIs" dxfId="1" priority="2" operator="equal">
      <formula>0</formula>
    </cfRule>
  </conditionalFormatting>
  <conditionalFormatting sqref="S21:Z26 S27:V30 AC21:AD21">
    <cfRule type="cellIs" dxfId="0" priority="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6C5D3-3890-4686-8A35-E8A2B5331287}">
  <sheetPr codeName="Sheet21"/>
  <dimension ref="D2:T81"/>
  <sheetViews>
    <sheetView workbookViewId="0">
      <selection activeCell="J21" sqref="J21"/>
    </sheetView>
  </sheetViews>
  <sheetFormatPr defaultRowHeight="14.5" x14ac:dyDescent="0.35"/>
  <cols>
    <col min="2" max="2" width="9" customWidth="1"/>
    <col min="3" max="3" width="4.453125" customWidth="1"/>
    <col min="4" max="4" width="18.6328125" customWidth="1"/>
    <col min="5" max="5" width="4.7265625" style="5" customWidth="1"/>
    <col min="6" max="6" width="18.6328125" customWidth="1"/>
    <col min="7" max="9" width="4.453125" customWidth="1"/>
    <col min="10" max="10" width="32.26953125" style="35" customWidth="1"/>
    <col min="11" max="12" width="18.6328125" customWidth="1"/>
    <col min="13" max="13" width="3.81640625" customWidth="1"/>
    <col min="14" max="16" width="18.6328125" customWidth="1"/>
    <col min="17" max="17" width="4.08984375" customWidth="1"/>
    <col min="18" max="18" width="18.6328125" customWidth="1"/>
  </cols>
  <sheetData>
    <row r="2" spans="4:20" x14ac:dyDescent="0.35">
      <c r="D2" s="2" t="s">
        <v>21</v>
      </c>
      <c r="E2" s="4" t="s">
        <v>26</v>
      </c>
      <c r="F2" s="2" t="s">
        <v>20</v>
      </c>
      <c r="G2" s="2">
        <v>1</v>
      </c>
      <c r="H2" s="2"/>
      <c r="I2" s="4"/>
      <c r="K2" s="2"/>
      <c r="L2" s="2"/>
      <c r="M2" s="4"/>
      <c r="N2" s="2"/>
      <c r="O2" s="2"/>
      <c r="P2" s="2"/>
      <c r="Q2" s="4"/>
      <c r="R2" s="2"/>
      <c r="T2" s="2"/>
    </row>
    <row r="3" spans="4:20" x14ac:dyDescent="0.35">
      <c r="D3" s="2" t="s">
        <v>22</v>
      </c>
      <c r="E3" s="4" t="s">
        <v>26</v>
      </c>
      <c r="F3" s="2" t="s">
        <v>23</v>
      </c>
      <c r="G3" s="2">
        <v>4</v>
      </c>
      <c r="H3" s="2"/>
      <c r="I3" s="4"/>
      <c r="K3" s="2"/>
      <c r="L3" s="2"/>
      <c r="M3" s="4"/>
      <c r="N3" s="2"/>
      <c r="O3" s="2"/>
      <c r="P3" s="2"/>
      <c r="Q3" s="4"/>
      <c r="R3" s="2"/>
      <c r="T3" s="2"/>
    </row>
    <row r="4" spans="4:20" x14ac:dyDescent="0.35">
      <c r="D4" s="2" t="s">
        <v>24</v>
      </c>
      <c r="E4" s="4" t="s">
        <v>26</v>
      </c>
      <c r="F4" s="2" t="s">
        <v>25</v>
      </c>
      <c r="G4" s="2">
        <v>7</v>
      </c>
      <c r="H4" s="2"/>
      <c r="I4" s="4"/>
      <c r="K4" s="2"/>
      <c r="L4" s="2"/>
      <c r="M4" s="4"/>
      <c r="N4" s="2"/>
      <c r="O4" s="2"/>
      <c r="P4" s="2"/>
      <c r="Q4" s="4"/>
      <c r="R4" s="2"/>
      <c r="T4" s="2"/>
    </row>
    <row r="5" spans="4:20" x14ac:dyDescent="0.35">
      <c r="D5" s="2"/>
      <c r="E5" s="4"/>
      <c r="F5" s="2"/>
      <c r="G5" s="2"/>
      <c r="H5" s="2"/>
      <c r="I5" s="4"/>
      <c r="K5" s="2"/>
      <c r="L5" s="2"/>
      <c r="M5" s="4"/>
      <c r="N5" s="2"/>
      <c r="O5" s="2"/>
      <c r="P5" s="2"/>
      <c r="Q5" s="4"/>
      <c r="R5" s="2"/>
      <c r="T5" s="2"/>
    </row>
    <row r="6" spans="4:20" x14ac:dyDescent="0.35">
      <c r="D6" s="2" t="s">
        <v>24</v>
      </c>
      <c r="E6" s="4" t="s">
        <v>26</v>
      </c>
      <c r="F6" s="2" t="s">
        <v>23</v>
      </c>
      <c r="G6" s="2">
        <v>10</v>
      </c>
      <c r="H6" s="2"/>
      <c r="I6" s="4"/>
      <c r="K6" s="2"/>
      <c r="L6" s="2"/>
      <c r="M6" s="4"/>
      <c r="N6" s="2"/>
      <c r="O6" s="2"/>
      <c r="P6" s="2"/>
      <c r="Q6" s="4"/>
      <c r="R6" s="2"/>
      <c r="T6" s="2"/>
    </row>
    <row r="7" spans="4:20" x14ac:dyDescent="0.35">
      <c r="D7" s="2" t="s">
        <v>21</v>
      </c>
      <c r="E7" s="4" t="s">
        <v>26</v>
      </c>
      <c r="F7" s="2" t="s">
        <v>25</v>
      </c>
      <c r="G7" s="2">
        <v>13</v>
      </c>
      <c r="H7" s="2"/>
      <c r="I7" s="4"/>
      <c r="K7" s="2"/>
      <c r="L7" s="2"/>
      <c r="M7" s="4"/>
      <c r="N7" s="2"/>
      <c r="O7" s="2"/>
      <c r="P7" s="2"/>
      <c r="Q7" s="4"/>
      <c r="R7" s="2"/>
      <c r="T7" s="2"/>
    </row>
    <row r="8" spans="4:20" x14ac:dyDescent="0.35">
      <c r="D8" s="2" t="s">
        <v>20</v>
      </c>
      <c r="E8" s="4" t="s">
        <v>26</v>
      </c>
      <c r="F8" s="2" t="s">
        <v>22</v>
      </c>
      <c r="G8" s="2">
        <v>16</v>
      </c>
      <c r="H8" s="2"/>
      <c r="I8" s="4"/>
      <c r="K8" s="2"/>
      <c r="L8" s="2"/>
      <c r="M8" s="4"/>
      <c r="N8" s="2"/>
      <c r="O8" s="2"/>
      <c r="P8" s="2"/>
      <c r="Q8" s="4"/>
      <c r="R8" s="2"/>
    </row>
    <row r="9" spans="4:20" x14ac:dyDescent="0.35">
      <c r="D9" s="2"/>
      <c r="E9" s="4"/>
      <c r="F9" s="2"/>
      <c r="G9" s="2"/>
      <c r="H9" s="2"/>
      <c r="I9" s="4"/>
      <c r="K9" s="2"/>
      <c r="L9" s="2"/>
      <c r="M9" s="4"/>
      <c r="N9" s="2"/>
      <c r="O9" s="2"/>
      <c r="P9" s="2"/>
      <c r="Q9" s="4"/>
      <c r="R9" s="2"/>
    </row>
    <row r="10" spans="4:20" x14ac:dyDescent="0.35">
      <c r="D10" s="2" t="s">
        <v>22</v>
      </c>
      <c r="E10" s="4" t="s">
        <v>26</v>
      </c>
      <c r="F10" s="2" t="s">
        <v>21</v>
      </c>
      <c r="G10" s="2">
        <v>19</v>
      </c>
      <c r="H10" s="2"/>
      <c r="I10" s="4"/>
      <c r="K10" s="2"/>
      <c r="L10" s="2"/>
      <c r="M10" s="4"/>
      <c r="N10" s="2"/>
      <c r="O10" s="2"/>
      <c r="P10" s="2"/>
      <c r="Q10" s="4"/>
      <c r="R10" s="2"/>
    </row>
    <row r="11" spans="4:20" x14ac:dyDescent="0.35">
      <c r="D11" s="2" t="s">
        <v>20</v>
      </c>
      <c r="E11" s="4" t="s">
        <v>26</v>
      </c>
      <c r="F11" s="2" t="s">
        <v>24</v>
      </c>
      <c r="G11" s="2">
        <v>22</v>
      </c>
      <c r="H11" s="2"/>
      <c r="I11" s="4"/>
      <c r="K11" s="2"/>
      <c r="L11" s="2"/>
      <c r="M11" s="4"/>
      <c r="N11" s="2"/>
      <c r="O11" s="2"/>
      <c r="P11" s="2"/>
      <c r="Q11" s="4"/>
      <c r="R11" s="2"/>
    </row>
    <row r="12" spans="4:20" x14ac:dyDescent="0.35">
      <c r="D12" s="2" t="s">
        <v>25</v>
      </c>
      <c r="E12" s="4" t="s">
        <v>26</v>
      </c>
      <c r="F12" s="2" t="s">
        <v>23</v>
      </c>
      <c r="G12" s="2">
        <v>25</v>
      </c>
      <c r="H12" s="2"/>
      <c r="I12" s="4"/>
      <c r="K12" s="2"/>
      <c r="L12" s="2"/>
      <c r="M12" s="4"/>
      <c r="N12" s="2"/>
      <c r="O12" s="2"/>
      <c r="P12" s="2"/>
      <c r="Q12" s="4"/>
      <c r="R12" s="2"/>
    </row>
    <row r="13" spans="4:20" x14ac:dyDescent="0.35">
      <c r="D13" s="2"/>
      <c r="E13" s="4"/>
      <c r="F13" s="2"/>
      <c r="G13" s="2"/>
      <c r="H13" s="2"/>
      <c r="I13" s="4"/>
      <c r="K13" s="2"/>
      <c r="L13" s="2"/>
      <c r="M13" s="4"/>
      <c r="N13" s="2"/>
      <c r="O13" s="2"/>
      <c r="P13" s="2"/>
      <c r="Q13" s="4"/>
      <c r="R13" s="2"/>
    </row>
    <row r="14" spans="4:20" x14ac:dyDescent="0.35">
      <c r="D14" s="2" t="s">
        <v>20</v>
      </c>
      <c r="E14" s="4" t="s">
        <v>26</v>
      </c>
      <c r="F14" s="2" t="s">
        <v>25</v>
      </c>
      <c r="G14" s="2">
        <v>28</v>
      </c>
      <c r="H14" s="2"/>
      <c r="I14" s="4"/>
      <c r="K14" s="2"/>
      <c r="L14" s="2"/>
      <c r="M14" s="4"/>
      <c r="N14" s="2"/>
      <c r="O14" s="2"/>
      <c r="P14" s="2"/>
      <c r="Q14" s="4"/>
      <c r="R14" s="2"/>
    </row>
    <row r="15" spans="4:20" x14ac:dyDescent="0.35">
      <c r="D15" s="2" t="s">
        <v>23</v>
      </c>
      <c r="E15" s="4" t="s">
        <v>26</v>
      </c>
      <c r="F15" s="2" t="s">
        <v>21</v>
      </c>
      <c r="G15" s="2">
        <v>31</v>
      </c>
      <c r="H15" s="2"/>
      <c r="I15" s="4"/>
      <c r="K15" s="2"/>
      <c r="L15" s="2"/>
      <c r="M15" s="4"/>
      <c r="N15" s="2"/>
      <c r="O15" s="2"/>
      <c r="P15" s="2"/>
      <c r="Q15" s="4"/>
      <c r="R15" s="2"/>
    </row>
    <row r="16" spans="4:20" x14ac:dyDescent="0.35">
      <c r="D16" s="2" t="s">
        <v>22</v>
      </c>
      <c r="E16" s="4" t="s">
        <v>26</v>
      </c>
      <c r="F16" s="2" t="s">
        <v>24</v>
      </c>
      <c r="G16" s="2">
        <v>34</v>
      </c>
      <c r="H16" s="2"/>
      <c r="I16" s="4"/>
      <c r="K16" s="2"/>
      <c r="L16" s="2"/>
      <c r="M16" s="4"/>
      <c r="N16" s="2"/>
      <c r="O16" s="2"/>
      <c r="P16" s="2"/>
      <c r="Q16" s="4"/>
      <c r="R16" s="2"/>
    </row>
    <row r="17" spans="4:18" x14ac:dyDescent="0.35">
      <c r="D17" s="2"/>
      <c r="E17" s="4"/>
      <c r="F17" s="2"/>
      <c r="G17" s="2"/>
      <c r="H17" s="2"/>
      <c r="I17" s="4"/>
      <c r="K17" s="2"/>
      <c r="L17" s="2"/>
      <c r="M17" s="4"/>
      <c r="N17" s="2"/>
      <c r="O17" s="2"/>
      <c r="P17" s="2"/>
      <c r="Q17" s="4"/>
      <c r="R17" s="2"/>
    </row>
    <row r="18" spans="4:18" x14ac:dyDescent="0.35">
      <c r="D18" s="2" t="s">
        <v>21</v>
      </c>
      <c r="E18" s="4" t="s">
        <v>26</v>
      </c>
      <c r="F18" s="2" t="s">
        <v>24</v>
      </c>
      <c r="G18" s="2">
        <v>37</v>
      </c>
      <c r="H18" s="2"/>
      <c r="I18" s="4"/>
      <c r="K18" s="2"/>
      <c r="L18" s="2"/>
      <c r="M18" s="4"/>
      <c r="N18" s="2"/>
      <c r="O18" s="2"/>
      <c r="P18" s="2"/>
      <c r="Q18" s="4"/>
      <c r="R18" s="2"/>
    </row>
    <row r="19" spans="4:18" x14ac:dyDescent="0.35">
      <c r="D19" s="2" t="s">
        <v>25</v>
      </c>
      <c r="E19" s="4" t="s">
        <v>26</v>
      </c>
      <c r="F19" s="2" t="s">
        <v>22</v>
      </c>
      <c r="G19" s="2">
        <v>40</v>
      </c>
      <c r="H19" s="2"/>
      <c r="I19" s="4"/>
      <c r="K19" s="2"/>
      <c r="L19" s="2"/>
      <c r="M19" s="4"/>
      <c r="N19" s="2"/>
      <c r="O19" s="2"/>
      <c r="P19" s="2"/>
      <c r="Q19" s="4"/>
      <c r="R19" s="2"/>
    </row>
    <row r="20" spans="4:18" x14ac:dyDescent="0.35">
      <c r="D20" s="2" t="s">
        <v>23</v>
      </c>
      <c r="E20" s="4" t="s">
        <v>26</v>
      </c>
      <c r="F20" s="2" t="s">
        <v>20</v>
      </c>
      <c r="G20" s="2">
        <v>43</v>
      </c>
      <c r="H20" s="2"/>
      <c r="I20" s="4"/>
      <c r="K20" s="2"/>
      <c r="L20" s="2"/>
      <c r="M20" s="4"/>
      <c r="N20" s="2"/>
      <c r="O20" s="2"/>
      <c r="P20" s="2"/>
      <c r="Q20" s="4"/>
      <c r="R20" s="2"/>
    </row>
    <row r="21" spans="4:18" x14ac:dyDescent="0.35">
      <c r="D21" s="3"/>
      <c r="E21" s="6"/>
      <c r="F21" s="3"/>
      <c r="G21" s="2"/>
      <c r="H21" s="2"/>
      <c r="I21" s="2"/>
      <c r="K21" s="2"/>
      <c r="L21" s="2"/>
      <c r="M21" s="2"/>
      <c r="N21" s="2"/>
      <c r="O21" s="2"/>
      <c r="P21" s="2"/>
      <c r="Q21" s="2"/>
      <c r="R21" s="2"/>
    </row>
    <row r="22" spans="4:18" x14ac:dyDescent="0.35">
      <c r="D22" s="2" t="s">
        <v>20</v>
      </c>
      <c r="E22" s="4" t="s">
        <v>26</v>
      </c>
      <c r="F22" s="2" t="s">
        <v>21</v>
      </c>
      <c r="G22" s="2">
        <v>46</v>
      </c>
      <c r="H22" s="2"/>
      <c r="I22" s="2"/>
      <c r="K22" s="2"/>
      <c r="L22" s="2"/>
      <c r="M22" s="2"/>
      <c r="N22" s="2"/>
      <c r="O22" s="2"/>
      <c r="P22" s="2"/>
      <c r="Q22" s="2"/>
      <c r="R22" s="2"/>
    </row>
    <row r="23" spans="4:18" x14ac:dyDescent="0.35">
      <c r="D23" s="2" t="s">
        <v>23</v>
      </c>
      <c r="E23" s="4" t="s">
        <v>26</v>
      </c>
      <c r="F23" s="2" t="s">
        <v>22</v>
      </c>
      <c r="G23" s="2">
        <v>49</v>
      </c>
      <c r="H23" s="2"/>
      <c r="I23" s="2"/>
      <c r="K23" s="2"/>
      <c r="L23" s="2"/>
      <c r="M23" s="2"/>
      <c r="N23" s="2"/>
      <c r="O23" s="2"/>
      <c r="P23" s="2"/>
      <c r="Q23" s="2"/>
      <c r="R23" s="2"/>
    </row>
    <row r="24" spans="4:18" x14ac:dyDescent="0.35">
      <c r="D24" s="2" t="s">
        <v>24</v>
      </c>
      <c r="E24" s="4" t="s">
        <v>26</v>
      </c>
      <c r="F24" s="2" t="s">
        <v>25</v>
      </c>
      <c r="G24" s="2">
        <v>52</v>
      </c>
      <c r="H24" s="2"/>
      <c r="I24" s="2"/>
      <c r="K24" s="2"/>
      <c r="L24" s="2"/>
      <c r="M24" s="2"/>
      <c r="N24" s="2"/>
      <c r="O24" s="2"/>
      <c r="P24" s="2"/>
      <c r="Q24" s="2"/>
      <c r="R24" s="2"/>
    </row>
    <row r="25" spans="4:18" x14ac:dyDescent="0.35">
      <c r="D25" s="2"/>
      <c r="E25" s="4"/>
      <c r="F25" s="2"/>
      <c r="G25" s="2"/>
      <c r="H25" s="2"/>
      <c r="I25" s="2"/>
      <c r="K25" s="2"/>
      <c r="L25" s="2"/>
      <c r="M25" s="2"/>
      <c r="N25" s="2"/>
      <c r="O25" s="2"/>
      <c r="P25" s="2"/>
      <c r="Q25" s="2"/>
      <c r="R25" s="2"/>
    </row>
    <row r="26" spans="4:18" x14ac:dyDescent="0.35">
      <c r="D26" s="2" t="s">
        <v>21</v>
      </c>
      <c r="E26" s="4" t="s">
        <v>26</v>
      </c>
      <c r="F26" s="2" t="s">
        <v>22</v>
      </c>
      <c r="G26" s="2">
        <v>55</v>
      </c>
      <c r="H26" s="2"/>
      <c r="I26" s="2"/>
      <c r="K26" s="2"/>
      <c r="L26" s="2"/>
      <c r="M26" s="2"/>
      <c r="N26" s="2"/>
      <c r="O26" s="2"/>
      <c r="P26" s="2"/>
      <c r="Q26" s="2"/>
      <c r="R26" s="2"/>
    </row>
    <row r="27" spans="4:18" x14ac:dyDescent="0.35">
      <c r="D27" s="2" t="s">
        <v>24</v>
      </c>
      <c r="E27" s="4" t="s">
        <v>26</v>
      </c>
      <c r="F27" s="2" t="s">
        <v>20</v>
      </c>
      <c r="G27" s="2">
        <v>58</v>
      </c>
      <c r="H27" s="2"/>
      <c r="I27" s="2"/>
      <c r="K27" s="2"/>
      <c r="L27" s="2"/>
      <c r="M27" s="2"/>
      <c r="N27" s="2"/>
      <c r="O27" s="2"/>
      <c r="P27" s="2"/>
      <c r="Q27" s="2"/>
      <c r="R27" s="2"/>
    </row>
    <row r="28" spans="4:18" x14ac:dyDescent="0.35">
      <c r="D28" s="2" t="s">
        <v>23</v>
      </c>
      <c r="E28" s="4" t="s">
        <v>26</v>
      </c>
      <c r="F28" s="2" t="s">
        <v>25</v>
      </c>
      <c r="G28" s="2">
        <v>61</v>
      </c>
      <c r="H28" s="2"/>
      <c r="I28" s="2"/>
      <c r="K28" s="2"/>
      <c r="L28" s="2"/>
      <c r="M28" s="2"/>
      <c r="N28" s="2"/>
      <c r="O28" s="2"/>
      <c r="P28" s="2"/>
      <c r="Q28" s="2"/>
      <c r="R28" s="2"/>
    </row>
    <row r="29" spans="4:18" x14ac:dyDescent="0.35">
      <c r="D29" s="2"/>
      <c r="E29" s="4"/>
      <c r="F29" s="2"/>
      <c r="G29" s="2"/>
      <c r="H29" s="2"/>
      <c r="I29" s="2"/>
      <c r="K29" s="2"/>
      <c r="L29" s="2"/>
      <c r="M29" s="2"/>
      <c r="N29" s="2"/>
      <c r="O29" s="2"/>
      <c r="P29" s="2"/>
      <c r="Q29" s="2"/>
      <c r="R29" s="2"/>
    </row>
    <row r="30" spans="4:18" x14ac:dyDescent="0.35">
      <c r="D30" s="2" t="s">
        <v>23</v>
      </c>
      <c r="E30" s="4" t="s">
        <v>26</v>
      </c>
      <c r="F30" s="2" t="s">
        <v>24</v>
      </c>
      <c r="G30" s="2">
        <v>64</v>
      </c>
      <c r="H30" s="2"/>
      <c r="I30" s="2"/>
      <c r="K30" s="2"/>
      <c r="L30" s="2"/>
      <c r="M30" s="2"/>
      <c r="N30" s="2"/>
      <c r="O30" s="2"/>
      <c r="P30" s="2"/>
      <c r="Q30" s="2"/>
      <c r="R30" s="2"/>
    </row>
    <row r="31" spans="4:18" x14ac:dyDescent="0.35">
      <c r="D31" s="2" t="s">
        <v>25</v>
      </c>
      <c r="E31" s="4" t="s">
        <v>26</v>
      </c>
      <c r="F31" s="2" t="s">
        <v>21</v>
      </c>
      <c r="G31" s="2">
        <v>67</v>
      </c>
      <c r="H31" s="2"/>
      <c r="I31" s="2"/>
      <c r="K31" s="2"/>
      <c r="L31" s="2"/>
      <c r="M31" s="2"/>
      <c r="N31" s="2"/>
      <c r="O31" s="2"/>
      <c r="P31" s="2"/>
      <c r="Q31" s="2"/>
      <c r="R31" s="2"/>
    </row>
    <row r="32" spans="4:18" x14ac:dyDescent="0.35">
      <c r="D32" s="2" t="s">
        <v>22</v>
      </c>
      <c r="E32" s="4" t="s">
        <v>26</v>
      </c>
      <c r="F32" s="2" t="s">
        <v>20</v>
      </c>
      <c r="G32" s="2">
        <v>70</v>
      </c>
      <c r="H32" s="2"/>
      <c r="I32" s="2"/>
      <c r="K32" s="2"/>
      <c r="L32" s="2"/>
      <c r="M32" s="2"/>
      <c r="N32" s="2"/>
      <c r="O32" s="2"/>
      <c r="P32" s="2"/>
      <c r="Q32" s="2"/>
      <c r="R32" s="2"/>
    </row>
    <row r="33" spans="4:18" x14ac:dyDescent="0.35">
      <c r="D33" s="2"/>
      <c r="E33" s="4"/>
      <c r="F33" s="2"/>
      <c r="G33" s="2"/>
      <c r="H33" s="2"/>
      <c r="I33" s="2"/>
      <c r="K33" s="2"/>
      <c r="L33" s="2"/>
      <c r="M33" s="2"/>
      <c r="N33" s="2"/>
      <c r="O33" s="2"/>
      <c r="P33" s="2"/>
      <c r="Q33" s="2"/>
      <c r="R33" s="2"/>
    </row>
    <row r="34" spans="4:18" x14ac:dyDescent="0.35">
      <c r="D34" s="2" t="s">
        <v>24</v>
      </c>
      <c r="E34" s="4" t="s">
        <v>26</v>
      </c>
      <c r="F34" s="2" t="s">
        <v>21</v>
      </c>
      <c r="G34" s="2">
        <v>73</v>
      </c>
      <c r="H34" s="2"/>
      <c r="I34" s="2"/>
      <c r="K34" s="2"/>
      <c r="L34" s="2"/>
      <c r="M34" s="2"/>
      <c r="N34" s="2"/>
      <c r="O34" s="2"/>
      <c r="P34" s="2"/>
      <c r="Q34" s="2"/>
      <c r="R34" s="2"/>
    </row>
    <row r="35" spans="4:18" x14ac:dyDescent="0.35">
      <c r="D35" s="2" t="s">
        <v>22</v>
      </c>
      <c r="E35" s="4" t="s">
        <v>26</v>
      </c>
      <c r="F35" s="2" t="s">
        <v>25</v>
      </c>
      <c r="G35" s="2">
        <v>76</v>
      </c>
      <c r="H35" s="2"/>
      <c r="I35" s="2"/>
      <c r="K35" s="2"/>
      <c r="L35" s="2"/>
      <c r="M35" s="2"/>
      <c r="N35" s="2"/>
      <c r="O35" s="2"/>
      <c r="P35" s="2"/>
      <c r="Q35" s="2"/>
      <c r="R35" s="2"/>
    </row>
    <row r="36" spans="4:18" x14ac:dyDescent="0.35">
      <c r="D36" s="2" t="s">
        <v>20</v>
      </c>
      <c r="E36" s="4" t="s">
        <v>26</v>
      </c>
      <c r="F36" s="2" t="s">
        <v>23</v>
      </c>
      <c r="G36" s="2">
        <v>79</v>
      </c>
      <c r="H36" s="2"/>
      <c r="I36" s="2"/>
      <c r="K36" s="2"/>
      <c r="L36" s="2"/>
      <c r="M36" s="2"/>
      <c r="N36" s="2"/>
      <c r="O36" s="2"/>
      <c r="P36" s="2"/>
      <c r="Q36" s="2"/>
      <c r="R36" s="2"/>
    </row>
    <row r="37" spans="4:18" x14ac:dyDescent="0.35">
      <c r="D37" s="2"/>
      <c r="E37" s="4"/>
      <c r="F37" s="2"/>
      <c r="G37" s="2"/>
      <c r="H37" s="2"/>
      <c r="I37" s="2"/>
      <c r="K37" s="2"/>
      <c r="L37" s="2"/>
      <c r="M37" s="2"/>
      <c r="N37" s="2"/>
      <c r="O37" s="2"/>
      <c r="P37" s="2"/>
      <c r="Q37" s="2"/>
      <c r="R37" s="2"/>
    </row>
    <row r="38" spans="4:18" x14ac:dyDescent="0.35">
      <c r="D38" s="2" t="s">
        <v>25</v>
      </c>
      <c r="E38" s="4" t="s">
        <v>26</v>
      </c>
      <c r="F38" s="2" t="s">
        <v>20</v>
      </c>
      <c r="G38" s="2">
        <v>82</v>
      </c>
      <c r="H38" s="2"/>
      <c r="I38" s="2"/>
      <c r="K38" s="2"/>
      <c r="L38" s="2"/>
      <c r="M38" s="2"/>
      <c r="N38" s="2"/>
      <c r="O38" s="2"/>
      <c r="P38" s="2"/>
      <c r="Q38" s="2"/>
      <c r="R38" s="2"/>
    </row>
    <row r="39" spans="4:18" x14ac:dyDescent="0.35">
      <c r="D39" s="2" t="s">
        <v>21</v>
      </c>
      <c r="E39" s="4" t="s">
        <v>26</v>
      </c>
      <c r="F39" s="2" t="s">
        <v>23</v>
      </c>
      <c r="G39" s="2">
        <v>85</v>
      </c>
      <c r="H39" s="2"/>
      <c r="I39" s="2"/>
      <c r="K39" s="2"/>
      <c r="L39" s="2"/>
      <c r="M39" s="2"/>
      <c r="N39" s="2"/>
      <c r="O39" s="2"/>
      <c r="P39" s="2"/>
      <c r="Q39" s="2"/>
      <c r="R39" s="2"/>
    </row>
    <row r="40" spans="4:18" x14ac:dyDescent="0.35">
      <c r="D40" s="2" t="s">
        <v>24</v>
      </c>
      <c r="E40" s="4" t="s">
        <v>26</v>
      </c>
      <c r="F40" s="2" t="s">
        <v>22</v>
      </c>
      <c r="G40" s="2">
        <v>88</v>
      </c>
      <c r="H40" s="2"/>
      <c r="I40" s="2"/>
      <c r="K40" s="2"/>
      <c r="L40" s="2"/>
      <c r="M40" s="2"/>
      <c r="N40" s="2"/>
      <c r="O40" s="2"/>
      <c r="P40" s="2"/>
      <c r="Q40" s="2"/>
      <c r="R40" s="2"/>
    </row>
    <row r="41" spans="4:18" x14ac:dyDescent="0.35">
      <c r="D41" s="3"/>
      <c r="E41" s="6"/>
      <c r="F41" s="3"/>
      <c r="G41" s="2"/>
      <c r="H41" s="2"/>
      <c r="I41" s="2"/>
      <c r="K41" s="2"/>
      <c r="L41" s="2"/>
      <c r="M41" s="2"/>
      <c r="N41" s="2"/>
      <c r="O41" s="2"/>
      <c r="P41" s="2"/>
      <c r="Q41" s="2"/>
      <c r="R41" s="2"/>
    </row>
    <row r="42" spans="4:18" x14ac:dyDescent="0.35">
      <c r="D42" s="2" t="s">
        <v>23</v>
      </c>
      <c r="E42" s="4" t="s">
        <v>26</v>
      </c>
      <c r="F42" s="2" t="s">
        <v>24</v>
      </c>
      <c r="G42" s="2">
        <v>91</v>
      </c>
      <c r="H42" s="2"/>
      <c r="I42" s="2"/>
      <c r="K42" s="2"/>
      <c r="L42" s="2"/>
      <c r="M42" s="2"/>
      <c r="N42" s="2"/>
      <c r="O42" s="2"/>
      <c r="P42" s="2"/>
      <c r="Q42" s="2"/>
      <c r="R42" s="2"/>
    </row>
    <row r="43" spans="4:18" x14ac:dyDescent="0.35">
      <c r="D43" s="2" t="s">
        <v>25</v>
      </c>
      <c r="E43" s="4" t="s">
        <v>26</v>
      </c>
      <c r="F43" s="2" t="s">
        <v>21</v>
      </c>
      <c r="G43" s="2">
        <v>94</v>
      </c>
      <c r="H43" s="2"/>
      <c r="I43" s="2"/>
      <c r="K43" s="2"/>
      <c r="L43" s="2"/>
      <c r="M43" s="2"/>
      <c r="N43" s="2"/>
      <c r="O43" s="2"/>
      <c r="P43" s="2"/>
      <c r="Q43" s="2"/>
      <c r="R43" s="2"/>
    </row>
    <row r="44" spans="4:18" x14ac:dyDescent="0.35">
      <c r="D44" s="2" t="s">
        <v>22</v>
      </c>
      <c r="E44" s="4" t="s">
        <v>26</v>
      </c>
      <c r="F44" s="2" t="s">
        <v>20</v>
      </c>
      <c r="G44" s="2">
        <v>97</v>
      </c>
      <c r="H44" s="2"/>
      <c r="I44" s="2"/>
      <c r="K44" s="2"/>
      <c r="L44" s="2"/>
      <c r="M44" s="2"/>
      <c r="N44" s="2"/>
      <c r="O44" s="2"/>
      <c r="P44" s="2"/>
      <c r="Q44" s="2"/>
      <c r="R44" s="2"/>
    </row>
    <row r="45" spans="4:18" x14ac:dyDescent="0.35">
      <c r="D45" s="2"/>
      <c r="E45" s="4"/>
      <c r="F45" s="2"/>
      <c r="G45" s="2"/>
      <c r="H45" s="2"/>
      <c r="I45" s="2"/>
      <c r="K45" s="2"/>
      <c r="L45" s="2"/>
      <c r="M45" s="2"/>
      <c r="N45" s="2"/>
      <c r="O45" s="2"/>
      <c r="P45" s="2"/>
      <c r="Q45" s="2"/>
      <c r="R45" s="2"/>
    </row>
    <row r="46" spans="4:18" x14ac:dyDescent="0.35">
      <c r="D46" s="2" t="s">
        <v>24</v>
      </c>
      <c r="E46" s="4" t="s">
        <v>26</v>
      </c>
      <c r="F46" s="2" t="s">
        <v>21</v>
      </c>
      <c r="G46" s="2">
        <v>100</v>
      </c>
      <c r="H46" s="2"/>
      <c r="I46" s="2"/>
      <c r="K46" s="2"/>
      <c r="L46" s="2"/>
      <c r="M46" s="2"/>
      <c r="N46" s="2"/>
      <c r="O46" s="2"/>
      <c r="P46" s="2"/>
      <c r="Q46" s="2"/>
      <c r="R46" s="2"/>
    </row>
    <row r="47" spans="4:18" x14ac:dyDescent="0.35">
      <c r="D47" s="2" t="s">
        <v>22</v>
      </c>
      <c r="E47" s="4" t="s">
        <v>26</v>
      </c>
      <c r="F47" s="2" t="s">
        <v>25</v>
      </c>
      <c r="G47" s="2">
        <v>103</v>
      </c>
      <c r="H47" s="2"/>
      <c r="I47" s="2"/>
      <c r="K47" s="2"/>
      <c r="L47" s="2"/>
      <c r="M47" s="2"/>
      <c r="N47" s="2"/>
      <c r="O47" s="2"/>
      <c r="P47" s="2"/>
      <c r="Q47" s="2"/>
      <c r="R47" s="2"/>
    </row>
    <row r="48" spans="4:18" x14ac:dyDescent="0.35">
      <c r="D48" s="2" t="s">
        <v>20</v>
      </c>
      <c r="E48" s="4" t="s">
        <v>26</v>
      </c>
      <c r="F48" s="2" t="s">
        <v>23</v>
      </c>
      <c r="G48" s="2">
        <v>106</v>
      </c>
      <c r="H48" s="2"/>
      <c r="I48" s="2"/>
      <c r="K48" s="2"/>
      <c r="L48" s="2"/>
      <c r="M48" s="2"/>
      <c r="N48" s="2"/>
      <c r="O48" s="2"/>
      <c r="P48" s="2"/>
      <c r="Q48" s="2"/>
      <c r="R48" s="2"/>
    </row>
    <row r="49" spans="4:18" x14ac:dyDescent="0.35">
      <c r="D49" s="2"/>
      <c r="E49" s="4"/>
      <c r="F49" s="2"/>
      <c r="G49" s="2"/>
      <c r="H49" s="2"/>
      <c r="I49" s="2"/>
      <c r="K49" s="2"/>
      <c r="L49" s="2"/>
      <c r="M49" s="2"/>
      <c r="N49" s="2"/>
      <c r="O49" s="2"/>
      <c r="P49" s="2"/>
      <c r="Q49" s="2"/>
      <c r="R49" s="2"/>
    </row>
    <row r="50" spans="4:18" x14ac:dyDescent="0.35">
      <c r="D50" s="2" t="s">
        <v>25</v>
      </c>
      <c r="E50" s="4" t="s">
        <v>26</v>
      </c>
      <c r="F50" s="2" t="s">
        <v>20</v>
      </c>
      <c r="G50" s="2">
        <v>109</v>
      </c>
      <c r="H50" s="2"/>
      <c r="I50" s="2"/>
      <c r="K50" s="2"/>
      <c r="L50" s="2"/>
      <c r="M50" s="2"/>
      <c r="N50" s="2"/>
      <c r="O50" s="2"/>
      <c r="P50" s="2"/>
      <c r="Q50" s="2"/>
      <c r="R50" s="2"/>
    </row>
    <row r="51" spans="4:18" x14ac:dyDescent="0.35">
      <c r="D51" s="2" t="s">
        <v>21</v>
      </c>
      <c r="E51" s="4" t="s">
        <v>26</v>
      </c>
      <c r="F51" s="2" t="s">
        <v>23</v>
      </c>
      <c r="G51" s="2">
        <v>112</v>
      </c>
      <c r="H51" s="2"/>
      <c r="I51" s="2"/>
      <c r="K51" s="2"/>
      <c r="L51" s="2"/>
      <c r="M51" s="2"/>
      <c r="N51" s="2"/>
      <c r="O51" s="2"/>
      <c r="P51" s="2"/>
      <c r="Q51" s="2"/>
      <c r="R51" s="2"/>
    </row>
    <row r="52" spans="4:18" x14ac:dyDescent="0.35">
      <c r="D52" s="2" t="s">
        <v>24</v>
      </c>
      <c r="E52" s="4" t="s">
        <v>26</v>
      </c>
      <c r="F52" s="2" t="s">
        <v>22</v>
      </c>
      <c r="G52" s="2">
        <v>115</v>
      </c>
      <c r="H52" s="2"/>
      <c r="I52" s="2"/>
      <c r="K52" s="2"/>
      <c r="L52" s="2"/>
      <c r="M52" s="2"/>
      <c r="N52" s="2"/>
      <c r="O52" s="2"/>
      <c r="P52" s="2"/>
      <c r="Q52" s="2"/>
      <c r="R52" s="2"/>
    </row>
    <row r="53" spans="4:18" x14ac:dyDescent="0.35">
      <c r="D53" s="2"/>
      <c r="E53" s="4"/>
      <c r="F53" s="2"/>
      <c r="G53" s="2"/>
      <c r="H53" s="2"/>
      <c r="I53" s="2"/>
      <c r="K53" s="2"/>
      <c r="L53" s="2"/>
      <c r="M53" s="2"/>
      <c r="N53" s="2"/>
      <c r="O53" s="2"/>
      <c r="P53" s="2"/>
      <c r="Q53" s="2"/>
      <c r="R53" s="2"/>
    </row>
    <row r="54" spans="4:18" x14ac:dyDescent="0.35">
      <c r="D54" s="2" t="s">
        <v>21</v>
      </c>
      <c r="E54" s="4" t="s">
        <v>26</v>
      </c>
      <c r="F54" s="2" t="s">
        <v>22</v>
      </c>
      <c r="G54" s="2">
        <v>118</v>
      </c>
      <c r="H54" s="2"/>
      <c r="I54" s="2"/>
      <c r="K54" s="2"/>
      <c r="L54" s="2"/>
      <c r="M54" s="2"/>
      <c r="N54" s="2"/>
      <c r="O54" s="2"/>
      <c r="P54" s="2"/>
      <c r="Q54" s="2"/>
      <c r="R54" s="2"/>
    </row>
    <row r="55" spans="4:18" x14ac:dyDescent="0.35">
      <c r="D55" s="2" t="s">
        <v>24</v>
      </c>
      <c r="E55" s="4" t="s">
        <v>26</v>
      </c>
      <c r="F55" s="2" t="s">
        <v>20</v>
      </c>
      <c r="G55" s="2">
        <v>121</v>
      </c>
      <c r="H55" s="2"/>
      <c r="I55" s="2"/>
      <c r="K55" s="2"/>
      <c r="L55" s="2"/>
      <c r="M55" s="2"/>
      <c r="N55" s="2"/>
      <c r="O55" s="2"/>
      <c r="P55" s="2"/>
      <c r="Q55" s="2"/>
      <c r="R55" s="2"/>
    </row>
    <row r="56" spans="4:18" x14ac:dyDescent="0.35">
      <c r="D56" s="2" t="s">
        <v>23</v>
      </c>
      <c r="E56" s="4" t="s">
        <v>26</v>
      </c>
      <c r="F56" s="2" t="s">
        <v>25</v>
      </c>
      <c r="G56" s="2">
        <v>124</v>
      </c>
      <c r="H56" s="2"/>
      <c r="I56" s="2"/>
      <c r="K56" s="2"/>
      <c r="L56" s="2"/>
      <c r="M56" s="2"/>
      <c r="N56" s="2"/>
      <c r="O56" s="2"/>
      <c r="P56" s="2"/>
      <c r="Q56" s="2"/>
      <c r="R56" s="2"/>
    </row>
    <row r="57" spans="4:18" x14ac:dyDescent="0.35">
      <c r="D57" s="2"/>
      <c r="E57" s="4"/>
      <c r="F57" s="2"/>
      <c r="G57" s="2"/>
      <c r="H57" s="2"/>
      <c r="I57" s="2"/>
      <c r="K57" s="2"/>
      <c r="L57" s="2"/>
      <c r="M57" s="2"/>
      <c r="N57" s="2"/>
      <c r="O57" s="2"/>
      <c r="P57" s="2"/>
      <c r="Q57" s="2"/>
      <c r="R57" s="2"/>
    </row>
    <row r="58" spans="4:18" x14ac:dyDescent="0.35">
      <c r="D58" s="2" t="s">
        <v>20</v>
      </c>
      <c r="E58" s="4" t="s">
        <v>26</v>
      </c>
      <c r="F58" s="2" t="s">
        <v>21</v>
      </c>
      <c r="G58" s="2">
        <v>127</v>
      </c>
      <c r="H58" s="2"/>
      <c r="I58" s="2"/>
      <c r="K58" s="2"/>
      <c r="L58" s="2"/>
      <c r="M58" s="2"/>
      <c r="N58" s="2"/>
      <c r="O58" s="2"/>
      <c r="P58" s="2"/>
      <c r="Q58" s="2"/>
      <c r="R58" s="2"/>
    </row>
    <row r="59" spans="4:18" x14ac:dyDescent="0.35">
      <c r="D59" s="2" t="s">
        <v>23</v>
      </c>
      <c r="E59" s="4" t="s">
        <v>26</v>
      </c>
      <c r="F59" s="2" t="s">
        <v>22</v>
      </c>
      <c r="G59" s="2">
        <v>130</v>
      </c>
      <c r="H59" s="2"/>
      <c r="I59" s="2"/>
      <c r="K59" s="2"/>
      <c r="L59" s="2"/>
      <c r="M59" s="2"/>
      <c r="N59" s="2"/>
      <c r="O59" s="2"/>
      <c r="P59" s="2"/>
      <c r="Q59" s="2"/>
      <c r="R59" s="2"/>
    </row>
    <row r="60" spans="4:18" x14ac:dyDescent="0.35">
      <c r="D60" s="2" t="s">
        <v>24</v>
      </c>
      <c r="E60" s="4" t="s">
        <v>26</v>
      </c>
      <c r="F60" s="2" t="s">
        <v>25</v>
      </c>
      <c r="G60" s="2">
        <v>133</v>
      </c>
      <c r="H60" s="2"/>
      <c r="I60" s="2"/>
      <c r="K60" s="2"/>
      <c r="L60" s="2"/>
      <c r="M60" s="2"/>
      <c r="N60" s="2"/>
      <c r="O60" s="2"/>
      <c r="P60" s="2"/>
      <c r="Q60" s="2"/>
      <c r="R60" s="2"/>
    </row>
    <row r="61" spans="4:18" x14ac:dyDescent="0.35">
      <c r="D61" s="3"/>
      <c r="E61" s="6"/>
      <c r="F61" s="3"/>
    </row>
    <row r="62" spans="4:18" x14ac:dyDescent="0.35">
      <c r="D62" s="2" t="s">
        <v>22</v>
      </c>
      <c r="E62" s="4" t="s">
        <v>26</v>
      </c>
      <c r="F62" s="2" t="s">
        <v>21</v>
      </c>
      <c r="G62" s="35">
        <v>136</v>
      </c>
    </row>
    <row r="63" spans="4:18" x14ac:dyDescent="0.35">
      <c r="D63" s="2" t="s">
        <v>20</v>
      </c>
      <c r="E63" s="4" t="s">
        <v>26</v>
      </c>
      <c r="F63" s="2" t="s">
        <v>24</v>
      </c>
      <c r="G63" s="35">
        <v>139</v>
      </c>
    </row>
    <row r="64" spans="4:18" x14ac:dyDescent="0.35">
      <c r="D64" s="2" t="s">
        <v>25</v>
      </c>
      <c r="E64" s="4" t="s">
        <v>26</v>
      </c>
      <c r="F64" s="2" t="s">
        <v>23</v>
      </c>
      <c r="G64" s="35">
        <v>142</v>
      </c>
    </row>
    <row r="65" spans="4:7" x14ac:dyDescent="0.35">
      <c r="D65" s="2"/>
      <c r="E65" s="4"/>
      <c r="F65" s="2"/>
    </row>
    <row r="66" spans="4:7" x14ac:dyDescent="0.35">
      <c r="D66" s="2" t="s">
        <v>21</v>
      </c>
      <c r="E66" s="4" t="s">
        <v>26</v>
      </c>
      <c r="F66" s="2" t="s">
        <v>20</v>
      </c>
      <c r="G66" s="35">
        <v>145</v>
      </c>
    </row>
    <row r="67" spans="4:7" x14ac:dyDescent="0.35">
      <c r="D67" s="2" t="s">
        <v>22</v>
      </c>
      <c r="E67" s="4" t="s">
        <v>26</v>
      </c>
      <c r="F67" s="2" t="s">
        <v>23</v>
      </c>
      <c r="G67" s="35">
        <v>148</v>
      </c>
    </row>
    <row r="68" spans="4:7" x14ac:dyDescent="0.35">
      <c r="D68" s="2" t="s">
        <v>24</v>
      </c>
      <c r="E68" s="4" t="s">
        <v>26</v>
      </c>
      <c r="F68" s="2" t="s">
        <v>25</v>
      </c>
      <c r="G68" s="35">
        <v>151</v>
      </c>
    </row>
    <row r="69" spans="4:7" x14ac:dyDescent="0.35">
      <c r="D69" s="2"/>
      <c r="E69" s="4"/>
      <c r="F69" s="2"/>
    </row>
    <row r="70" spans="4:7" x14ac:dyDescent="0.35">
      <c r="D70" s="2" t="s">
        <v>24</v>
      </c>
      <c r="E70" s="4" t="s">
        <v>26</v>
      </c>
      <c r="F70" s="2" t="s">
        <v>23</v>
      </c>
    </row>
    <row r="71" spans="4:7" x14ac:dyDescent="0.35">
      <c r="D71" s="2" t="s">
        <v>21</v>
      </c>
      <c r="E71" s="4" t="s">
        <v>26</v>
      </c>
      <c r="F71" s="2" t="s">
        <v>25</v>
      </c>
    </row>
    <row r="72" spans="4:7" x14ac:dyDescent="0.35">
      <c r="D72" s="2" t="s">
        <v>20</v>
      </c>
      <c r="E72" s="4" t="s">
        <v>26</v>
      </c>
      <c r="F72" s="2" t="s">
        <v>22</v>
      </c>
    </row>
    <row r="73" spans="4:7" x14ac:dyDescent="0.35">
      <c r="D73" s="2"/>
      <c r="E73" s="4"/>
      <c r="F73" s="2"/>
    </row>
    <row r="74" spans="4:7" x14ac:dyDescent="0.35">
      <c r="D74" s="2" t="s">
        <v>21</v>
      </c>
      <c r="E74" s="4" t="s">
        <v>26</v>
      </c>
      <c r="F74" s="2" t="s">
        <v>24</v>
      </c>
    </row>
    <row r="75" spans="4:7" x14ac:dyDescent="0.35">
      <c r="D75" s="2" t="s">
        <v>25</v>
      </c>
      <c r="E75" s="4" t="s">
        <v>26</v>
      </c>
      <c r="F75" s="2" t="s">
        <v>22</v>
      </c>
    </row>
    <row r="76" spans="4:7" x14ac:dyDescent="0.35">
      <c r="D76" s="2" t="s">
        <v>23</v>
      </c>
      <c r="E76" s="4" t="s">
        <v>26</v>
      </c>
      <c r="F76" s="2" t="s">
        <v>20</v>
      </c>
    </row>
    <row r="77" spans="4:7" x14ac:dyDescent="0.35">
      <c r="D77" s="2"/>
      <c r="E77" s="4"/>
      <c r="F77" s="2"/>
    </row>
    <row r="78" spans="4:7" x14ac:dyDescent="0.35">
      <c r="D78" s="2" t="s">
        <v>20</v>
      </c>
      <c r="E78" s="4" t="s">
        <v>26</v>
      </c>
      <c r="F78" s="2" t="s">
        <v>25</v>
      </c>
    </row>
    <row r="79" spans="4:7" x14ac:dyDescent="0.35">
      <c r="D79" s="2" t="s">
        <v>23</v>
      </c>
      <c r="E79" s="4" t="s">
        <v>26</v>
      </c>
      <c r="F79" s="2" t="s">
        <v>21</v>
      </c>
    </row>
    <row r="80" spans="4:7" x14ac:dyDescent="0.35">
      <c r="D80" s="2" t="s">
        <v>22</v>
      </c>
      <c r="E80" s="4" t="s">
        <v>26</v>
      </c>
      <c r="F80" s="2" t="s">
        <v>24</v>
      </c>
    </row>
    <row r="81" spans="4:6" x14ac:dyDescent="0.35">
      <c r="D81" s="3"/>
      <c r="E81" s="6"/>
      <c r="F81" s="3"/>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526CB-FECF-46CC-B125-2E9BE388F476}">
  <sheetPr codeName="Sheet22"/>
  <dimension ref="C1:AJ76"/>
  <sheetViews>
    <sheetView workbookViewId="0">
      <selection activeCell="AA49" sqref="AA49"/>
    </sheetView>
  </sheetViews>
  <sheetFormatPr defaultRowHeight="14.5" x14ac:dyDescent="0.35"/>
  <cols>
    <col min="3" max="16" width="4.6328125" customWidth="1"/>
  </cols>
  <sheetData>
    <row r="1" spans="3:36" x14ac:dyDescent="0.35">
      <c r="T1">
        <v>1</v>
      </c>
      <c r="X1">
        <v>2</v>
      </c>
      <c r="AB1">
        <v>3</v>
      </c>
      <c r="AF1">
        <v>4</v>
      </c>
      <c r="AJ1">
        <v>5</v>
      </c>
    </row>
    <row r="2" spans="3:36" x14ac:dyDescent="0.35">
      <c r="C2" s="44" t="s">
        <v>319</v>
      </c>
      <c r="D2" s="42" t="s">
        <v>320</v>
      </c>
    </row>
    <row r="3" spans="3:36" x14ac:dyDescent="0.35">
      <c r="C3" s="51">
        <v>1</v>
      </c>
      <c r="D3" s="55">
        <v>2</v>
      </c>
      <c r="E3" s="52"/>
      <c r="F3" s="52">
        <v>1</v>
      </c>
      <c r="G3" s="51">
        <v>3</v>
      </c>
      <c r="H3" s="52"/>
      <c r="I3" s="52">
        <v>1</v>
      </c>
      <c r="J3" s="51">
        <v>4</v>
      </c>
      <c r="K3" s="52"/>
      <c r="L3" s="52">
        <v>1</v>
      </c>
      <c r="M3" s="51">
        <v>5</v>
      </c>
      <c r="N3" s="52"/>
      <c r="O3" s="52">
        <v>1</v>
      </c>
      <c r="P3" s="51">
        <v>6</v>
      </c>
    </row>
    <row r="4" spans="3:36" x14ac:dyDescent="0.35">
      <c r="C4" s="51">
        <v>2</v>
      </c>
      <c r="D4" s="55">
        <v>3</v>
      </c>
      <c r="E4" s="52"/>
      <c r="F4" s="52">
        <v>2</v>
      </c>
      <c r="G4" s="51">
        <v>4</v>
      </c>
      <c r="H4" s="52"/>
      <c r="I4" s="52">
        <v>2</v>
      </c>
      <c r="J4" s="51">
        <v>5</v>
      </c>
      <c r="K4" s="52"/>
      <c r="L4" s="52">
        <v>2</v>
      </c>
      <c r="M4" s="51">
        <v>6</v>
      </c>
      <c r="N4" s="52"/>
      <c r="O4" s="52">
        <v>2</v>
      </c>
      <c r="P4" s="51">
        <v>7</v>
      </c>
    </row>
    <row r="5" spans="3:36" x14ac:dyDescent="0.35">
      <c r="C5" s="53">
        <v>3</v>
      </c>
      <c r="D5" s="55">
        <v>4</v>
      </c>
      <c r="E5" s="52"/>
      <c r="F5" s="52">
        <v>3</v>
      </c>
      <c r="G5" s="53">
        <v>5</v>
      </c>
      <c r="H5" s="52"/>
      <c r="I5" s="52">
        <v>3</v>
      </c>
      <c r="J5" s="53">
        <v>6</v>
      </c>
      <c r="K5" s="52"/>
      <c r="L5" s="52">
        <v>3</v>
      </c>
      <c r="M5" s="53">
        <v>7</v>
      </c>
      <c r="N5" s="52"/>
      <c r="O5" s="52">
        <v>3</v>
      </c>
      <c r="P5" s="53">
        <v>8</v>
      </c>
    </row>
    <row r="6" spans="3:36" x14ac:dyDescent="0.35">
      <c r="C6" s="53">
        <v>4</v>
      </c>
      <c r="D6" s="55">
        <v>5</v>
      </c>
      <c r="E6" s="52"/>
      <c r="F6" s="52">
        <v>4</v>
      </c>
      <c r="G6" s="53">
        <v>6</v>
      </c>
      <c r="H6" s="52"/>
      <c r="I6" s="52">
        <v>4</v>
      </c>
      <c r="J6" s="53">
        <v>7</v>
      </c>
      <c r="K6" s="52"/>
      <c r="L6" s="52">
        <v>4</v>
      </c>
      <c r="M6" s="53">
        <v>8</v>
      </c>
      <c r="N6" s="52"/>
      <c r="O6" s="52">
        <v>4</v>
      </c>
      <c r="P6" s="53">
        <v>9</v>
      </c>
    </row>
    <row r="7" spans="3:36" x14ac:dyDescent="0.35">
      <c r="C7" s="53">
        <v>5</v>
      </c>
      <c r="D7" s="55">
        <v>6</v>
      </c>
      <c r="E7" s="52"/>
      <c r="F7" s="52">
        <v>5</v>
      </c>
      <c r="G7" s="53">
        <v>7</v>
      </c>
      <c r="H7" s="52"/>
      <c r="I7" s="52">
        <v>5</v>
      </c>
      <c r="J7" s="53">
        <v>8</v>
      </c>
      <c r="K7" s="52"/>
      <c r="L7" s="52">
        <v>5</v>
      </c>
      <c r="M7" s="53">
        <v>9</v>
      </c>
      <c r="N7" s="52"/>
      <c r="O7" s="52">
        <v>5</v>
      </c>
      <c r="P7" s="53">
        <v>10</v>
      </c>
    </row>
    <row r="8" spans="3:36" x14ac:dyDescent="0.35">
      <c r="C8" s="52"/>
      <c r="D8" s="56"/>
      <c r="E8" s="52"/>
      <c r="F8" s="52"/>
      <c r="G8" s="52"/>
      <c r="H8" s="52"/>
      <c r="I8" s="52"/>
      <c r="J8" s="52"/>
      <c r="K8" s="52"/>
      <c r="L8" s="52"/>
      <c r="M8" s="52"/>
      <c r="N8" s="52"/>
      <c r="O8" s="52"/>
      <c r="P8" s="52"/>
    </row>
    <row r="9" spans="3:36" x14ac:dyDescent="0.35">
      <c r="C9" s="53">
        <v>1</v>
      </c>
      <c r="D9" s="55">
        <v>4</v>
      </c>
      <c r="E9" s="52"/>
      <c r="F9" s="52">
        <v>1</v>
      </c>
      <c r="G9" s="53">
        <v>5</v>
      </c>
      <c r="H9" s="52"/>
      <c r="I9" s="52">
        <v>1</v>
      </c>
      <c r="J9" s="53">
        <v>6</v>
      </c>
      <c r="K9" s="52"/>
      <c r="L9" s="52">
        <v>1</v>
      </c>
      <c r="M9" s="53">
        <v>7</v>
      </c>
      <c r="N9" s="52"/>
      <c r="O9" s="52">
        <v>1</v>
      </c>
      <c r="P9" s="53">
        <v>8</v>
      </c>
    </row>
    <row r="10" spans="3:36" x14ac:dyDescent="0.35">
      <c r="C10" s="53">
        <v>2</v>
      </c>
      <c r="D10" s="55">
        <v>5</v>
      </c>
      <c r="E10" s="52"/>
      <c r="F10" s="52">
        <v>2</v>
      </c>
      <c r="G10" s="53">
        <v>6</v>
      </c>
      <c r="H10" s="52"/>
      <c r="I10" s="52">
        <v>2</v>
      </c>
      <c r="J10" s="53">
        <v>7</v>
      </c>
      <c r="K10" s="52"/>
      <c r="L10" s="52">
        <v>2</v>
      </c>
      <c r="M10" s="53">
        <v>8</v>
      </c>
      <c r="N10" s="52"/>
      <c r="O10" s="52">
        <v>2</v>
      </c>
      <c r="P10" s="53">
        <v>9</v>
      </c>
    </row>
    <row r="11" spans="3:36" x14ac:dyDescent="0.35">
      <c r="C11" s="53">
        <v>3</v>
      </c>
      <c r="D11" s="55">
        <v>6</v>
      </c>
      <c r="E11" s="52"/>
      <c r="F11" s="52">
        <v>3</v>
      </c>
      <c r="G11" s="53">
        <v>7</v>
      </c>
      <c r="H11" s="52"/>
      <c r="I11" s="52">
        <v>3</v>
      </c>
      <c r="J11" s="53">
        <v>8</v>
      </c>
      <c r="K11" s="52"/>
      <c r="L11" s="52">
        <v>3</v>
      </c>
      <c r="M11" s="53">
        <v>9</v>
      </c>
      <c r="N11" s="52"/>
      <c r="O11" s="52">
        <v>3</v>
      </c>
      <c r="P11" s="53">
        <v>10</v>
      </c>
    </row>
    <row r="12" spans="3:36" x14ac:dyDescent="0.35">
      <c r="C12" s="53">
        <v>4</v>
      </c>
      <c r="D12" s="55">
        <v>7</v>
      </c>
      <c r="E12" s="52"/>
      <c r="F12" s="52">
        <v>4</v>
      </c>
      <c r="G12" s="53">
        <v>8</v>
      </c>
      <c r="H12" s="52"/>
      <c r="I12" s="52">
        <v>4</v>
      </c>
      <c r="J12" s="53">
        <v>9</v>
      </c>
      <c r="K12" s="52"/>
      <c r="L12" s="52">
        <v>4</v>
      </c>
      <c r="M12" s="53">
        <v>10</v>
      </c>
      <c r="N12" s="52"/>
      <c r="O12" s="52">
        <v>4</v>
      </c>
      <c r="P12" s="53" t="s">
        <v>328</v>
      </c>
    </row>
    <row r="13" spans="3:36" x14ac:dyDescent="0.35">
      <c r="C13" s="53">
        <v>5</v>
      </c>
      <c r="D13" s="55">
        <v>8</v>
      </c>
      <c r="E13" s="52"/>
      <c r="F13" s="52">
        <v>5</v>
      </c>
      <c r="G13" s="53">
        <v>9</v>
      </c>
      <c r="H13" s="52"/>
      <c r="I13" s="52">
        <v>5</v>
      </c>
      <c r="J13" s="53">
        <v>10</v>
      </c>
      <c r="K13" s="52"/>
      <c r="L13" s="52">
        <v>5</v>
      </c>
      <c r="M13" s="53" t="s">
        <v>328</v>
      </c>
      <c r="N13" s="52"/>
      <c r="O13" s="52">
        <v>5</v>
      </c>
      <c r="P13" s="53" t="s">
        <v>328</v>
      </c>
    </row>
    <row r="14" spans="3:36" x14ac:dyDescent="0.35">
      <c r="C14" s="52"/>
      <c r="D14" s="56"/>
      <c r="E14" s="52"/>
      <c r="F14" s="52"/>
      <c r="G14" s="52"/>
      <c r="H14" s="52"/>
      <c r="I14" s="52"/>
      <c r="J14" s="52"/>
      <c r="K14" s="52"/>
      <c r="L14" s="52"/>
      <c r="M14" s="52"/>
      <c r="N14" s="52"/>
      <c r="O14" s="52"/>
      <c r="P14" s="52"/>
    </row>
    <row r="15" spans="3:36" x14ac:dyDescent="0.35">
      <c r="C15" s="53">
        <v>1</v>
      </c>
      <c r="D15" s="55">
        <v>5</v>
      </c>
      <c r="E15" s="52"/>
      <c r="F15" s="52">
        <v>1</v>
      </c>
      <c r="G15" s="53">
        <v>6</v>
      </c>
      <c r="H15" s="52"/>
      <c r="I15" s="52">
        <v>1</v>
      </c>
      <c r="J15" s="53">
        <v>7</v>
      </c>
      <c r="K15" s="52"/>
      <c r="L15" s="52">
        <v>1</v>
      </c>
      <c r="M15" s="53">
        <v>8</v>
      </c>
      <c r="N15" s="54"/>
      <c r="O15" s="52">
        <v>1</v>
      </c>
      <c r="P15" s="53">
        <v>9</v>
      </c>
    </row>
    <row r="16" spans="3:36" x14ac:dyDescent="0.35">
      <c r="C16" s="53">
        <v>2</v>
      </c>
      <c r="D16" s="55">
        <v>6</v>
      </c>
      <c r="E16" s="52"/>
      <c r="F16" s="52">
        <v>2</v>
      </c>
      <c r="G16" s="53">
        <v>7</v>
      </c>
      <c r="H16" s="52"/>
      <c r="I16" s="52">
        <v>2</v>
      </c>
      <c r="J16" s="53">
        <v>8</v>
      </c>
      <c r="K16" s="52"/>
      <c r="L16" s="52">
        <v>2</v>
      </c>
      <c r="M16" s="53">
        <v>9</v>
      </c>
      <c r="N16" s="51"/>
      <c r="O16" s="52">
        <v>2</v>
      </c>
      <c r="P16" s="53">
        <v>10</v>
      </c>
    </row>
    <row r="17" spans="3:22" x14ac:dyDescent="0.35">
      <c r="C17" s="53">
        <v>3</v>
      </c>
      <c r="D17" s="55">
        <v>7</v>
      </c>
      <c r="E17" s="52"/>
      <c r="F17" s="52">
        <v>3</v>
      </c>
      <c r="G17" s="53">
        <v>8</v>
      </c>
      <c r="H17" s="52"/>
      <c r="I17" s="52">
        <v>3</v>
      </c>
      <c r="J17" s="53">
        <v>9</v>
      </c>
      <c r="K17" s="52"/>
      <c r="L17" s="52">
        <v>3</v>
      </c>
      <c r="M17" s="53">
        <v>10</v>
      </c>
      <c r="N17" s="51"/>
      <c r="O17" s="52">
        <v>3</v>
      </c>
      <c r="P17" s="53" t="s">
        <v>328</v>
      </c>
    </row>
    <row r="18" spans="3:22" x14ac:dyDescent="0.35">
      <c r="C18" s="53">
        <v>4</v>
      </c>
      <c r="D18" s="55">
        <v>8</v>
      </c>
      <c r="E18" s="52"/>
      <c r="F18" s="52">
        <v>4</v>
      </c>
      <c r="G18" s="53">
        <v>9</v>
      </c>
      <c r="H18" s="52"/>
      <c r="I18" s="52">
        <v>4</v>
      </c>
      <c r="J18" s="53">
        <v>10</v>
      </c>
      <c r="K18" s="52"/>
      <c r="L18" s="52">
        <v>4</v>
      </c>
      <c r="M18" s="53" t="s">
        <v>328</v>
      </c>
      <c r="N18" s="53"/>
      <c r="O18" s="52">
        <v>4</v>
      </c>
      <c r="P18" s="53" t="s">
        <v>328</v>
      </c>
    </row>
    <row r="19" spans="3:22" x14ac:dyDescent="0.35">
      <c r="C19" s="53">
        <v>5</v>
      </c>
      <c r="D19" s="55">
        <v>9</v>
      </c>
      <c r="E19" s="52"/>
      <c r="F19" s="52">
        <v>5</v>
      </c>
      <c r="G19" s="53">
        <v>10</v>
      </c>
      <c r="H19" s="52"/>
      <c r="I19" s="52">
        <v>5</v>
      </c>
      <c r="J19" s="53" t="s">
        <v>328</v>
      </c>
      <c r="K19" s="52"/>
      <c r="L19" s="52">
        <v>5</v>
      </c>
      <c r="M19" s="53" t="s">
        <v>328</v>
      </c>
      <c r="N19" s="53"/>
      <c r="O19" s="52">
        <v>5</v>
      </c>
      <c r="P19" s="53" t="s">
        <v>328</v>
      </c>
    </row>
    <row r="20" spans="3:22" x14ac:dyDescent="0.35">
      <c r="C20" s="52"/>
      <c r="D20" s="56"/>
      <c r="E20" s="52"/>
      <c r="F20" s="52"/>
      <c r="G20" s="52"/>
      <c r="H20" s="52"/>
      <c r="I20" s="52"/>
      <c r="J20" s="52"/>
      <c r="K20" s="52"/>
      <c r="L20" s="52"/>
      <c r="M20" s="52"/>
      <c r="N20" s="53"/>
      <c r="O20" s="52"/>
      <c r="P20" s="52"/>
    </row>
    <row r="21" spans="3:22" x14ac:dyDescent="0.35">
      <c r="C21" s="53">
        <v>1</v>
      </c>
      <c r="D21" s="55">
        <v>3</v>
      </c>
      <c r="E21" s="52"/>
      <c r="F21" s="52">
        <v>1</v>
      </c>
      <c r="G21" s="53">
        <v>4</v>
      </c>
      <c r="H21" s="52"/>
      <c r="I21" s="52">
        <v>1</v>
      </c>
      <c r="J21" s="53">
        <v>5</v>
      </c>
      <c r="K21" s="52"/>
      <c r="L21" s="52">
        <v>1</v>
      </c>
      <c r="M21" s="53">
        <v>6</v>
      </c>
      <c r="N21" s="52"/>
      <c r="O21" s="52">
        <v>1</v>
      </c>
      <c r="P21" s="53">
        <v>7</v>
      </c>
    </row>
    <row r="22" spans="3:22" x14ac:dyDescent="0.35">
      <c r="C22" s="53">
        <v>2</v>
      </c>
      <c r="D22" s="55">
        <v>4</v>
      </c>
      <c r="E22" s="52"/>
      <c r="F22" s="52">
        <v>2</v>
      </c>
      <c r="G22" s="53">
        <v>5</v>
      </c>
      <c r="H22" s="52"/>
      <c r="I22" s="52">
        <v>2</v>
      </c>
      <c r="J22" s="53">
        <v>6</v>
      </c>
      <c r="K22" s="52"/>
      <c r="L22" s="52">
        <v>2</v>
      </c>
      <c r="M22" s="53">
        <v>7</v>
      </c>
      <c r="N22" s="52"/>
      <c r="O22" s="52">
        <v>2</v>
      </c>
      <c r="P22" s="53">
        <v>8</v>
      </c>
    </row>
    <row r="23" spans="3:22" x14ac:dyDescent="0.35">
      <c r="C23" s="53">
        <v>3</v>
      </c>
      <c r="D23" s="55">
        <v>5</v>
      </c>
      <c r="E23" s="52"/>
      <c r="F23" s="52">
        <v>3</v>
      </c>
      <c r="G23" s="53">
        <v>6</v>
      </c>
      <c r="H23" s="52"/>
      <c r="I23" s="52">
        <v>3</v>
      </c>
      <c r="J23" s="53">
        <v>7</v>
      </c>
      <c r="K23" s="52"/>
      <c r="L23" s="52">
        <v>3</v>
      </c>
      <c r="M23" s="53">
        <v>8</v>
      </c>
      <c r="N23" s="52"/>
      <c r="O23" s="52">
        <v>3</v>
      </c>
      <c r="P23" s="53">
        <v>9</v>
      </c>
    </row>
    <row r="24" spans="3:22" x14ac:dyDescent="0.35">
      <c r="C24" s="53">
        <v>4</v>
      </c>
      <c r="D24" s="55">
        <v>6</v>
      </c>
      <c r="E24" s="52"/>
      <c r="F24" s="52">
        <v>4</v>
      </c>
      <c r="G24" s="53">
        <v>7</v>
      </c>
      <c r="H24" s="52"/>
      <c r="I24" s="52">
        <v>4</v>
      </c>
      <c r="J24" s="53">
        <v>8</v>
      </c>
      <c r="K24" s="52"/>
      <c r="L24" s="52">
        <v>4</v>
      </c>
      <c r="M24" s="53">
        <v>9</v>
      </c>
      <c r="N24" s="52"/>
      <c r="O24" s="52">
        <v>4</v>
      </c>
      <c r="P24" s="53">
        <v>10</v>
      </c>
    </row>
    <row r="25" spans="3:22" x14ac:dyDescent="0.35">
      <c r="C25" s="53">
        <v>5</v>
      </c>
      <c r="D25" s="55">
        <v>7</v>
      </c>
      <c r="E25" s="52"/>
      <c r="F25" s="52">
        <v>5</v>
      </c>
      <c r="G25" s="53">
        <v>8</v>
      </c>
      <c r="H25" s="52"/>
      <c r="I25" s="52">
        <v>5</v>
      </c>
      <c r="J25" s="53">
        <v>9</v>
      </c>
      <c r="K25" s="52"/>
      <c r="L25" s="52">
        <v>5</v>
      </c>
      <c r="M25" s="53">
        <v>10</v>
      </c>
      <c r="N25" s="52"/>
      <c r="O25" s="52">
        <v>5</v>
      </c>
      <c r="P25" s="53" t="s">
        <v>328</v>
      </c>
    </row>
    <row r="27" spans="3:22" x14ac:dyDescent="0.35">
      <c r="C27" s="223"/>
      <c r="D27" s="226"/>
      <c r="E27" s="222"/>
      <c r="F27" s="222"/>
      <c r="G27" s="227"/>
      <c r="H27" s="222"/>
      <c r="I27" s="222"/>
      <c r="J27" s="227"/>
      <c r="K27" s="222"/>
      <c r="L27" s="222"/>
      <c r="M27" s="227"/>
      <c r="N27" s="222"/>
      <c r="O27" s="222"/>
      <c r="P27" s="227"/>
    </row>
    <row r="28" spans="3:22" x14ac:dyDescent="0.35">
      <c r="C28" s="269"/>
      <c r="D28" s="226"/>
      <c r="E28" s="222"/>
      <c r="F28" s="222"/>
      <c r="G28" s="227"/>
      <c r="H28" s="222"/>
      <c r="I28" s="222"/>
      <c r="J28" s="227"/>
      <c r="K28" s="222"/>
      <c r="L28" s="222"/>
      <c r="M28" s="227"/>
      <c r="N28" s="222"/>
      <c r="O28" s="222"/>
      <c r="P28" s="227"/>
    </row>
    <row r="29" spans="3:22" x14ac:dyDescent="0.35">
      <c r="C29" s="224"/>
      <c r="D29" s="226"/>
      <c r="E29" s="222"/>
      <c r="F29" s="222"/>
      <c r="G29" s="228"/>
      <c r="H29" s="222"/>
      <c r="I29" s="222"/>
      <c r="J29" s="228"/>
      <c r="K29" s="222"/>
      <c r="L29" s="222"/>
      <c r="M29" s="228"/>
      <c r="N29" s="222"/>
      <c r="O29" s="222"/>
      <c r="P29" s="228"/>
      <c r="R29" t="s">
        <v>332</v>
      </c>
      <c r="S29" t="s">
        <v>333</v>
      </c>
    </row>
    <row r="30" spans="3:22" x14ac:dyDescent="0.35">
      <c r="C30" s="224"/>
      <c r="D30" s="226"/>
      <c r="E30" s="222"/>
      <c r="F30" s="222"/>
      <c r="G30" s="228"/>
      <c r="H30" s="222"/>
      <c r="I30" s="222"/>
      <c r="J30" s="228"/>
      <c r="K30" s="222"/>
      <c r="L30" s="222"/>
      <c r="M30" s="228"/>
      <c r="N30" s="222"/>
      <c r="O30" s="222"/>
      <c r="P30" s="228"/>
      <c r="S30">
        <v>1</v>
      </c>
      <c r="T30">
        <v>2</v>
      </c>
      <c r="U30">
        <v>3</v>
      </c>
      <c r="V30">
        <v>4</v>
      </c>
    </row>
    <row r="31" spans="3:22" x14ac:dyDescent="0.35">
      <c r="C31" s="224"/>
      <c r="D31" s="226"/>
      <c r="E31" s="222"/>
      <c r="F31" s="222"/>
      <c r="G31" s="228"/>
      <c r="H31" s="222"/>
      <c r="I31" s="222"/>
      <c r="J31" s="228"/>
      <c r="K31" s="222"/>
      <c r="L31" s="222"/>
      <c r="M31" s="228"/>
      <c r="N31" s="222"/>
      <c r="O31" s="222"/>
      <c r="P31" s="228"/>
      <c r="R31" t="s">
        <v>319</v>
      </c>
    </row>
    <row r="32" spans="3:22" x14ac:dyDescent="0.35">
      <c r="C32" s="222"/>
      <c r="D32" s="225"/>
      <c r="E32" s="222"/>
      <c r="F32" s="222"/>
      <c r="G32" s="222"/>
      <c r="H32" s="222"/>
      <c r="I32" s="222"/>
      <c r="J32" s="222"/>
      <c r="K32" s="222"/>
      <c r="L32" s="222"/>
      <c r="M32" s="222"/>
      <c r="N32" s="222"/>
      <c r="O32" s="222"/>
      <c r="P32" s="222"/>
      <c r="R32">
        <v>1</v>
      </c>
      <c r="S32">
        <v>2</v>
      </c>
      <c r="T32">
        <v>4</v>
      </c>
      <c r="U32">
        <v>5</v>
      </c>
      <c r="V32">
        <v>3</v>
      </c>
    </row>
    <row r="33" spans="3:22" x14ac:dyDescent="0.35">
      <c r="C33" s="224"/>
      <c r="D33" s="226"/>
      <c r="E33" s="222"/>
      <c r="F33" s="222"/>
      <c r="G33" s="228"/>
      <c r="H33" s="222"/>
      <c r="I33" s="222"/>
      <c r="J33" s="228"/>
      <c r="K33" s="222"/>
      <c r="L33" s="222"/>
      <c r="M33" s="228"/>
      <c r="N33" s="222"/>
      <c r="O33" s="222"/>
      <c r="P33" s="228"/>
      <c r="R33">
        <v>2</v>
      </c>
      <c r="S33">
        <v>3</v>
      </c>
      <c r="T33">
        <v>5</v>
      </c>
      <c r="U33">
        <v>6</v>
      </c>
      <c r="V33">
        <v>4</v>
      </c>
    </row>
    <row r="34" spans="3:22" x14ac:dyDescent="0.35">
      <c r="C34" s="224"/>
      <c r="D34" s="226"/>
      <c r="E34" s="222"/>
      <c r="F34" s="222"/>
      <c r="G34" s="228"/>
      <c r="H34" s="222"/>
      <c r="I34" s="222"/>
      <c r="J34" s="228"/>
      <c r="K34" s="222"/>
      <c r="L34" s="222"/>
      <c r="M34" s="228"/>
      <c r="N34" s="222"/>
      <c r="O34" s="222"/>
      <c r="P34" s="228"/>
      <c r="R34">
        <v>3</v>
      </c>
      <c r="S34">
        <v>4</v>
      </c>
      <c r="T34">
        <v>6</v>
      </c>
      <c r="U34">
        <v>7</v>
      </c>
      <c r="V34">
        <v>5</v>
      </c>
    </row>
    <row r="35" spans="3:22" x14ac:dyDescent="0.35">
      <c r="C35" s="224"/>
      <c r="D35" s="226"/>
      <c r="E35" s="222"/>
      <c r="F35" s="222"/>
      <c r="G35" s="228"/>
      <c r="H35" s="222"/>
      <c r="I35" s="222"/>
      <c r="J35" s="228"/>
      <c r="K35" s="222"/>
      <c r="L35" s="222"/>
      <c r="M35" s="228"/>
      <c r="N35" s="222"/>
      <c r="O35" s="222"/>
      <c r="P35" s="228"/>
      <c r="R35">
        <v>4</v>
      </c>
      <c r="S35">
        <v>5</v>
      </c>
      <c r="T35">
        <v>7</v>
      </c>
      <c r="U35">
        <v>8</v>
      </c>
      <c r="V35">
        <v>6</v>
      </c>
    </row>
    <row r="36" spans="3:22" x14ac:dyDescent="0.35">
      <c r="C36" s="224"/>
      <c r="D36" s="226"/>
      <c r="E36" s="222"/>
      <c r="F36" s="222"/>
      <c r="G36" s="228"/>
      <c r="H36" s="222"/>
      <c r="I36" s="222"/>
      <c r="J36" s="228"/>
      <c r="K36" s="222"/>
      <c r="L36" s="222"/>
      <c r="M36" s="228"/>
      <c r="N36" s="222"/>
      <c r="O36" s="222"/>
      <c r="P36" s="224"/>
      <c r="R36">
        <v>5</v>
      </c>
      <c r="S36">
        <v>6</v>
      </c>
      <c r="T36">
        <v>8</v>
      </c>
      <c r="U36">
        <v>9</v>
      </c>
      <c r="V36">
        <v>7</v>
      </c>
    </row>
    <row r="37" spans="3:22" x14ac:dyDescent="0.35">
      <c r="C37" s="224"/>
      <c r="D37" s="226"/>
      <c r="E37" s="222"/>
      <c r="F37" s="222"/>
      <c r="G37" s="228"/>
      <c r="H37" s="222"/>
      <c r="I37" s="222"/>
      <c r="J37" s="228"/>
      <c r="K37" s="222"/>
      <c r="L37" s="222"/>
      <c r="M37" s="224"/>
      <c r="N37" s="222"/>
      <c r="O37" s="222"/>
      <c r="P37" s="224"/>
    </row>
    <row r="38" spans="3:22" x14ac:dyDescent="0.35">
      <c r="C38" s="222"/>
      <c r="D38" s="225"/>
      <c r="E38" s="222"/>
      <c r="F38" s="222"/>
      <c r="G38" s="222"/>
      <c r="H38" s="222"/>
      <c r="I38" s="222"/>
      <c r="J38" s="222"/>
      <c r="K38" s="222"/>
      <c r="L38" s="222"/>
      <c r="M38" s="222"/>
      <c r="N38" s="222"/>
      <c r="O38" s="222"/>
      <c r="P38" s="222"/>
      <c r="R38" t="s">
        <v>334</v>
      </c>
      <c r="S38" t="s">
        <v>333</v>
      </c>
    </row>
    <row r="39" spans="3:22" x14ac:dyDescent="0.35">
      <c r="C39" s="224"/>
      <c r="D39" s="226"/>
      <c r="E39" s="222"/>
      <c r="F39" s="222"/>
      <c r="G39" s="228"/>
      <c r="H39" s="222"/>
      <c r="I39" s="222"/>
      <c r="J39" s="228"/>
      <c r="K39" s="222"/>
      <c r="L39" s="222"/>
      <c r="M39" s="228"/>
      <c r="N39" s="71"/>
      <c r="O39" s="222"/>
      <c r="P39" s="228"/>
    </row>
    <row r="40" spans="3:22" x14ac:dyDescent="0.35">
      <c r="C40" s="224"/>
      <c r="D40" s="226"/>
      <c r="E40" s="222"/>
      <c r="F40" s="222"/>
      <c r="G40" s="228"/>
      <c r="H40" s="222"/>
      <c r="I40" s="222"/>
      <c r="J40" s="228"/>
      <c r="K40" s="222"/>
      <c r="L40" s="222"/>
      <c r="M40" s="228"/>
      <c r="N40" s="223"/>
      <c r="O40" s="222"/>
      <c r="P40" s="228"/>
      <c r="R40" t="s">
        <v>319</v>
      </c>
    </row>
    <row r="41" spans="3:22" x14ac:dyDescent="0.35">
      <c r="C41" s="224"/>
      <c r="D41" s="226"/>
      <c r="E41" s="222"/>
      <c r="F41" s="222"/>
      <c r="G41" s="228"/>
      <c r="H41" s="222"/>
      <c r="I41" s="222"/>
      <c r="J41" s="228"/>
      <c r="K41" s="222"/>
      <c r="L41" s="222"/>
      <c r="M41" s="228"/>
      <c r="N41" s="223"/>
      <c r="O41" s="222"/>
      <c r="P41" s="224"/>
      <c r="S41">
        <v>1</v>
      </c>
      <c r="T41">
        <v>2</v>
      </c>
      <c r="U41">
        <v>3</v>
      </c>
      <c r="V41">
        <v>4</v>
      </c>
    </row>
    <row r="42" spans="3:22" x14ac:dyDescent="0.35">
      <c r="C42" s="224"/>
      <c r="D42" s="226"/>
      <c r="E42" s="222"/>
      <c r="F42" s="222"/>
      <c r="G42" s="228"/>
      <c r="H42" s="222"/>
      <c r="I42" s="222"/>
      <c r="J42" s="228"/>
      <c r="K42" s="222"/>
      <c r="L42" s="222"/>
      <c r="M42" s="224"/>
      <c r="N42" s="224"/>
      <c r="O42" s="222"/>
      <c r="P42" s="224"/>
      <c r="R42">
        <v>1</v>
      </c>
      <c r="S42">
        <v>3</v>
      </c>
      <c r="T42">
        <v>5</v>
      </c>
      <c r="U42">
        <v>6</v>
      </c>
      <c r="V42">
        <v>4</v>
      </c>
    </row>
    <row r="43" spans="3:22" x14ac:dyDescent="0.35">
      <c r="C43" s="224"/>
      <c r="D43" s="226"/>
      <c r="E43" s="222"/>
      <c r="F43" s="222"/>
      <c r="G43" s="228"/>
      <c r="H43" s="222"/>
      <c r="I43" s="222"/>
      <c r="J43" s="224"/>
      <c r="K43" s="222"/>
      <c r="L43" s="222"/>
      <c r="M43" s="224"/>
      <c r="N43" s="224"/>
      <c r="O43" s="222"/>
      <c r="P43" s="224"/>
      <c r="R43">
        <v>2</v>
      </c>
      <c r="S43">
        <v>4</v>
      </c>
      <c r="T43">
        <v>6</v>
      </c>
      <c r="U43">
        <v>7</v>
      </c>
      <c r="V43">
        <v>5</v>
      </c>
    </row>
    <row r="44" spans="3:22" x14ac:dyDescent="0.35">
      <c r="C44" s="222"/>
      <c r="D44" s="225"/>
      <c r="E44" s="222"/>
      <c r="F44" s="222"/>
      <c r="G44" s="222"/>
      <c r="H44" s="222"/>
      <c r="I44" s="222"/>
      <c r="J44" s="222"/>
      <c r="K44" s="222"/>
      <c r="L44" s="222"/>
      <c r="M44" s="222"/>
      <c r="N44" s="224"/>
      <c r="O44" s="222"/>
      <c r="P44" s="222"/>
      <c r="R44">
        <v>3</v>
      </c>
      <c r="S44">
        <v>5</v>
      </c>
      <c r="T44">
        <v>7</v>
      </c>
      <c r="U44">
        <v>8</v>
      </c>
      <c r="V44">
        <v>6</v>
      </c>
    </row>
    <row r="45" spans="3:22" x14ac:dyDescent="0.35">
      <c r="C45" s="224"/>
      <c r="D45" s="226"/>
      <c r="E45" s="222"/>
      <c r="F45" s="222"/>
      <c r="G45" s="228"/>
      <c r="H45" s="222"/>
      <c r="I45" s="222"/>
      <c r="J45" s="228"/>
      <c r="K45" s="222"/>
      <c r="L45" s="222"/>
      <c r="M45" s="228"/>
      <c r="N45" s="222"/>
      <c r="O45" s="222"/>
      <c r="P45" s="228"/>
      <c r="R45">
        <v>4</v>
      </c>
      <c r="S45">
        <v>6</v>
      </c>
      <c r="T45">
        <v>8</v>
      </c>
      <c r="U45">
        <v>9</v>
      </c>
      <c r="V45">
        <v>7</v>
      </c>
    </row>
    <row r="46" spans="3:22" x14ac:dyDescent="0.35">
      <c r="C46" s="224"/>
      <c r="D46" s="226"/>
      <c r="E46" s="222"/>
      <c r="F46" s="222"/>
      <c r="G46" s="228"/>
      <c r="H46" s="222"/>
      <c r="I46" s="222"/>
      <c r="J46" s="228"/>
      <c r="K46" s="222"/>
      <c r="L46" s="222"/>
      <c r="M46" s="228"/>
      <c r="N46" s="222"/>
      <c r="O46" s="222"/>
      <c r="P46" s="228"/>
      <c r="R46">
        <v>5</v>
      </c>
      <c r="S46">
        <v>7</v>
      </c>
      <c r="T46">
        <v>9</v>
      </c>
      <c r="U46">
        <v>10</v>
      </c>
      <c r="V46">
        <v>8</v>
      </c>
    </row>
    <row r="47" spans="3:22" x14ac:dyDescent="0.35">
      <c r="C47" s="224"/>
      <c r="D47" s="226"/>
      <c r="E47" s="222"/>
      <c r="F47" s="222"/>
      <c r="G47" s="228"/>
      <c r="H47" s="222"/>
      <c r="I47" s="222"/>
      <c r="J47" s="228"/>
      <c r="K47" s="222"/>
      <c r="L47" s="222"/>
      <c r="M47" s="228"/>
      <c r="N47" s="222"/>
      <c r="O47" s="222"/>
      <c r="P47" s="228"/>
    </row>
    <row r="48" spans="3:22" x14ac:dyDescent="0.35">
      <c r="C48" s="224"/>
      <c r="D48" s="226"/>
      <c r="E48" s="222"/>
      <c r="F48" s="222"/>
      <c r="G48" s="228"/>
      <c r="H48" s="222"/>
      <c r="I48" s="222"/>
      <c r="J48" s="228"/>
      <c r="K48" s="222"/>
      <c r="L48" s="222"/>
      <c r="M48" s="228"/>
      <c r="N48" s="222"/>
      <c r="O48" s="222"/>
      <c r="P48" s="228"/>
      <c r="R48" t="s">
        <v>335</v>
      </c>
      <c r="S48" t="s">
        <v>333</v>
      </c>
    </row>
    <row r="49" spans="3:22" x14ac:dyDescent="0.35">
      <c r="C49" s="224"/>
      <c r="D49" s="226"/>
      <c r="E49" s="222"/>
      <c r="F49" s="222"/>
      <c r="G49" s="228"/>
      <c r="H49" s="222"/>
      <c r="I49" s="222"/>
      <c r="J49" s="228"/>
      <c r="K49" s="222"/>
      <c r="L49" s="222"/>
      <c r="M49" s="228"/>
      <c r="N49" s="222"/>
      <c r="O49" s="222"/>
      <c r="P49" s="224"/>
    </row>
    <row r="50" spans="3:22" x14ac:dyDescent="0.35">
      <c r="R50" t="s">
        <v>319</v>
      </c>
      <c r="S50">
        <v>1</v>
      </c>
      <c r="T50">
        <v>2</v>
      </c>
      <c r="U50">
        <v>3</v>
      </c>
      <c r="V50">
        <v>4</v>
      </c>
    </row>
    <row r="52" spans="3:22" x14ac:dyDescent="0.35">
      <c r="R52">
        <v>1</v>
      </c>
      <c r="S52">
        <v>4</v>
      </c>
      <c r="T52">
        <v>6</v>
      </c>
      <c r="U52">
        <v>7</v>
      </c>
      <c r="V52">
        <v>5</v>
      </c>
    </row>
    <row r="53" spans="3:22" x14ac:dyDescent="0.35">
      <c r="R53">
        <v>2</v>
      </c>
      <c r="S53">
        <v>5</v>
      </c>
      <c r="T53">
        <v>7</v>
      </c>
      <c r="U53">
        <v>8</v>
      </c>
      <c r="V53">
        <v>6</v>
      </c>
    </row>
    <row r="54" spans="3:22" x14ac:dyDescent="0.35">
      <c r="R54">
        <v>3</v>
      </c>
      <c r="S54">
        <v>6</v>
      </c>
      <c r="T54">
        <v>8</v>
      </c>
      <c r="U54">
        <v>9</v>
      </c>
      <c r="V54">
        <v>7</v>
      </c>
    </row>
    <row r="55" spans="3:22" x14ac:dyDescent="0.35">
      <c r="R55">
        <v>4</v>
      </c>
      <c r="S55">
        <v>7</v>
      </c>
      <c r="T55">
        <v>9</v>
      </c>
      <c r="U55">
        <v>10</v>
      </c>
      <c r="V55">
        <v>8</v>
      </c>
    </row>
    <row r="56" spans="3:22" x14ac:dyDescent="0.35">
      <c r="R56">
        <v>5</v>
      </c>
      <c r="S56">
        <v>8</v>
      </c>
      <c r="T56">
        <v>10</v>
      </c>
      <c r="U56" t="s">
        <v>328</v>
      </c>
      <c r="V56">
        <v>9</v>
      </c>
    </row>
    <row r="58" spans="3:22" x14ac:dyDescent="0.35">
      <c r="R58" t="s">
        <v>336</v>
      </c>
      <c r="S58" t="s">
        <v>333</v>
      </c>
    </row>
    <row r="60" spans="3:22" x14ac:dyDescent="0.35">
      <c r="R60" t="s">
        <v>319</v>
      </c>
      <c r="S60">
        <v>1</v>
      </c>
      <c r="T60">
        <v>2</v>
      </c>
      <c r="U60">
        <v>3</v>
      </c>
      <c r="V60">
        <v>4</v>
      </c>
    </row>
    <row r="62" spans="3:22" x14ac:dyDescent="0.35">
      <c r="R62">
        <v>1</v>
      </c>
      <c r="S62">
        <v>5</v>
      </c>
      <c r="T62">
        <v>7</v>
      </c>
      <c r="U62">
        <v>8</v>
      </c>
      <c r="V62">
        <v>6</v>
      </c>
    </row>
    <row r="63" spans="3:22" x14ac:dyDescent="0.35">
      <c r="R63">
        <v>2</v>
      </c>
      <c r="S63">
        <v>6</v>
      </c>
      <c r="T63">
        <v>8</v>
      </c>
      <c r="U63">
        <v>9</v>
      </c>
      <c r="V63">
        <v>7</v>
      </c>
    </row>
    <row r="64" spans="3:22" x14ac:dyDescent="0.35">
      <c r="R64">
        <v>3</v>
      </c>
      <c r="S64">
        <v>7</v>
      </c>
      <c r="T64">
        <v>9</v>
      </c>
      <c r="U64">
        <v>10</v>
      </c>
      <c r="V64">
        <v>8</v>
      </c>
    </row>
    <row r="65" spans="18:22" x14ac:dyDescent="0.35">
      <c r="R65">
        <v>4</v>
      </c>
      <c r="S65">
        <v>8</v>
      </c>
      <c r="T65">
        <v>10</v>
      </c>
      <c r="U65" t="s">
        <v>328</v>
      </c>
      <c r="V65">
        <v>9</v>
      </c>
    </row>
    <row r="66" spans="18:22" x14ac:dyDescent="0.35">
      <c r="R66">
        <v>5</v>
      </c>
      <c r="S66">
        <v>9</v>
      </c>
      <c r="T66" t="s">
        <v>328</v>
      </c>
      <c r="U66" t="s">
        <v>328</v>
      </c>
      <c r="V66">
        <v>10</v>
      </c>
    </row>
    <row r="68" spans="18:22" x14ac:dyDescent="0.35">
      <c r="R68" t="s">
        <v>337</v>
      </c>
      <c r="S68" t="s">
        <v>333</v>
      </c>
    </row>
    <row r="70" spans="18:22" x14ac:dyDescent="0.35">
      <c r="R70" t="s">
        <v>319</v>
      </c>
      <c r="S70">
        <v>1</v>
      </c>
      <c r="T70">
        <v>2</v>
      </c>
      <c r="U70">
        <v>3</v>
      </c>
      <c r="V70">
        <v>4</v>
      </c>
    </row>
    <row r="72" spans="18:22" x14ac:dyDescent="0.35">
      <c r="R72">
        <v>1</v>
      </c>
      <c r="S72">
        <v>6</v>
      </c>
      <c r="T72">
        <v>8</v>
      </c>
      <c r="U72">
        <v>9</v>
      </c>
      <c r="V72">
        <v>7</v>
      </c>
    </row>
    <row r="73" spans="18:22" x14ac:dyDescent="0.35">
      <c r="R73">
        <v>2</v>
      </c>
      <c r="S73">
        <v>7</v>
      </c>
      <c r="T73">
        <v>9</v>
      </c>
      <c r="U73">
        <v>10</v>
      </c>
      <c r="V73">
        <v>8</v>
      </c>
    </row>
    <row r="74" spans="18:22" x14ac:dyDescent="0.35">
      <c r="R74">
        <v>3</v>
      </c>
      <c r="S74">
        <v>8</v>
      </c>
      <c r="T74">
        <v>10</v>
      </c>
      <c r="U74" t="s">
        <v>328</v>
      </c>
      <c r="V74">
        <v>9</v>
      </c>
    </row>
    <row r="75" spans="18:22" x14ac:dyDescent="0.35">
      <c r="R75">
        <v>4</v>
      </c>
      <c r="S75">
        <v>9</v>
      </c>
      <c r="T75" t="s">
        <v>328</v>
      </c>
      <c r="U75" t="s">
        <v>328</v>
      </c>
      <c r="V75">
        <v>10</v>
      </c>
    </row>
    <row r="76" spans="18:22" x14ac:dyDescent="0.35">
      <c r="R76">
        <v>5</v>
      </c>
      <c r="S76">
        <v>10</v>
      </c>
      <c r="T76" t="s">
        <v>328</v>
      </c>
      <c r="U76" t="s">
        <v>328</v>
      </c>
      <c r="V76" t="s">
        <v>328</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27545-89DA-413A-A002-1AD67C3BF998}">
  <sheetPr codeName="Sheet30"/>
  <dimension ref="A1:AE26"/>
  <sheetViews>
    <sheetView workbookViewId="0">
      <selection activeCell="AB32" sqref="AB32"/>
    </sheetView>
  </sheetViews>
  <sheetFormatPr defaultRowHeight="14.5" x14ac:dyDescent="0.35"/>
  <cols>
    <col min="21" max="31" width="3.6328125" customWidth="1"/>
  </cols>
  <sheetData>
    <row r="1" spans="1:31" x14ac:dyDescent="0.35">
      <c r="A1">
        <f t="shared" ref="A1:A10" ca="1" si="0">RAND()</f>
        <v>0.86917181827298218</v>
      </c>
      <c r="B1">
        <v>1</v>
      </c>
      <c r="D1">
        <v>8</v>
      </c>
      <c r="E1" s="118">
        <v>0.11267605633802817</v>
      </c>
      <c r="F1">
        <v>1</v>
      </c>
      <c r="N1" s="120" t="s">
        <v>348</v>
      </c>
      <c r="O1" s="120" t="s">
        <v>349</v>
      </c>
    </row>
    <row r="2" spans="1:31" x14ac:dyDescent="0.35">
      <c r="A2">
        <f t="shared" ca="1" si="0"/>
        <v>0.82700688175793236</v>
      </c>
      <c r="B2">
        <v>4</v>
      </c>
      <c r="D2">
        <v>5</v>
      </c>
      <c r="E2" s="118">
        <v>7.0422535211267609E-2</v>
      </c>
      <c r="F2">
        <v>2</v>
      </c>
      <c r="H2">
        <v>59</v>
      </c>
      <c r="I2">
        <v>52</v>
      </c>
      <c r="K2">
        <v>23</v>
      </c>
      <c r="L2" s="119">
        <v>0.31846153846153846</v>
      </c>
      <c r="M2" s="120"/>
      <c r="N2">
        <v>108</v>
      </c>
      <c r="O2">
        <v>110</v>
      </c>
      <c r="R2">
        <v>1</v>
      </c>
      <c r="S2" t="s">
        <v>367</v>
      </c>
    </row>
    <row r="3" spans="1:31" x14ac:dyDescent="0.35">
      <c r="A3">
        <f t="shared" ca="1" si="0"/>
        <v>0.35737406167575292</v>
      </c>
      <c r="B3">
        <v>5</v>
      </c>
      <c r="D3">
        <v>7</v>
      </c>
      <c r="E3" s="118">
        <v>9.8591549295774641E-2</v>
      </c>
      <c r="F3">
        <v>3</v>
      </c>
      <c r="K3">
        <v>15</v>
      </c>
      <c r="L3" s="119">
        <v>0.20512820512820512</v>
      </c>
      <c r="M3" s="120"/>
      <c r="R3">
        <v>2</v>
      </c>
      <c r="S3" t="s">
        <v>368</v>
      </c>
    </row>
    <row r="4" spans="1:31" x14ac:dyDescent="0.35">
      <c r="A4">
        <f t="shared" ca="1" si="0"/>
        <v>1.0874497348477452E-2</v>
      </c>
      <c r="B4">
        <v>2</v>
      </c>
      <c r="D4">
        <v>7</v>
      </c>
      <c r="E4" s="118">
        <v>9.8591549295774641E-2</v>
      </c>
      <c r="F4">
        <v>4</v>
      </c>
      <c r="H4" s="119"/>
      <c r="I4" s="119"/>
      <c r="K4">
        <v>25</v>
      </c>
      <c r="L4" s="119">
        <v>0.33794871794871795</v>
      </c>
      <c r="M4" s="120"/>
      <c r="R4">
        <v>3</v>
      </c>
      <c r="S4" t="s">
        <v>369</v>
      </c>
    </row>
    <row r="5" spans="1:31" x14ac:dyDescent="0.35">
      <c r="A5">
        <f t="shared" ca="1" si="0"/>
        <v>0.51223229860803787</v>
      </c>
      <c r="B5">
        <v>9</v>
      </c>
      <c r="D5">
        <v>8</v>
      </c>
      <c r="E5" s="118">
        <v>0.11267605633802817</v>
      </c>
      <c r="F5">
        <v>5</v>
      </c>
      <c r="K5">
        <v>23</v>
      </c>
      <c r="L5" s="119">
        <v>0.31794871794871793</v>
      </c>
      <c r="M5" s="120"/>
      <c r="R5">
        <v>4</v>
      </c>
      <c r="S5" t="s">
        <v>370</v>
      </c>
    </row>
    <row r="6" spans="1:31" x14ac:dyDescent="0.35">
      <c r="A6">
        <f t="shared" ca="1" si="0"/>
        <v>0.24448421325139935</v>
      </c>
      <c r="B6">
        <v>7</v>
      </c>
      <c r="D6">
        <v>8</v>
      </c>
      <c r="E6" s="118">
        <v>0.11267605633802817</v>
      </c>
      <c r="F6">
        <v>6</v>
      </c>
      <c r="K6">
        <v>22</v>
      </c>
      <c r="L6" s="119">
        <v>0.30153846153846153</v>
      </c>
      <c r="M6" s="120"/>
      <c r="R6">
        <v>5</v>
      </c>
      <c r="S6" t="s">
        <v>371</v>
      </c>
    </row>
    <row r="7" spans="1:31" x14ac:dyDescent="0.35">
      <c r="A7">
        <f t="shared" ca="1" si="0"/>
        <v>0.84764069798677066</v>
      </c>
      <c r="B7">
        <v>3</v>
      </c>
      <c r="D7">
        <v>6</v>
      </c>
      <c r="E7" s="118">
        <v>8.4507042253521125E-2</v>
      </c>
      <c r="F7">
        <v>7</v>
      </c>
      <c r="K7">
        <v>27</v>
      </c>
      <c r="L7" s="119">
        <v>0.37282051282051282</v>
      </c>
      <c r="M7" s="120"/>
      <c r="R7">
        <v>6</v>
      </c>
      <c r="S7" t="s">
        <v>372</v>
      </c>
    </row>
    <row r="8" spans="1:31" x14ac:dyDescent="0.35">
      <c r="A8">
        <f t="shared" ca="1" si="0"/>
        <v>0.74821416977231348</v>
      </c>
      <c r="B8">
        <v>6</v>
      </c>
      <c r="D8">
        <v>6</v>
      </c>
      <c r="E8" s="118">
        <v>8.4507042253521125E-2</v>
      </c>
      <c r="F8">
        <v>8</v>
      </c>
      <c r="K8">
        <v>26</v>
      </c>
      <c r="L8" s="119">
        <v>0.35487179487179488</v>
      </c>
      <c r="M8" s="120"/>
      <c r="R8">
        <v>7</v>
      </c>
      <c r="S8" t="s">
        <v>373</v>
      </c>
    </row>
    <row r="9" spans="1:31" x14ac:dyDescent="0.35">
      <c r="A9">
        <f t="shared" ca="1" si="0"/>
        <v>0.87123120920634145</v>
      </c>
      <c r="B9">
        <v>8</v>
      </c>
      <c r="D9">
        <v>7</v>
      </c>
      <c r="E9" s="118">
        <v>9.8591549295774641E-2</v>
      </c>
      <c r="F9">
        <v>9</v>
      </c>
      <c r="K9">
        <v>19</v>
      </c>
      <c r="L9" s="119">
        <v>0.2671794871794872</v>
      </c>
      <c r="M9" s="120"/>
      <c r="R9">
        <v>8</v>
      </c>
      <c r="S9" t="s">
        <v>374</v>
      </c>
    </row>
    <row r="10" spans="1:31" x14ac:dyDescent="0.35">
      <c r="A10">
        <f t="shared" ca="1" si="0"/>
        <v>4.0502748752943352E-2</v>
      </c>
      <c r="B10">
        <v>10</v>
      </c>
      <c r="D10">
        <v>9</v>
      </c>
      <c r="E10" s="118">
        <v>0.12676056338028169</v>
      </c>
      <c r="F10">
        <v>10</v>
      </c>
      <c r="K10">
        <v>19</v>
      </c>
      <c r="L10" s="119">
        <v>0.25743589743589745</v>
      </c>
      <c r="M10" s="120"/>
      <c r="R10">
        <v>9</v>
      </c>
      <c r="S10" t="s">
        <v>375</v>
      </c>
    </row>
    <row r="11" spans="1:31" x14ac:dyDescent="0.35">
      <c r="K11">
        <v>19</v>
      </c>
      <c r="L11" s="119">
        <v>0.26666666666666666</v>
      </c>
      <c r="M11" s="120"/>
      <c r="R11">
        <v>10</v>
      </c>
      <c r="S11" t="s">
        <v>376</v>
      </c>
    </row>
    <row r="12" spans="1:31" x14ac:dyDescent="0.35">
      <c r="D12">
        <v>71</v>
      </c>
    </row>
    <row r="13" spans="1:31" x14ac:dyDescent="0.35">
      <c r="K13">
        <v>218</v>
      </c>
      <c r="V13" s="139">
        <v>1</v>
      </c>
      <c r="W13" s="139">
        <v>2</v>
      </c>
      <c r="X13" s="139">
        <v>3</v>
      </c>
      <c r="Y13" s="139">
        <v>4</v>
      </c>
      <c r="Z13" s="139">
        <v>5</v>
      </c>
      <c r="AA13" s="139">
        <v>6</v>
      </c>
      <c r="AB13" s="139">
        <v>7</v>
      </c>
      <c r="AC13" s="139">
        <v>8</v>
      </c>
      <c r="AD13" s="139">
        <v>9</v>
      </c>
      <c r="AE13" s="139">
        <v>10</v>
      </c>
    </row>
    <row r="14" spans="1:31" x14ac:dyDescent="0.35">
      <c r="U14">
        <v>1</v>
      </c>
      <c r="V14">
        <v>2</v>
      </c>
      <c r="W14">
        <v>2</v>
      </c>
      <c r="X14">
        <v>2</v>
      </c>
      <c r="Y14">
        <v>2</v>
      </c>
      <c r="Z14">
        <v>1</v>
      </c>
      <c r="AA14">
        <v>1</v>
      </c>
      <c r="AB14">
        <v>1</v>
      </c>
      <c r="AC14">
        <v>1</v>
      </c>
      <c r="AD14">
        <v>1</v>
      </c>
      <c r="AE14">
        <v>1</v>
      </c>
    </row>
    <row r="15" spans="1:31" x14ac:dyDescent="0.35">
      <c r="U15">
        <v>2</v>
      </c>
      <c r="V15">
        <v>2</v>
      </c>
      <c r="W15">
        <v>2</v>
      </c>
      <c r="X15">
        <v>1</v>
      </c>
      <c r="Y15">
        <v>1</v>
      </c>
      <c r="Z15">
        <v>1</v>
      </c>
      <c r="AA15">
        <v>1</v>
      </c>
      <c r="AB15">
        <v>1</v>
      </c>
      <c r="AC15">
        <v>1</v>
      </c>
      <c r="AD15">
        <v>1</v>
      </c>
      <c r="AE15">
        <v>1</v>
      </c>
    </row>
    <row r="16" spans="1:31" x14ac:dyDescent="0.35">
      <c r="B16" s="122">
        <v>1</v>
      </c>
      <c r="C16" s="122">
        <v>2</v>
      </c>
      <c r="D16" s="122">
        <v>3</v>
      </c>
      <c r="E16" s="122">
        <v>4</v>
      </c>
      <c r="F16" s="122">
        <v>5</v>
      </c>
      <c r="G16" s="122">
        <v>6</v>
      </c>
      <c r="H16" s="122">
        <v>7</v>
      </c>
      <c r="I16" s="122">
        <v>8</v>
      </c>
      <c r="J16" s="122">
        <v>9</v>
      </c>
      <c r="K16" s="122">
        <v>10</v>
      </c>
      <c r="U16">
        <v>3</v>
      </c>
      <c r="V16">
        <v>2</v>
      </c>
      <c r="W16">
        <v>2</v>
      </c>
      <c r="X16">
        <v>1</v>
      </c>
      <c r="Y16">
        <v>1</v>
      </c>
      <c r="Z16">
        <v>1</v>
      </c>
      <c r="AA16">
        <v>1</v>
      </c>
      <c r="AB16">
        <v>1</v>
      </c>
      <c r="AC16">
        <v>1</v>
      </c>
      <c r="AD16">
        <v>1</v>
      </c>
      <c r="AE16">
        <v>0</v>
      </c>
    </row>
    <row r="17" spans="1:31" x14ac:dyDescent="0.35">
      <c r="A17" s="123">
        <v>1</v>
      </c>
      <c r="B17" s="124" t="s">
        <v>344</v>
      </c>
      <c r="C17" s="124" t="s">
        <v>344</v>
      </c>
      <c r="D17" s="124" t="s">
        <v>350</v>
      </c>
      <c r="E17" s="124"/>
      <c r="F17" s="124"/>
      <c r="G17" s="124"/>
      <c r="H17" s="124"/>
      <c r="I17" s="124"/>
      <c r="J17" s="124"/>
      <c r="K17" s="124"/>
      <c r="U17">
        <v>4</v>
      </c>
      <c r="V17">
        <v>2</v>
      </c>
      <c r="W17">
        <v>2</v>
      </c>
      <c r="X17">
        <v>1</v>
      </c>
      <c r="Y17">
        <v>1</v>
      </c>
      <c r="Z17">
        <v>1</v>
      </c>
      <c r="AA17">
        <v>1</v>
      </c>
      <c r="AB17">
        <v>1</v>
      </c>
      <c r="AC17">
        <v>0</v>
      </c>
      <c r="AD17">
        <v>0</v>
      </c>
      <c r="AE17">
        <v>0</v>
      </c>
    </row>
    <row r="18" spans="1:31" x14ac:dyDescent="0.35">
      <c r="A18" s="123">
        <v>2</v>
      </c>
      <c r="B18" s="124" t="s">
        <v>344</v>
      </c>
      <c r="C18" s="124" t="s">
        <v>344</v>
      </c>
      <c r="D18" s="124"/>
      <c r="E18" s="124"/>
      <c r="F18" s="124"/>
      <c r="G18" s="124"/>
      <c r="H18" s="124"/>
      <c r="I18" s="124"/>
      <c r="J18" s="124"/>
      <c r="K18" s="124"/>
      <c r="U18">
        <v>5</v>
      </c>
      <c r="V18">
        <v>2</v>
      </c>
      <c r="W18">
        <v>1</v>
      </c>
      <c r="X18">
        <v>1</v>
      </c>
      <c r="Y18">
        <v>1</v>
      </c>
      <c r="Z18">
        <v>1</v>
      </c>
      <c r="AA18">
        <v>0</v>
      </c>
      <c r="AB18">
        <v>0</v>
      </c>
      <c r="AC18">
        <v>0</v>
      </c>
      <c r="AD18">
        <v>0</v>
      </c>
      <c r="AE18">
        <v>0</v>
      </c>
    </row>
    <row r="19" spans="1:31" x14ac:dyDescent="0.35">
      <c r="A19" s="123">
        <v>3</v>
      </c>
      <c r="B19" s="124" t="s">
        <v>351</v>
      </c>
      <c r="C19" s="124" t="s">
        <v>357</v>
      </c>
      <c r="D19" s="124"/>
      <c r="E19" s="124"/>
      <c r="F19" s="124"/>
      <c r="G19" s="124"/>
      <c r="H19" s="124"/>
      <c r="I19" s="124"/>
      <c r="J19" s="124"/>
      <c r="K19" s="124"/>
    </row>
    <row r="20" spans="1:31" x14ac:dyDescent="0.35">
      <c r="A20" s="123">
        <v>4</v>
      </c>
      <c r="B20" s="124" t="s">
        <v>352</v>
      </c>
      <c r="C20" s="124" t="s">
        <v>358</v>
      </c>
      <c r="D20" s="124"/>
      <c r="E20" s="124"/>
      <c r="F20" s="124"/>
      <c r="G20" s="124"/>
      <c r="H20" s="124"/>
      <c r="I20" s="124"/>
      <c r="J20" s="124"/>
      <c r="K20" s="124"/>
    </row>
    <row r="21" spans="1:31" x14ac:dyDescent="0.35">
      <c r="A21" s="123">
        <v>5</v>
      </c>
      <c r="B21" s="124" t="s">
        <v>353</v>
      </c>
      <c r="C21" s="124" t="s">
        <v>359</v>
      </c>
      <c r="D21" s="124"/>
      <c r="E21" s="124"/>
      <c r="F21" s="124"/>
      <c r="G21" s="124"/>
      <c r="H21" s="124"/>
      <c r="I21" s="124"/>
      <c r="J21" s="124"/>
      <c r="K21" s="124"/>
    </row>
    <row r="22" spans="1:31" x14ac:dyDescent="0.35">
      <c r="A22" s="123">
        <v>6</v>
      </c>
      <c r="B22" s="124" t="s">
        <v>354</v>
      </c>
      <c r="C22" s="124"/>
      <c r="D22" s="124"/>
      <c r="E22" s="124"/>
      <c r="F22" s="124"/>
      <c r="G22" s="124"/>
      <c r="H22" s="124"/>
      <c r="I22" s="124"/>
      <c r="J22" s="124"/>
      <c r="K22" s="124"/>
      <c r="Z22">
        <v>4</v>
      </c>
      <c r="AA22">
        <f>INDEX(U14:AE18,MATCH(Z22,U14:U18,0),9)</f>
        <v>0</v>
      </c>
    </row>
    <row r="23" spans="1:31" x14ac:dyDescent="0.35">
      <c r="A23" s="123">
        <v>7</v>
      </c>
      <c r="B23" s="124" t="s">
        <v>355</v>
      </c>
      <c r="C23" s="124"/>
      <c r="D23" s="124"/>
      <c r="E23" s="124"/>
      <c r="F23" s="124"/>
      <c r="G23" s="124"/>
      <c r="H23" s="124"/>
      <c r="I23" s="124"/>
      <c r="J23" s="124"/>
      <c r="K23" s="124"/>
    </row>
    <row r="24" spans="1:31" x14ac:dyDescent="0.35">
      <c r="A24" s="123">
        <v>8</v>
      </c>
      <c r="B24" s="124" t="s">
        <v>356</v>
      </c>
      <c r="C24" s="124"/>
      <c r="D24" s="124"/>
      <c r="E24" s="124"/>
      <c r="F24" s="124"/>
      <c r="G24" s="124"/>
      <c r="H24" s="124"/>
      <c r="I24" s="124"/>
      <c r="J24" s="124"/>
      <c r="K24" s="124"/>
    </row>
    <row r="25" spans="1:31" x14ac:dyDescent="0.35">
      <c r="A25" s="123">
        <v>9</v>
      </c>
      <c r="B25" s="124" t="s">
        <v>344</v>
      </c>
      <c r="C25" s="124"/>
      <c r="D25" s="124"/>
      <c r="E25" s="124"/>
      <c r="F25" s="124"/>
      <c r="G25" s="124"/>
      <c r="H25" s="124"/>
      <c r="I25" s="124"/>
      <c r="J25" s="124"/>
      <c r="K25" s="124"/>
    </row>
    <row r="26" spans="1:31" x14ac:dyDescent="0.35">
      <c r="A26" s="123">
        <v>10</v>
      </c>
      <c r="B26" s="124" t="s">
        <v>344</v>
      </c>
      <c r="C26" s="124"/>
      <c r="D26" s="124"/>
      <c r="E26" s="124"/>
      <c r="F26" s="124"/>
      <c r="G26" s="124"/>
      <c r="H26" s="124"/>
      <c r="I26" s="124"/>
      <c r="J26" s="124"/>
      <c r="K26" s="124"/>
    </row>
  </sheetData>
  <sortState xmlns:xlrd2="http://schemas.microsoft.com/office/spreadsheetml/2017/richdata2" ref="A1:B10">
    <sortCondition descending="1" ref="A1:A10"/>
  </sortState>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83782-0FF7-44EF-945F-E26EA7965BE6}">
  <sheetPr codeName="Sheet1">
    <pageSetUpPr autoPageBreaks="0"/>
  </sheetPr>
  <dimension ref="A1:CQ1818"/>
  <sheetViews>
    <sheetView workbookViewId="0">
      <selection activeCell="BT36" sqref="BT36"/>
    </sheetView>
  </sheetViews>
  <sheetFormatPr defaultRowHeight="14.5" x14ac:dyDescent="0.35"/>
  <cols>
    <col min="1" max="4" width="3.6328125" style="70" customWidth="1"/>
    <col min="5" max="5" width="2.6328125" style="70" customWidth="1"/>
    <col min="6" max="7" width="8.7265625" style="61"/>
    <col min="8" max="21" width="3.6328125" style="61" customWidth="1"/>
    <col min="22" max="23" width="3.6328125" style="63" customWidth="1"/>
    <col min="24" max="27" width="3.6328125" style="61" customWidth="1"/>
    <col min="28" max="28" width="2.6328125" style="61" customWidth="1"/>
    <col min="29" max="30" width="8.7265625" style="61"/>
    <col min="31" max="31" width="3.6328125" style="62" customWidth="1"/>
    <col min="32" max="43" width="3.6328125" style="61" customWidth="1"/>
    <col min="44" max="45" width="3.6328125" style="63" customWidth="1"/>
    <col min="46" max="67" width="3.6328125" style="61" customWidth="1"/>
    <col min="68" max="69" width="3.6328125" style="63" customWidth="1"/>
    <col min="70" max="74" width="3.6328125" style="61" customWidth="1"/>
    <col min="75" max="76" width="3.6328125" style="61" hidden="1" customWidth="1"/>
    <col min="77" max="81" width="3.6328125" style="61" customWidth="1"/>
    <col min="82" max="82" width="3.6328125" style="63" customWidth="1"/>
    <col min="83" max="91" width="3.6328125" style="61" customWidth="1"/>
    <col min="92" max="16384" width="8.7265625" style="61"/>
  </cols>
  <sheetData>
    <row r="1" spans="1:95" ht="15" thickBot="1" x14ac:dyDescent="0.4">
      <c r="A1" s="95">
        <v>76</v>
      </c>
      <c r="B1" s="78"/>
      <c r="C1" s="78"/>
      <c r="D1" s="78"/>
      <c r="E1" s="78"/>
      <c r="F1" s="78"/>
      <c r="G1" s="78"/>
      <c r="H1" s="78"/>
      <c r="I1" s="183" t="s">
        <v>402</v>
      </c>
      <c r="J1" s="78"/>
      <c r="K1" s="78"/>
      <c r="L1" s="78"/>
      <c r="M1" s="78"/>
      <c r="N1" s="78"/>
      <c r="O1" s="78"/>
      <c r="P1" s="78"/>
      <c r="Q1" s="78"/>
      <c r="R1" s="78"/>
      <c r="S1" s="78"/>
      <c r="T1" s="78"/>
      <c r="U1" s="78"/>
      <c r="X1" s="78"/>
      <c r="Y1" s="78"/>
      <c r="Z1" s="79"/>
      <c r="AA1" s="79"/>
      <c r="AB1" s="79"/>
      <c r="AC1" s="78"/>
      <c r="AD1" s="78"/>
      <c r="AE1" s="78"/>
      <c r="AF1" s="183" t="s">
        <v>402</v>
      </c>
      <c r="AG1" s="78"/>
      <c r="AH1" s="78"/>
      <c r="AI1" s="78"/>
      <c r="AJ1" s="78"/>
      <c r="AK1" s="78"/>
      <c r="AL1" s="78"/>
      <c r="AM1" s="78"/>
      <c r="AN1" s="78"/>
      <c r="AO1" s="78"/>
      <c r="AP1" s="78"/>
      <c r="AQ1" s="78"/>
      <c r="AT1" s="103"/>
      <c r="AU1" s="78"/>
      <c r="AV1" s="78"/>
      <c r="AW1" s="78"/>
      <c r="AX1" s="78"/>
      <c r="AY1" s="78"/>
      <c r="AZ1" s="78"/>
      <c r="BA1" s="78"/>
      <c r="BB1" s="78"/>
      <c r="BC1" s="78"/>
      <c r="BD1" s="78"/>
      <c r="BE1" s="78"/>
      <c r="BF1" s="78"/>
      <c r="BG1" s="78"/>
      <c r="BH1" s="78"/>
      <c r="BI1" s="78"/>
      <c r="BJ1" s="78"/>
      <c r="BK1" s="78"/>
      <c r="BL1" s="78"/>
      <c r="BM1" s="78"/>
      <c r="BN1" s="78"/>
      <c r="BO1" s="103"/>
      <c r="BR1" s="78"/>
      <c r="BS1" s="78"/>
      <c r="BT1" s="78"/>
      <c r="BU1" s="78"/>
      <c r="BV1" s="78"/>
      <c r="BW1" s="78"/>
      <c r="BX1" s="78"/>
      <c r="BY1" s="78"/>
      <c r="BZ1" s="78"/>
      <c r="CA1" s="112"/>
      <c r="CB1" s="112"/>
      <c r="CC1" s="92"/>
      <c r="CD1" s="92"/>
      <c r="CE1" s="116"/>
      <c r="CF1" s="116"/>
      <c r="CG1" s="116"/>
      <c r="CH1" s="116"/>
      <c r="CI1" s="116"/>
      <c r="CJ1" s="116"/>
      <c r="CP1" s="61">
        <f t="shared" ref="CP1:CP10" ca="1" si="0">RAND()</f>
        <v>0.46656990254668784</v>
      </c>
      <c r="CQ1" s="61">
        <v>10</v>
      </c>
    </row>
    <row r="2" spans="1:95" ht="15.5" thickTop="1" thickBot="1" x14ac:dyDescent="0.4">
      <c r="A2" s="96"/>
      <c r="B2" s="63" t="s">
        <v>80</v>
      </c>
      <c r="C2" s="63" t="s">
        <v>82</v>
      </c>
      <c r="D2" s="63" t="s">
        <v>84</v>
      </c>
      <c r="E2" s="63"/>
      <c r="F2" s="250" t="str">
        <f>'Sheet2 Edit'!F1</f>
        <v>Gators</v>
      </c>
      <c r="G2" s="250"/>
      <c r="H2" s="63"/>
      <c r="I2" s="198" t="str">
        <f ca="1">IF(COUNTIF(I5:I13,"DH"),"Yes","No")</f>
        <v>Yes</v>
      </c>
      <c r="J2" s="63"/>
      <c r="K2" s="63"/>
      <c r="L2" s="63"/>
      <c r="M2" s="63"/>
      <c r="N2" s="63"/>
      <c r="O2" s="63"/>
      <c r="P2" s="63"/>
      <c r="Q2" s="63"/>
      <c r="R2" s="63"/>
      <c r="S2" s="63"/>
      <c r="T2" s="63"/>
      <c r="U2" s="63"/>
      <c r="X2" s="63"/>
      <c r="Y2" s="63"/>
      <c r="Z2" s="110"/>
      <c r="AA2" s="110"/>
      <c r="AB2" s="110"/>
      <c r="AC2" s="251" t="str">
        <f>'Sheet2 Edit'!AE1</f>
        <v>Hornets</v>
      </c>
      <c r="AD2" s="251"/>
      <c r="AE2" s="63"/>
      <c r="AF2" s="198" t="str">
        <f ca="1">IF(COUNTIF(AF5:AF13,"DH"),"Yes","No")</f>
        <v>Yes</v>
      </c>
      <c r="AG2" s="63"/>
      <c r="AH2" s="63"/>
      <c r="AI2" s="63"/>
      <c r="AJ2" s="63"/>
      <c r="AK2" s="63"/>
      <c r="AL2" s="63"/>
      <c r="AM2" s="63"/>
      <c r="AN2" s="63"/>
      <c r="AO2" s="63"/>
      <c r="AP2" s="63"/>
      <c r="AQ2" s="63"/>
      <c r="AT2" s="63"/>
      <c r="AU2" s="63"/>
      <c r="AV2" s="63"/>
      <c r="AW2" s="63"/>
      <c r="AX2" s="63"/>
      <c r="AY2" s="63"/>
      <c r="AZ2" s="63"/>
      <c r="BA2" s="63"/>
      <c r="BB2" s="63"/>
      <c r="BC2" s="63"/>
      <c r="BD2" s="63"/>
      <c r="BE2" s="63"/>
      <c r="BF2" s="63"/>
      <c r="BG2" s="64" t="s">
        <v>44</v>
      </c>
      <c r="BH2" s="246" t="str">
        <f ca="1">IF(BU13=F2,INDEX(F5:F13,MATCH(BG2,I5:I13,0)),IF(BU13=AC2,INDEX(AC5:AC13,MATCH(BG2,AF5:AF13,0))))</f>
        <v>Lowery</v>
      </c>
      <c r="BI2" s="247"/>
      <c r="BJ2" s="63"/>
      <c r="BK2" s="63"/>
      <c r="BL2" s="63"/>
      <c r="BM2" s="63"/>
      <c r="BN2" s="63"/>
      <c r="BO2" s="63"/>
      <c r="BR2" s="63"/>
      <c r="BS2" s="63"/>
      <c r="BT2" s="63"/>
      <c r="BU2" s="63"/>
      <c r="BV2" s="63"/>
      <c r="BW2" s="63"/>
      <c r="BX2" s="63"/>
      <c r="BY2" s="191" t="s">
        <v>57</v>
      </c>
      <c r="BZ2" s="196">
        <v>1</v>
      </c>
      <c r="CA2" s="196">
        <v>2</v>
      </c>
      <c r="CB2" s="196">
        <v>3</v>
      </c>
      <c r="CC2" s="196">
        <v>4</v>
      </c>
      <c r="CD2" s="196">
        <v>5</v>
      </c>
      <c r="CE2" s="196">
        <v>6</v>
      </c>
      <c r="CF2" s="196">
        <v>7</v>
      </c>
      <c r="CG2" s="196">
        <v>8</v>
      </c>
      <c r="CH2" s="196">
        <v>9</v>
      </c>
      <c r="CI2" s="196">
        <v>10</v>
      </c>
      <c r="CJ2" s="253" t="s">
        <v>379</v>
      </c>
      <c r="CK2" s="61" t="str">
        <f>BG27</f>
        <v>1B</v>
      </c>
      <c r="CL2" s="61" t="b">
        <f ca="1">IF($CK$2="CF",OFFSET(BG2,1,1),IF($CK$2="LF",OFFSET(AY4,1,1),IF($CK$2="RF",OFFSET(BN4,1,1))))</f>
        <v>0</v>
      </c>
      <c r="CP2" s="61">
        <f t="shared" ca="1" si="0"/>
        <v>0.45140565592393089</v>
      </c>
      <c r="CQ2" s="61">
        <v>6</v>
      </c>
    </row>
    <row r="3" spans="1:95" ht="15.5" thickTop="1" thickBot="1" x14ac:dyDescent="0.4">
      <c r="A3" s="96"/>
      <c r="B3" s="63" t="s">
        <v>81</v>
      </c>
      <c r="C3" s="63" t="s">
        <v>83</v>
      </c>
      <c r="D3" s="63" t="s">
        <v>85</v>
      </c>
      <c r="E3" s="63"/>
      <c r="F3" s="63"/>
      <c r="G3" s="63"/>
      <c r="H3" s="63"/>
      <c r="I3" s="63"/>
      <c r="J3" s="63"/>
      <c r="K3" s="63"/>
      <c r="L3" s="63"/>
      <c r="M3" s="63"/>
      <c r="N3" s="63"/>
      <c r="O3" s="63"/>
      <c r="P3" s="63"/>
      <c r="Q3" s="63"/>
      <c r="R3" s="63"/>
      <c r="S3" s="63"/>
      <c r="T3" s="63"/>
      <c r="U3" s="63"/>
      <c r="X3" s="63"/>
      <c r="Y3" s="63"/>
      <c r="Z3" s="110"/>
      <c r="AA3" s="110"/>
      <c r="AB3" s="110"/>
      <c r="AC3" s="63"/>
      <c r="AD3" s="63"/>
      <c r="AE3" s="63"/>
      <c r="AF3" s="63"/>
      <c r="AG3" s="63"/>
      <c r="AH3" s="63"/>
      <c r="AI3" s="63"/>
      <c r="AJ3" s="63"/>
      <c r="AK3" s="63"/>
      <c r="AL3" s="63"/>
      <c r="AM3" s="63"/>
      <c r="AN3" s="63"/>
      <c r="AO3" s="63"/>
      <c r="AP3" s="63"/>
      <c r="AQ3" s="63"/>
      <c r="AT3" s="63"/>
      <c r="AU3" s="63"/>
      <c r="AV3" s="63"/>
      <c r="AW3" s="63"/>
      <c r="AX3" s="63"/>
      <c r="AY3" s="63"/>
      <c r="AZ3" s="63"/>
      <c r="BA3" s="63"/>
      <c r="BB3" s="63"/>
      <c r="BC3" s="63"/>
      <c r="BD3" s="65"/>
      <c r="BE3" s="63"/>
      <c r="BF3" s="63"/>
      <c r="BG3" s="63"/>
      <c r="BH3" s="197">
        <f ca="1">IF($BU$13=$F$2,VLOOKUP($BH$2,$F$5:$P$13,10,FALSE),VLOOKUP($BH$2,$AC$5:$AM$13,10,FALSE))</f>
        <v>4</v>
      </c>
      <c r="BI3" s="197">
        <f ca="1">IF($BU$13=$F$2,VLOOKUP($BH$2,$F$5:$P$13,11,FALSE),VLOOKUP($BH$2,$AC$5:$AM$13,11,FALSE))</f>
        <v>2</v>
      </c>
      <c r="BJ3" s="63"/>
      <c r="BK3" s="63"/>
      <c r="BL3" s="63"/>
      <c r="BM3" s="65"/>
      <c r="BN3" s="63"/>
      <c r="BO3" s="63"/>
      <c r="BR3" s="63"/>
      <c r="BS3" s="63"/>
      <c r="BT3" s="63"/>
      <c r="BU3" s="63"/>
      <c r="BV3" s="63"/>
      <c r="BW3" s="63"/>
      <c r="BX3" s="63"/>
      <c r="BY3" s="61">
        <v>1</v>
      </c>
      <c r="BZ3" s="198">
        <v>2</v>
      </c>
      <c r="CA3" s="198">
        <v>2</v>
      </c>
      <c r="CB3" s="198">
        <v>2</v>
      </c>
      <c r="CC3" s="198">
        <v>2</v>
      </c>
      <c r="CD3" s="198">
        <v>1</v>
      </c>
      <c r="CE3" s="198">
        <v>1</v>
      </c>
      <c r="CF3" s="198">
        <v>1</v>
      </c>
      <c r="CG3" s="198">
        <v>1</v>
      </c>
      <c r="CH3" s="198">
        <v>1</v>
      </c>
      <c r="CI3" s="198">
        <v>1</v>
      </c>
      <c r="CJ3" s="253"/>
      <c r="CP3" s="61">
        <f t="shared" ca="1" si="0"/>
        <v>0.79218510293041822</v>
      </c>
      <c r="CQ3" s="61">
        <v>3</v>
      </c>
    </row>
    <row r="4" spans="1:95" ht="15.5" thickTop="1" thickBot="1" x14ac:dyDescent="0.4">
      <c r="A4" s="96"/>
      <c r="B4" s="63"/>
      <c r="C4" s="63"/>
      <c r="D4" s="63"/>
      <c r="E4" s="63"/>
      <c r="F4" s="192" t="s">
        <v>28</v>
      </c>
      <c r="G4" s="192" t="s">
        <v>29</v>
      </c>
      <c r="H4" s="192"/>
      <c r="I4" s="192" t="s">
        <v>154</v>
      </c>
      <c r="J4" s="192" t="s">
        <v>34</v>
      </c>
      <c r="K4" s="192" t="s">
        <v>35</v>
      </c>
      <c r="L4" s="192" t="s">
        <v>36</v>
      </c>
      <c r="M4" s="192" t="s">
        <v>32</v>
      </c>
      <c r="N4" s="192" t="s">
        <v>33</v>
      </c>
      <c r="O4" s="192" t="s">
        <v>244</v>
      </c>
      <c r="P4" s="192" t="s">
        <v>90</v>
      </c>
      <c r="Q4" s="63" t="s">
        <v>93</v>
      </c>
      <c r="R4" s="192" t="s">
        <v>362</v>
      </c>
      <c r="S4" s="192" t="s">
        <v>37</v>
      </c>
      <c r="T4" s="192" t="s">
        <v>331</v>
      </c>
      <c r="U4" s="63"/>
      <c r="V4" s="192"/>
      <c r="X4" s="63"/>
      <c r="Y4" s="63"/>
      <c r="Z4" s="63"/>
      <c r="AA4" s="110"/>
      <c r="AB4" s="63"/>
      <c r="AC4" s="63"/>
      <c r="AD4" s="63"/>
      <c r="AE4" s="192" t="s">
        <v>36</v>
      </c>
      <c r="AF4" s="192" t="s">
        <v>154</v>
      </c>
      <c r="AG4" s="192" t="s">
        <v>34</v>
      </c>
      <c r="AH4" s="192" t="s">
        <v>35</v>
      </c>
      <c r="AI4" s="192" t="s">
        <v>91</v>
      </c>
      <c r="AJ4" s="192" t="s">
        <v>32</v>
      </c>
      <c r="AK4" s="192" t="s">
        <v>33</v>
      </c>
      <c r="AL4" s="192" t="s">
        <v>244</v>
      </c>
      <c r="AM4" s="192" t="s">
        <v>90</v>
      </c>
      <c r="AN4" s="63" t="s">
        <v>93</v>
      </c>
      <c r="AO4" s="192" t="s">
        <v>362</v>
      </c>
      <c r="AP4" s="63" t="s">
        <v>37</v>
      </c>
      <c r="AQ4" s="63" t="s">
        <v>331</v>
      </c>
      <c r="AT4" s="192"/>
      <c r="AU4" s="192"/>
      <c r="AV4" s="192"/>
      <c r="AW4" s="192"/>
      <c r="AX4" s="192"/>
      <c r="AY4" s="64" t="s">
        <v>39</v>
      </c>
      <c r="AZ4" s="246" t="str">
        <f ca="1">IF(BU13=F2,INDEX(F5:F13,MATCH(AY4,I5:I13,0)),IF(BU13=AC2,INDEX(AC5:AC13,MATCH(AY4,AF5:AF13,0))))</f>
        <v>Holley</v>
      </c>
      <c r="BA4" s="247"/>
      <c r="BB4" s="63"/>
      <c r="BC4" s="192"/>
      <c r="BG4" s="63"/>
      <c r="BH4" s="66" t="s">
        <v>244</v>
      </c>
      <c r="BI4" s="66" t="s">
        <v>90</v>
      </c>
      <c r="BJ4" s="192"/>
      <c r="BK4" s="192"/>
      <c r="BL4" s="192"/>
      <c r="BM4" s="192"/>
      <c r="BN4" s="64" t="s">
        <v>38</v>
      </c>
      <c r="BO4" s="246" t="str">
        <f ca="1">IF(BU13=F2,INDEX(F5:F13,MATCH(BN4,I5:I13,0)),IF(BU13=AC2,INDEX(AC5:AC13,MATCH(BN4,AF5:AF13,0))))</f>
        <v>Sharkey</v>
      </c>
      <c r="BP4" s="247"/>
      <c r="BQ4" s="192"/>
      <c r="BR4" s="192"/>
      <c r="BS4" s="235"/>
      <c r="BT4" s="235"/>
      <c r="BU4" s="235"/>
      <c r="BV4" s="63"/>
      <c r="BW4" s="63">
        <v>1</v>
      </c>
      <c r="BX4" s="63" t="s">
        <v>37</v>
      </c>
      <c r="BY4" s="61">
        <v>2</v>
      </c>
      <c r="BZ4" s="198">
        <v>2</v>
      </c>
      <c r="CA4" s="198">
        <v>2</v>
      </c>
      <c r="CB4" s="198">
        <v>1</v>
      </c>
      <c r="CC4" s="198">
        <v>1</v>
      </c>
      <c r="CD4" s="198">
        <v>1</v>
      </c>
      <c r="CE4" s="198">
        <v>1</v>
      </c>
      <c r="CF4" s="198">
        <v>1</v>
      </c>
      <c r="CG4" s="198">
        <v>1</v>
      </c>
      <c r="CH4" s="198">
        <v>1</v>
      </c>
      <c r="CI4" s="198">
        <v>1</v>
      </c>
      <c r="CJ4" s="253"/>
      <c r="CP4" s="61">
        <f t="shared" ca="1" si="0"/>
        <v>0.16659444780276822</v>
      </c>
      <c r="CQ4" s="61">
        <v>4</v>
      </c>
    </row>
    <row r="5" spans="1:95" ht="15.5" thickTop="1" thickBot="1" x14ac:dyDescent="0.4">
      <c r="A5" s="96"/>
      <c r="B5" s="45">
        <f ca="1">IF(AND($H5="R",$AE$23="R"),$K5+$AG$23,$J5+$AG$23)</f>
        <v>-2</v>
      </c>
      <c r="C5" s="45">
        <f t="shared" ref="C5:C19" ca="1" si="1">IF(AND($H5="B",$AE$23="R"),$K5+$AF$23,$J5+$AG$23)</f>
        <v>-1</v>
      </c>
      <c r="D5" s="45">
        <f t="shared" ref="D5:D19" ca="1" si="2">IF(AND($H5="L",$AE$23="L"),$J5+$AF$23,$K5+$AF$23)</f>
        <v>-1</v>
      </c>
      <c r="E5" s="193">
        <v>1</v>
      </c>
      <c r="F5" s="17" t="str">
        <f ca="1">VLOOKUP(E5,'Sheet2 Edit'!E5:P19,2,FALSE)</f>
        <v>Sharkey</v>
      </c>
      <c r="G5" s="17" t="str">
        <f ca="1">VLOOKUP($E$5,'Sheet2 Edit'!$E$5:$P$19,3,FALSE)</f>
        <v>Bill</v>
      </c>
      <c r="H5" s="76" t="str">
        <f ca="1">VLOOKUP($E$5,'Sheet2 Edit'!$E$5:$P$19,4,FALSE)</f>
        <v>R</v>
      </c>
      <c r="I5" s="76" t="str">
        <f ca="1">IF(T5=1,VLOOKUP(E5,'Sheet2 Edit'!E5:P19,5,FALSE),IF(T5=2,VLOOKUP(E5,'Sheet2 Edit'!E5:T19,13,FALSE),VLOOKUP(E5,'Sheet2 Edit'!E5:T19,14,FALSE)))</f>
        <v>RF</v>
      </c>
      <c r="J5" s="76">
        <f ca="1">VLOOKUP(E5,'Sheet2 Edit'!E5:P19,6,FALSE)</f>
        <v>4</v>
      </c>
      <c r="K5" s="76">
        <f ca="1">VLOOKUP(E5,'Sheet2 Edit'!E5:P19,7,FALSE)</f>
        <v>3</v>
      </c>
      <c r="L5" s="76">
        <f ca="1">VLOOKUP(E5,'Sheet2 Edit'!E5:P19,8,FALSE)</f>
        <v>4</v>
      </c>
      <c r="M5" s="76">
        <f ca="1">VLOOKUP(E5,'Sheet2 Edit'!E5:P19,9,FALSE)</f>
        <v>4</v>
      </c>
      <c r="N5" s="76">
        <f ca="1">VLOOKUP(E5,'Sheet2 Edit'!E5:P19,10,FALSE)</f>
        <v>4</v>
      </c>
      <c r="O5" s="76">
        <f ca="1">IF(T5=1,VLOOKUP(E5,'Sheet2 Edit'!E5:P19,11,FALSE),VLOOKUP(E5,'Sheet2 Edit'!E5:T19,15,FALSE))</f>
        <v>3</v>
      </c>
      <c r="P5" s="76">
        <f ca="1">VLOOKUP($E$5,'Sheet2 Edit'!$E$5:$P$19,12,FALSE)</f>
        <v>5</v>
      </c>
      <c r="Q5" s="76">
        <f ca="1">VLOOKUP($E5,'Sheet2 Edit'!$E$5:$V$19,16,FALSE)</f>
        <v>0</v>
      </c>
      <c r="R5" s="76">
        <f ca="1">VLOOKUP($E5,'Sheet2 Edit'!$E$5:$V$19,17,FALSE)</f>
        <v>0</v>
      </c>
      <c r="S5" s="163">
        <f ca="1">VLOOKUP($E5,'Sheet2 Edit'!$E$5:$V$19,18,FALSE)</f>
        <v>1</v>
      </c>
      <c r="T5" s="80">
        <v>1</v>
      </c>
      <c r="U5" s="63"/>
      <c r="V5" s="190"/>
      <c r="W5" s="190"/>
      <c r="X5" s="190"/>
      <c r="Y5" s="47">
        <f ca="1">IF(AND(AE5="R",H23="R"),AH5+J23,AG5+J23)</f>
        <v>0</v>
      </c>
      <c r="Z5" s="47">
        <f ca="1">IF(AND(AE5="B",H23="R"),AH5+I23,AG5+J23)</f>
        <v>0</v>
      </c>
      <c r="AA5" s="45">
        <f ca="1">IF(AND(AE5="L",H23="L"),AG5+I23,AH5+I23)</f>
        <v>-1</v>
      </c>
      <c r="AB5" s="194">
        <v>1</v>
      </c>
      <c r="AC5" s="18" t="str">
        <f ca="1">VLOOKUP(AB5,'Sheet2 Edit'!AD5:AO19,2,FALSE)</f>
        <v>Monteso</v>
      </c>
      <c r="AD5" s="18" t="str">
        <f ca="1">VLOOKUP(AB5,'Sheet2 Edit'!AD5:AO19,3,FALSE)</f>
        <v>Luis</v>
      </c>
      <c r="AE5" s="88" t="str">
        <f ca="1">VLOOKUP(AB5,'Sheet2 Edit'!AD5:AO19,4,FALSE)</f>
        <v>R</v>
      </c>
      <c r="AF5" s="88" t="str">
        <f ca="1">IF($AQ5=1,VLOOKUP($AB5,'Sheet2 Edit'!$AD$5:$AR$19,5,FALSE),IF($AQ5=2,VLOOKUP($AB5,'Sheet2 Edit'!$AD$5:$AR$19,13,FALSE),VLOOKUP($AB5,'Sheet2 Edit'!$AD$5:$AR$19,14,FALSE)))</f>
        <v>SS</v>
      </c>
      <c r="AG5" s="88">
        <f ca="1">VLOOKUP(AB5,'Sheet2 Edit'!AD5:AO19,6,FALSE)</f>
        <v>3</v>
      </c>
      <c r="AH5" s="88">
        <f ca="1">VLOOKUP(AB5,'Sheet2 Edit'!AD5:AO19,7,FALSE)</f>
        <v>4</v>
      </c>
      <c r="AI5" s="88">
        <f ca="1">VLOOKUP(AB5,'Sheet2 Edit'!AD5:AO19,8,FALSE)</f>
        <v>3</v>
      </c>
      <c r="AJ5" s="88">
        <f ca="1">VLOOKUP(AB5,'Sheet2 Edit'!AD5:AO19,9,FALSE)</f>
        <v>5</v>
      </c>
      <c r="AK5" s="88">
        <f ca="1">VLOOKUP(AB5,'Sheet2 Edit'!AD5:AO19,10,FALSE)</f>
        <v>4</v>
      </c>
      <c r="AL5" s="88">
        <f ca="1">IF($AQ5=1,VLOOKUP($AB5,'Sheet2 Edit'!$AD$5:$AR$19,11,FALSE),VLOOKUP($AB5,'Sheet2 Edit'!$AD$5:$AR$19,15,FALSE))</f>
        <v>3</v>
      </c>
      <c r="AM5" s="88">
        <f ca="1">VLOOKUP($AB$5,'Sheet2 Edit'!$AD$5:$AO$19,12,FALSE)</f>
        <v>3</v>
      </c>
      <c r="AN5" s="88">
        <f ca="1">VLOOKUP($AB5,'Sheet2 Edit'!$AD$5:$AU$32,16,FALSE)</f>
        <v>0</v>
      </c>
      <c r="AO5" s="88">
        <f ca="1">VLOOKUP($AB5,'Sheet2 Edit'!$AD$5:$AU$32,17,FALSE)</f>
        <v>0</v>
      </c>
      <c r="AP5" s="164">
        <f ca="1">VLOOKUP($AB5,'Sheet2 Edit'!$AD$5:$AU$32,18,FALSE)</f>
        <v>3</v>
      </c>
      <c r="AQ5" s="63">
        <v>1</v>
      </c>
      <c r="AT5" s="72">
        <v>0</v>
      </c>
      <c r="AU5" s="72">
        <v>5</v>
      </c>
      <c r="AV5" s="207"/>
      <c r="AW5" s="192"/>
      <c r="AX5" s="192"/>
      <c r="AY5" s="67"/>
      <c r="AZ5" s="197">
        <f ca="1">IF($BU$13=$F$2,VLOOKUP($AZ$4,$F$5:$P$13,10,FALSE),VLOOKUP($AZ$4,$AC$5:$AM$13,10,FALSE))</f>
        <v>4</v>
      </c>
      <c r="BA5" s="197">
        <f ca="1">IF($BU$13=$F$2,VLOOKUP($AZ$4,$F$5:$P$13,11,FALSE),VLOOKUP($AZ$4,$AC$5:$AM$13,11,FALSE))</f>
        <v>3</v>
      </c>
      <c r="BB5" s="63"/>
      <c r="BC5" s="192"/>
      <c r="BG5" s="63"/>
      <c r="BH5" s="63"/>
      <c r="BI5" s="63"/>
      <c r="BJ5" s="192"/>
      <c r="BK5" s="192"/>
      <c r="BL5" s="192"/>
      <c r="BM5" s="192"/>
      <c r="BN5" s="67"/>
      <c r="BO5" s="197">
        <f ca="1">IF($BU$13=$F$2,VLOOKUP($BO$4,$F$5:$P$13,10,FALSE),VLOOKUP($BO$4,$AC$5:$AM$13,10,FALSE))</f>
        <v>3</v>
      </c>
      <c r="BP5" s="197">
        <f ca="1">IF($BU$13=$F$2,VLOOKUP($BO$4,$F$5:$P$13,11,FALSE),VLOOKUP($BO$4,$AC$5:$AM$13,11,FALSE))</f>
        <v>5</v>
      </c>
      <c r="BQ5" s="192"/>
      <c r="BR5" s="192"/>
      <c r="BS5" s="193"/>
      <c r="BT5" s="193"/>
      <c r="BU5" s="193"/>
      <c r="BV5" s="63"/>
      <c r="BW5" s="63">
        <v>2</v>
      </c>
      <c r="BX5" s="63" t="s">
        <v>42</v>
      </c>
      <c r="BY5" s="61">
        <v>3</v>
      </c>
      <c r="BZ5" s="198">
        <v>2</v>
      </c>
      <c r="CA5" s="198">
        <v>2</v>
      </c>
      <c r="CB5" s="198">
        <v>1</v>
      </c>
      <c r="CC5" s="198">
        <v>1</v>
      </c>
      <c r="CD5" s="198">
        <v>1</v>
      </c>
      <c r="CE5" s="198">
        <v>1</v>
      </c>
      <c r="CF5" s="198">
        <v>1</v>
      </c>
      <c r="CG5" s="198">
        <v>1</v>
      </c>
      <c r="CH5" s="198">
        <v>1</v>
      </c>
      <c r="CI5" s="198">
        <v>0</v>
      </c>
      <c r="CJ5" s="253"/>
      <c r="CP5" s="61">
        <f t="shared" ca="1" si="0"/>
        <v>0.20450572428850755</v>
      </c>
      <c r="CQ5" s="61">
        <v>7</v>
      </c>
    </row>
    <row r="6" spans="1:95" ht="15" thickTop="1" x14ac:dyDescent="0.35">
      <c r="A6" s="96"/>
      <c r="B6" s="45">
        <f ca="1">IF(AND(H6="R",$AE$23="R"),$K6+$AG$23,$J6+$AG$23)</f>
        <v>0</v>
      </c>
      <c r="C6" s="45">
        <f t="shared" ca="1" si="1"/>
        <v>-1</v>
      </c>
      <c r="D6" s="45">
        <f t="shared" ca="1" si="2"/>
        <v>-1</v>
      </c>
      <c r="E6" s="193">
        <v>2</v>
      </c>
      <c r="F6" s="17" t="str">
        <f ca="1">VLOOKUP(E6,'Sheet2 Edit'!E5:P19,2,FALSE)</f>
        <v>Lucas</v>
      </c>
      <c r="G6" s="17" t="str">
        <f ca="1">VLOOKUP(E6,'Sheet2 Edit'!E5:P19,3,FALSE)</f>
        <v>Peter</v>
      </c>
      <c r="H6" s="76" t="str">
        <f ca="1">VLOOKUP(E6,'Sheet2 Edit'!E5:P19,4,FALSE)</f>
        <v>B</v>
      </c>
      <c r="I6" s="76" t="str">
        <f ca="1">IF($T6=1,VLOOKUP($E6,'Sheet2 Edit'!$E$5:$P$19,5,FALSE),IF($T6=2,VLOOKUP($E6,'Sheet2 Edit'!$E$5:$T$19,13,FALSE),VLOOKUP($E6,'Sheet2 Edit'!$E$5:$T$19,14,FALSE)))</f>
        <v>2B</v>
      </c>
      <c r="J6" s="76">
        <f ca="1">VLOOKUP(E6,'Sheet2 Edit'!E5:P19,6,FALSE)</f>
        <v>5</v>
      </c>
      <c r="K6" s="76">
        <f ca="1">VLOOKUP(E6,'Sheet2 Edit'!E5:P19,7,FALSE)</f>
        <v>3</v>
      </c>
      <c r="L6" s="76">
        <f ca="1">VLOOKUP(E6,'Sheet2 Edit'!E5:P19,8,FALSE)</f>
        <v>4</v>
      </c>
      <c r="M6" s="76">
        <f ca="1">VLOOKUP(E6,'Sheet2 Edit'!E5:P19,9,FALSE)</f>
        <v>4</v>
      </c>
      <c r="N6" s="76">
        <f ca="1">VLOOKUP(E6,'Sheet2 Edit'!E5:P19,10,FALSE)</f>
        <v>4</v>
      </c>
      <c r="O6" s="76">
        <f ca="1">IF($T6=1,VLOOKUP($E6,'Sheet2 Edit'!$E$5:$P$19,11,FALSE),VLOOKUP($E6,'Sheet2 Edit'!$E$5:$T$19,15,FALSE))</f>
        <v>5</v>
      </c>
      <c r="P6" s="76">
        <f ca="1">VLOOKUP($E$6,'Sheet2 Edit'!$E$5:$P$19,12,FALSE)</f>
        <v>3</v>
      </c>
      <c r="Q6" s="76">
        <f ca="1">VLOOKUP($E6,'Sheet2 Edit'!$E$5:$V$19,16,FALSE)</f>
        <v>0</v>
      </c>
      <c r="R6" s="76">
        <f ca="1">VLOOKUP($E6,'Sheet2 Edit'!$E$5:$V$19,17,FALSE)</f>
        <v>0</v>
      </c>
      <c r="S6" s="163">
        <f ca="1">VLOOKUP($E6,'Sheet2 Edit'!$E$5:$V$19,18,FALSE)</f>
        <v>3</v>
      </c>
      <c r="T6" s="190">
        <v>1</v>
      </c>
      <c r="U6" s="190"/>
      <c r="V6" s="190"/>
      <c r="W6" s="190"/>
      <c r="X6" s="190"/>
      <c r="Y6" s="47">
        <f ca="1">IF(AND(AE6="R",H23="R"),AH6+J23,AG6+J23)</f>
        <v>-1</v>
      </c>
      <c r="Z6" s="47">
        <f ca="1">IF(AND(AE6="B",H23="R"),AH6+I23,AG6+J23)</f>
        <v>-1</v>
      </c>
      <c r="AA6" s="45">
        <f ca="1">IF(AND(AE6="L",H23="L"),AG6+I23,AH6+I23)</f>
        <v>-3</v>
      </c>
      <c r="AB6" s="194">
        <v>2</v>
      </c>
      <c r="AC6" s="18" t="str">
        <f ca="1">VLOOKUP(AB6,'Sheet2 Edit'!AD5:AO19,2,FALSE)</f>
        <v>Johnstone</v>
      </c>
      <c r="AD6" s="18" t="str">
        <f ca="1">VLOOKUP(AB6,'Sheet2 Edit'!AD5:AO19,3,FALSE)</f>
        <v>Dennis</v>
      </c>
      <c r="AE6" s="88" t="str">
        <f ca="1">VLOOKUP(AB6,'Sheet2 Edit'!AD5:AO19,4,FALSE)</f>
        <v>L</v>
      </c>
      <c r="AF6" s="88" t="str">
        <f ca="1">IF($AQ6=1,VLOOKUP($AB6,'Sheet2 Edit'!$AD$5:$AR$19,5,FALSE),IF($AQ6=2,VLOOKUP($AB6,'Sheet2 Edit'!$AD$5:$AR$19,13,FALSE),VLOOKUP($AB6,'Sheet2 Edit'!$AD$5:$AR$19,14,FALSE)))</f>
        <v>DH</v>
      </c>
      <c r="AG6" s="88">
        <f ca="1">VLOOKUP(AB6,'Sheet2 Edit'!AD5:AO19,6,FALSE)</f>
        <v>2</v>
      </c>
      <c r="AH6" s="88">
        <f ca="1">VLOOKUP(AB6,'Sheet2 Edit'!AD5:AO19,7,FALSE)</f>
        <v>3</v>
      </c>
      <c r="AI6" s="88">
        <f ca="1">VLOOKUP(AB6,'Sheet2 Edit'!AD5:AO19,8,FALSE)</f>
        <v>3</v>
      </c>
      <c r="AJ6" s="88">
        <f ca="1">VLOOKUP(AB6,'Sheet2 Edit'!AD5:AO19,9,FALSE)</f>
        <v>4</v>
      </c>
      <c r="AK6" s="88">
        <f ca="1">VLOOKUP(AB6,'Sheet2 Edit'!AD5:AO19,10,FALSE)</f>
        <v>4</v>
      </c>
      <c r="AL6" s="88">
        <f ca="1">IF($AQ6=1,VLOOKUP($AB6,'Sheet2 Edit'!$AD$5:$AR$19,11,FALSE),VLOOKUP($AB6,'Sheet2 Edit'!$AD$5:$AR$19,15,FALSE))</f>
        <v>2</v>
      </c>
      <c r="AM6" s="88">
        <f ca="1">VLOOKUP(AB6,'Sheet2 Edit'!AD5:AO19,12,FALSE)</f>
        <v>2</v>
      </c>
      <c r="AN6" s="88">
        <f ca="1">VLOOKUP($AB6,'Sheet2 Edit'!$AD$5:$AU$32,16,FALSE)</f>
        <v>0</v>
      </c>
      <c r="AO6" s="88">
        <f ca="1">VLOOKUP($AB6,'Sheet2 Edit'!$AD$5:$AU$32,17,FALSE)</f>
        <v>0</v>
      </c>
      <c r="AP6" s="164">
        <f ca="1">VLOOKUP($AB6,'Sheet2 Edit'!$AD$5:$AU$32,18,FALSE)</f>
        <v>1</v>
      </c>
      <c r="AQ6" s="63">
        <v>1</v>
      </c>
      <c r="AT6" s="72">
        <v>-1</v>
      </c>
      <c r="AU6" s="72">
        <v>7</v>
      </c>
      <c r="AV6" s="207"/>
      <c r="AW6" s="192"/>
      <c r="AX6" s="192"/>
      <c r="AY6" s="67"/>
      <c r="AZ6" s="66" t="s">
        <v>244</v>
      </c>
      <c r="BA6" s="66" t="s">
        <v>90</v>
      </c>
      <c r="BB6" s="63"/>
      <c r="BC6" s="192"/>
      <c r="BD6" s="192"/>
      <c r="BE6" s="63"/>
      <c r="BF6" s="63"/>
      <c r="BG6" s="63"/>
      <c r="BH6" s="63"/>
      <c r="BI6" s="63"/>
      <c r="BJ6" s="192"/>
      <c r="BK6" s="192"/>
      <c r="BL6" s="192"/>
      <c r="BM6" s="192"/>
      <c r="BN6" s="67"/>
      <c r="BO6" s="66" t="s">
        <v>244</v>
      </c>
      <c r="BP6" s="66" t="s">
        <v>90</v>
      </c>
      <c r="BQ6" s="192"/>
      <c r="BR6" s="192"/>
      <c r="BS6" s="193"/>
      <c r="BT6" s="193"/>
      <c r="BU6" s="193"/>
      <c r="BV6" s="63"/>
      <c r="BW6" s="63">
        <v>3</v>
      </c>
      <c r="BX6" s="63" t="s">
        <v>0</v>
      </c>
      <c r="BY6" s="61">
        <v>4</v>
      </c>
      <c r="BZ6" s="198">
        <v>2</v>
      </c>
      <c r="CA6" s="198">
        <v>2</v>
      </c>
      <c r="CB6" s="198">
        <v>1</v>
      </c>
      <c r="CC6" s="198">
        <v>1</v>
      </c>
      <c r="CD6" s="198">
        <v>1</v>
      </c>
      <c r="CE6" s="198">
        <v>1</v>
      </c>
      <c r="CF6" s="198">
        <v>1</v>
      </c>
      <c r="CG6" s="198">
        <v>0</v>
      </c>
      <c r="CH6" s="198">
        <v>0</v>
      </c>
      <c r="CI6" s="198">
        <v>0</v>
      </c>
      <c r="CJ6" s="253"/>
      <c r="CP6" s="61">
        <f t="shared" ca="1" si="0"/>
        <v>0.36509106744967268</v>
      </c>
      <c r="CQ6" s="61">
        <v>5</v>
      </c>
    </row>
    <row r="7" spans="1:95" x14ac:dyDescent="0.35">
      <c r="A7" s="96"/>
      <c r="B7" s="45">
        <f t="shared" ref="B7:B19" ca="1" si="3">IF(AND($H7="R",$AE$23="R"),$K7+$AG$23,$J7+$AG$23)</f>
        <v>-1</v>
      </c>
      <c r="C7" s="45">
        <f t="shared" ca="1" si="1"/>
        <v>-1</v>
      </c>
      <c r="D7" s="45">
        <f ca="1">IF(AND($H7="L",$AE$23="L"),$J7+$AF$23,$K7+$AG$23)</f>
        <v>0</v>
      </c>
      <c r="E7" s="193">
        <v>3</v>
      </c>
      <c r="F7" s="17" t="str">
        <f ca="1">VLOOKUP(E7,'Sheet2 Edit'!E5:P19,2,FALSE)</f>
        <v>Kemp</v>
      </c>
      <c r="G7" s="17" t="str">
        <f ca="1">VLOOKUP(E7,'Sheet2 Edit'!E5:P19,3,FALSE)</f>
        <v>Jay</v>
      </c>
      <c r="H7" s="76" t="str">
        <f ca="1">VLOOKUP(E7,'Sheet2 Edit'!E5:P19,4,FALSE)</f>
        <v>L</v>
      </c>
      <c r="I7" s="76" t="str">
        <f ca="1">IF($T7=1,VLOOKUP($E7,'Sheet2 Edit'!$E$5:$P$19,5,FALSE),IF($T7=2,VLOOKUP($E7,'Sheet2 Edit'!$E$5:$T$19,13,FALSE),VLOOKUP($E7,'Sheet2 Edit'!$E$5:$T$19,14,FALSE)))</f>
        <v>SS</v>
      </c>
      <c r="J7" s="76">
        <f ca="1">VLOOKUP(E7,'Sheet2 Edit'!E5:P19,6,FALSE)</f>
        <v>4</v>
      </c>
      <c r="K7" s="76">
        <f ca="1">VLOOKUP(E7,'Sheet2 Edit'!E5:P19,7,FALSE)</f>
        <v>5</v>
      </c>
      <c r="L7" s="76">
        <f ca="1">VLOOKUP(E7,'Sheet2 Edit'!E5:P19,8,FALSE)</f>
        <v>2</v>
      </c>
      <c r="M7" s="76">
        <f ca="1">VLOOKUP(E7,'Sheet2 Edit'!E5:P19,9,FALSE)</f>
        <v>3</v>
      </c>
      <c r="N7" s="76">
        <f ca="1">VLOOKUP(E7,'Sheet2 Edit'!E5:P19,10,FALSE)</f>
        <v>2</v>
      </c>
      <c r="O7" s="76">
        <f ca="1">IF($T7=1,VLOOKUP($E7,'Sheet2 Edit'!$E$5:$P$19,11,FALSE),VLOOKUP($E7,'Sheet2 Edit'!$E$5:$T$19,15,FALSE))</f>
        <v>5</v>
      </c>
      <c r="P7" s="76">
        <f ca="1">VLOOKUP($E$7,'Sheet2 Edit'!$E$5:$P$19,12,FALSE)</f>
        <v>1</v>
      </c>
      <c r="Q7" s="76">
        <f ca="1">VLOOKUP($E7,'Sheet2 Edit'!$E$5:$V$19,16,FALSE)</f>
        <v>0</v>
      </c>
      <c r="R7" s="76">
        <f ca="1">VLOOKUP($E7,'Sheet2 Edit'!$E$5:$V$19,17,FALSE)</f>
        <v>0</v>
      </c>
      <c r="S7" s="163">
        <f ca="1">VLOOKUP($E7,'Sheet2 Edit'!$E$5:$V$19,18,FALSE)</f>
        <v>4</v>
      </c>
      <c r="T7" s="190">
        <v>1</v>
      </c>
      <c r="U7" s="190"/>
      <c r="V7" s="190"/>
      <c r="W7" s="190"/>
      <c r="X7" s="190"/>
      <c r="Y7" s="47">
        <f ca="1">IF(AND(AE7="R",H23="R"),AH7+J23,AG7+J23)</f>
        <v>1</v>
      </c>
      <c r="Z7" s="47">
        <f ca="1">IF(AND(AE7="B",H23="R"),AH7+I23,AG7+J23)</f>
        <v>1</v>
      </c>
      <c r="AA7" s="45">
        <f ca="1">IF(AND(AE7="L",H23="L"),AG7+I23,AH7+I23)</f>
        <v>-2</v>
      </c>
      <c r="AB7" s="194">
        <v>3</v>
      </c>
      <c r="AC7" s="18" t="str">
        <f ca="1">VLOOKUP(AB7,'Sheet2 Edit'!AD5:AO19,2,FALSE)</f>
        <v>O'Sheehan</v>
      </c>
      <c r="AD7" s="18" t="str">
        <f ca="1">VLOOKUP(AB7,'Sheet2 Edit'!AD5:AO19,3,FALSE)</f>
        <v>Bill</v>
      </c>
      <c r="AE7" s="88" t="str">
        <f ca="1">VLOOKUP(AB7,'Sheet2 Edit'!AD5:AO19,4,FALSE)</f>
        <v>R</v>
      </c>
      <c r="AF7" s="88" t="str">
        <f ca="1">IF($AQ7=1,VLOOKUP($AB7,'Sheet2 Edit'!$AD$5:$AR$19,5,FALSE),IF($AQ7=2,VLOOKUP($AB7,'Sheet2 Edit'!$AD$5:$AR$19,13,FALSE),VLOOKUP($AB7,'Sheet2 Edit'!$AD$5:$AR$19,14,FALSE)))</f>
        <v>2B</v>
      </c>
      <c r="AG7" s="88">
        <f ca="1">VLOOKUP(AB7,'Sheet2 Edit'!AD5:AO19,6,FALSE)</f>
        <v>4</v>
      </c>
      <c r="AH7" s="88">
        <f ca="1">VLOOKUP(AB7,'Sheet2 Edit'!AD5:AO19,7,FALSE)</f>
        <v>3</v>
      </c>
      <c r="AI7" s="88">
        <f ca="1">VLOOKUP(AB7,'Sheet2 Edit'!AD5:AO19,8,FALSE)</f>
        <v>1</v>
      </c>
      <c r="AJ7" s="88">
        <f ca="1">VLOOKUP(AB7,'Sheet2 Edit'!AD5:AO19,9,FALSE)</f>
        <v>3</v>
      </c>
      <c r="AK7" s="88">
        <f ca="1">VLOOKUP(AB7,'Sheet2 Edit'!AD5:AO19,10,FALSE)</f>
        <v>5</v>
      </c>
      <c r="AL7" s="88">
        <f ca="1">IF($AQ7=1,VLOOKUP($AB7,'Sheet2 Edit'!$AD$5:$AR$19,11,FALSE),VLOOKUP($AB7,'Sheet2 Edit'!$AD$5:$AR$19,15,FALSE))</f>
        <v>4</v>
      </c>
      <c r="AM7" s="88">
        <f ca="1">VLOOKUP(AB7,'Sheet2 Edit'!AD5:AO19,12,FALSE)</f>
        <v>3</v>
      </c>
      <c r="AN7" s="88">
        <f ca="1">VLOOKUP($AB7,'Sheet2 Edit'!$AD$5:$AU$32,16,FALSE)</f>
        <v>0</v>
      </c>
      <c r="AO7" s="88">
        <f ca="1">VLOOKUP($AB7,'Sheet2 Edit'!$AD$5:$AU$32,17,FALSE)</f>
        <v>0</v>
      </c>
      <c r="AP7" s="164">
        <f ca="1">VLOOKUP($AB7,'Sheet2 Edit'!$AD$5:$AU$32,18,FALSE)</f>
        <v>2</v>
      </c>
      <c r="AQ7" s="63">
        <v>1</v>
      </c>
      <c r="AT7" s="72">
        <v>-2</v>
      </c>
      <c r="AU7" s="72">
        <v>8</v>
      </c>
      <c r="AV7" s="207"/>
      <c r="AW7" s="192"/>
      <c r="AX7" s="235"/>
      <c r="AY7" s="235"/>
      <c r="AZ7" s="235"/>
      <c r="BA7" s="235"/>
      <c r="BB7" s="63"/>
      <c r="BC7" s="192"/>
      <c r="BD7" s="192"/>
      <c r="BE7" s="63"/>
      <c r="BF7" s="63"/>
      <c r="BG7" s="63"/>
      <c r="BH7" s="63"/>
      <c r="BI7" s="63"/>
      <c r="BJ7" s="192"/>
      <c r="BK7" s="192"/>
      <c r="BL7" s="192"/>
      <c r="BM7" s="192"/>
      <c r="BN7" s="63"/>
      <c r="BO7" s="192"/>
      <c r="BP7" s="192"/>
      <c r="BQ7" s="192"/>
      <c r="BR7" s="192"/>
      <c r="BS7" s="193"/>
      <c r="BT7" s="193"/>
      <c r="BU7" s="193"/>
      <c r="BV7" s="63"/>
      <c r="BW7" s="63">
        <v>4</v>
      </c>
      <c r="BX7" s="63" t="s">
        <v>1</v>
      </c>
      <c r="BY7" s="61">
        <v>5</v>
      </c>
      <c r="BZ7" s="198">
        <v>2</v>
      </c>
      <c r="CA7" s="198">
        <v>1</v>
      </c>
      <c r="CB7" s="198">
        <v>1</v>
      </c>
      <c r="CC7" s="198">
        <v>1</v>
      </c>
      <c r="CD7" s="198">
        <v>1</v>
      </c>
      <c r="CE7" s="198">
        <v>0</v>
      </c>
      <c r="CF7" s="198">
        <v>0</v>
      </c>
      <c r="CG7" s="198">
        <v>0</v>
      </c>
      <c r="CH7" s="198">
        <v>0</v>
      </c>
      <c r="CI7" s="198">
        <v>0</v>
      </c>
      <c r="CJ7" s="253"/>
      <c r="CP7" s="61">
        <f t="shared" ca="1" si="0"/>
        <v>0.74471339650003487</v>
      </c>
      <c r="CQ7" s="61">
        <v>2</v>
      </c>
    </row>
    <row r="8" spans="1:95" ht="15" thickBot="1" x14ac:dyDescent="0.4">
      <c r="A8" s="96"/>
      <c r="B8" s="45">
        <f t="shared" ca="1" si="3"/>
        <v>-2</v>
      </c>
      <c r="C8" s="45">
        <f t="shared" ca="1" si="1"/>
        <v>-2</v>
      </c>
      <c r="D8" s="45">
        <f ca="1">IF(AND($H8="L",$AE$23="L"),$J8+$AF$23,$K8+$AF$23)</f>
        <v>0</v>
      </c>
      <c r="E8" s="193">
        <v>4</v>
      </c>
      <c r="F8" s="17" t="str">
        <f ca="1">VLOOKUP(E8,'Sheet2 Edit'!E5:P19,2,FALSE)</f>
        <v>Holley</v>
      </c>
      <c r="G8" s="17" t="str">
        <f ca="1">VLOOKUP(E8,'Sheet2 Edit'!E5:P19,3,FALSE)</f>
        <v>Howard</v>
      </c>
      <c r="H8" s="76" t="str">
        <f ca="1">VLOOKUP(E8,'Sheet2 Edit'!E5:P19,4,FALSE)</f>
        <v>L</v>
      </c>
      <c r="I8" s="76" t="str">
        <f ca="1">IF($T8=1,VLOOKUP($E8,'Sheet2 Edit'!$E$5:$P$19,5,FALSE),IF($T8=2,VLOOKUP($E8,'Sheet2 Edit'!$E$5:$T$19,13,FALSE),VLOOKUP($E8,'Sheet2 Edit'!$E$5:$T$19,14,FALSE)))</f>
        <v>LF</v>
      </c>
      <c r="J8" s="76">
        <f ca="1">VLOOKUP(E8,'Sheet2 Edit'!E5:P19,6,FALSE)</f>
        <v>3</v>
      </c>
      <c r="K8" s="76">
        <f ca="1">VLOOKUP(E8,'Sheet2 Edit'!E5:P19,7,FALSE)</f>
        <v>4</v>
      </c>
      <c r="L8" s="76">
        <f ca="1">VLOOKUP(E8,'Sheet2 Edit'!E5:P19,8,FALSE)</f>
        <v>1</v>
      </c>
      <c r="M8" s="76">
        <f ca="1">VLOOKUP(E8,'Sheet2 Edit'!E5:P19,9,FALSE)</f>
        <v>3</v>
      </c>
      <c r="N8" s="76">
        <f ca="1">VLOOKUP($E$8,'Sheet2 Edit'!$E$5:$P$19,10,FALSE)</f>
        <v>2</v>
      </c>
      <c r="O8" s="76">
        <f ca="1">IF($T8=1,VLOOKUP($E8,'Sheet2 Edit'!$E$5:$P$19,11,FALSE),VLOOKUP($E8,'Sheet2 Edit'!$E$5:$T$19,15,FALSE))</f>
        <v>4</v>
      </c>
      <c r="P8" s="76">
        <f ca="1">VLOOKUP($E$8,'Sheet2 Edit'!$E$5:$P$19,12,FALSE)</f>
        <v>3</v>
      </c>
      <c r="Q8" s="76">
        <f ca="1">VLOOKUP($E8,'Sheet2 Edit'!$E$5:$V$19,16,FALSE)</f>
        <v>0</v>
      </c>
      <c r="R8" s="76">
        <f ca="1">VLOOKUP($E8,'Sheet2 Edit'!$E$5:$V$19,17,FALSE)</f>
        <v>0</v>
      </c>
      <c r="S8" s="163">
        <f ca="1">VLOOKUP($E8,'Sheet2 Edit'!$E$5:$V$19,18,FALSE)</f>
        <v>4</v>
      </c>
      <c r="T8" s="190">
        <v>1</v>
      </c>
      <c r="U8" s="190"/>
      <c r="V8" s="190"/>
      <c r="W8" s="190"/>
      <c r="X8" s="190"/>
      <c r="Y8" s="47">
        <f ca="1">IF(AND(AE8="R",H23="R"),AH8+J23,AG8+J23)</f>
        <v>0</v>
      </c>
      <c r="Z8" s="47">
        <f ca="1">IF(AND(AE8="B",H23="R"),AH8+I23,AG8+J23)</f>
        <v>0</v>
      </c>
      <c r="AA8" s="45">
        <f ca="1">IF(AND(AE8="L",H23="L"),AG8+I23,AH8+I23)</f>
        <v>-1</v>
      </c>
      <c r="AB8" s="194">
        <v>4</v>
      </c>
      <c r="AC8" s="18" t="str">
        <f ca="1">VLOOKUP(AB8,'Sheet2 Edit'!AD5:AO19,2,FALSE)</f>
        <v>Rhodes</v>
      </c>
      <c r="AD8" s="18" t="str">
        <f ca="1">VLOOKUP(AB8,'Sheet2 Edit'!AD5:AO19,3,FALSE)</f>
        <v>John</v>
      </c>
      <c r="AE8" s="76" t="str">
        <f ca="1">VLOOKUP(AB8,'Sheet2 Edit'!AD5:AO19,4,FALSE)</f>
        <v>R</v>
      </c>
      <c r="AF8" s="88" t="str">
        <f ca="1">IF($AQ8=1,VLOOKUP($AB8,'Sheet2 Edit'!$AD$5:$AR$19,5,FALSE),IF($AQ8=2,VLOOKUP($AB8,'Sheet2 Edit'!$AD$5:$AR$19,13,FALSE),VLOOKUP($AB8,'Sheet2 Edit'!$AD$5:$AR$19,14,FALSE)))</f>
        <v>3B</v>
      </c>
      <c r="AG8" s="76">
        <f ca="1">VLOOKUP(AB8,'Sheet2 Edit'!AD5:AO19,6,FALSE)</f>
        <v>3</v>
      </c>
      <c r="AH8" s="76">
        <f ca="1">VLOOKUP(AB8,'Sheet2 Edit'!AD5:AO19,7,FALSE)</f>
        <v>4</v>
      </c>
      <c r="AI8" s="76">
        <f ca="1">VLOOKUP(AB8,'Sheet2 Edit'!AD5:AO19,8,FALSE)</f>
        <v>1</v>
      </c>
      <c r="AJ8" s="76">
        <f ca="1">VLOOKUP(AB8,'Sheet2 Edit'!AD5:AO19,9,FALSE)</f>
        <v>1</v>
      </c>
      <c r="AK8" s="76">
        <f ca="1">VLOOKUP(AB8,'Sheet2 Edit'!AD5:AO19,10,FALSE)</f>
        <v>2</v>
      </c>
      <c r="AL8" s="88">
        <f ca="1">IF($AQ8=1,VLOOKUP($AB8,'Sheet2 Edit'!$AD$5:$AR$19,11,FALSE),VLOOKUP($AB8,'Sheet2 Edit'!$AD$5:$AR$19,15,FALSE))</f>
        <v>2</v>
      </c>
      <c r="AM8" s="76">
        <f ca="1">VLOOKUP(AB8,'Sheet2 Edit'!AD5:AO19,12,FALSE)</f>
        <v>2</v>
      </c>
      <c r="AN8" s="88">
        <f ca="1">VLOOKUP($AB8,'Sheet2 Edit'!$AD$5:$AU$32,16,FALSE)</f>
        <v>0</v>
      </c>
      <c r="AO8" s="88">
        <f ca="1">VLOOKUP($AB8,'Sheet2 Edit'!$AD$5:$AU$32,17,FALSE)</f>
        <v>0</v>
      </c>
      <c r="AP8" s="164">
        <f ca="1">VLOOKUP($AB8,'Sheet2 Edit'!$AD$5:$AU$32,18,FALSE)</f>
        <v>5</v>
      </c>
      <c r="AQ8" s="63">
        <v>1</v>
      </c>
      <c r="AT8" s="72">
        <v>-3</v>
      </c>
      <c r="AU8" s="72">
        <v>9</v>
      </c>
      <c r="AV8" s="207"/>
      <c r="AW8" s="192"/>
      <c r="AX8" s="192"/>
      <c r="AY8" s="192"/>
      <c r="AZ8" s="192"/>
      <c r="BA8" s="192"/>
      <c r="BB8" s="63"/>
      <c r="BC8" s="192"/>
      <c r="BD8" s="192"/>
      <c r="BE8" s="67"/>
      <c r="BF8" s="67"/>
      <c r="BG8" s="67"/>
      <c r="BH8" s="63"/>
      <c r="BI8" s="67"/>
      <c r="BJ8" s="192"/>
      <c r="BK8" s="192"/>
      <c r="BL8" s="192"/>
      <c r="BM8" s="192"/>
      <c r="BN8" s="63"/>
      <c r="BO8" s="235"/>
      <c r="BP8" s="235"/>
      <c r="BQ8" s="235"/>
      <c r="BR8" s="192"/>
      <c r="BS8" s="245"/>
      <c r="BT8" s="245"/>
      <c r="BU8" s="245"/>
      <c r="BV8" s="63"/>
      <c r="BW8" s="63">
        <v>5</v>
      </c>
      <c r="BX8" s="63" t="s">
        <v>2</v>
      </c>
      <c r="BY8" s="63"/>
      <c r="BZ8" s="63"/>
      <c r="CA8" s="63"/>
      <c r="CB8" s="92"/>
      <c r="CC8" s="92"/>
      <c r="CD8" s="92"/>
      <c r="CE8" s="116"/>
      <c r="CJ8" s="253"/>
      <c r="CP8" s="61">
        <f t="shared" ca="1" si="0"/>
        <v>0.4972723387131861</v>
      </c>
      <c r="CQ8" s="61">
        <v>1</v>
      </c>
    </row>
    <row r="9" spans="1:95" ht="15.5" thickTop="1" thickBot="1" x14ac:dyDescent="0.4">
      <c r="A9" s="96"/>
      <c r="B9" s="45">
        <f t="shared" ca="1" si="3"/>
        <v>-3</v>
      </c>
      <c r="C9" s="45">
        <f t="shared" ca="1" si="1"/>
        <v>-2</v>
      </c>
      <c r="D9" s="45">
        <f t="shared" ca="1" si="2"/>
        <v>-2</v>
      </c>
      <c r="E9" s="193">
        <v>5</v>
      </c>
      <c r="F9" s="17" t="str">
        <f ca="1">VLOOKUP(E9,'Sheet2 Edit'!E5:P19,2,FALSE)</f>
        <v>Moran</v>
      </c>
      <c r="G9" s="17" t="str">
        <f ca="1">VLOOKUP(E9,'Sheet2 Edit'!E5:P19,3,FALSE)</f>
        <v>Octavio</v>
      </c>
      <c r="H9" s="76" t="str">
        <f ca="1">VLOOKUP(E9,'Sheet2 Edit'!E5:P19,4,FALSE)</f>
        <v>R</v>
      </c>
      <c r="I9" s="76" t="str">
        <f ca="1">IF($T9=1,VLOOKUP($E9,'Sheet2 Edit'!$E$5:$P$19,5,FALSE),IF($T9=2,VLOOKUP($E9,'Sheet2 Edit'!$E$5:$T$19,13,FALSE),VLOOKUP($E9,'Sheet2 Edit'!$E$5:$T$19,14,FALSE)))</f>
        <v>C</v>
      </c>
      <c r="J9" s="76">
        <f ca="1">VLOOKUP(E9,'Sheet2 Edit'!E5:P19,6,FALSE)</f>
        <v>3</v>
      </c>
      <c r="K9" s="76">
        <f ca="1">VLOOKUP(E9,'Sheet2 Edit'!E5:P19,7,FALSE)</f>
        <v>2</v>
      </c>
      <c r="L9" s="76">
        <f ca="1">VLOOKUP(E9,'Sheet2 Edit'!E5:P19,8,FALSE)</f>
        <v>2</v>
      </c>
      <c r="M9" s="76">
        <f ca="1">VLOOKUP(E9,'Sheet2 Edit'!E5:P19,9,FALSE)</f>
        <v>2</v>
      </c>
      <c r="N9" s="76">
        <f ca="1">VLOOKUP(E9,'Sheet2 Edit'!E5:P19,10,FALSE)</f>
        <v>2</v>
      </c>
      <c r="O9" s="76">
        <f ca="1">IF($T9=1,VLOOKUP($E9,'Sheet2 Edit'!$E$5:$P$19,11,FALSE),VLOOKUP($E9,'Sheet2 Edit'!$E$5:$T$19,15,FALSE))</f>
        <v>5</v>
      </c>
      <c r="P9" s="76">
        <f ca="1">VLOOKUP($E$9,'Sheet2 Edit'!$E$5:$P$19,12,FALSE)</f>
        <v>3</v>
      </c>
      <c r="Q9" s="76">
        <f ca="1">VLOOKUP($E9,'Sheet2 Edit'!$E$5:$V$19,16,FALSE)</f>
        <v>0</v>
      </c>
      <c r="R9" s="76">
        <f ca="1">VLOOKUP($E9,'Sheet2 Edit'!$E$5:$V$19,17,FALSE)</f>
        <v>0</v>
      </c>
      <c r="S9" s="163">
        <f ca="1">VLOOKUP($E9,'Sheet2 Edit'!$E$5:$V$19,18,FALSE)</f>
        <v>3</v>
      </c>
      <c r="T9" s="190">
        <v>1</v>
      </c>
      <c r="U9" s="190"/>
      <c r="V9" s="190"/>
      <c r="W9" s="190"/>
      <c r="X9" s="190"/>
      <c r="Y9" s="47">
        <f ca="1">IF(AND(AE9="R",H23="R"),AH9+J23,AG9+J23)</f>
        <v>-1</v>
      </c>
      <c r="Z9" s="47">
        <f ca="1">IF(AND(AE9="B",H23="R"),AH9+I23,AG9+J23)</f>
        <v>-1</v>
      </c>
      <c r="AA9" s="45">
        <f ca="1">IF(AND(AE9="L",H23="L"),AG9+I23,AH9+I23)</f>
        <v>-4</v>
      </c>
      <c r="AB9" s="194">
        <v>5</v>
      </c>
      <c r="AC9" s="18" t="str">
        <f ca="1">VLOOKUP(AB9,'Sheet2 Edit'!AD5:AO19,2,FALSE)</f>
        <v>Shelton</v>
      </c>
      <c r="AD9" s="18" t="str">
        <f ca="1">VLOOKUP(AB9,'Sheet2 Edit'!AD5:AO19,3,FALSE)</f>
        <v>Bill</v>
      </c>
      <c r="AE9" s="88" t="str">
        <f ca="1">VLOOKUP(AB9,'Sheet2 Edit'!AD5:AO19,4,FALSE)</f>
        <v>B</v>
      </c>
      <c r="AF9" s="88" t="str">
        <f ca="1">IF($AQ9=1,VLOOKUP($AB9,'Sheet2 Edit'!$AD$5:$AR$19,5,FALSE),IF($AQ9=2,VLOOKUP($AB9,'Sheet2 Edit'!$AD$5:$AR$19,13,FALSE),VLOOKUP($AB9,'Sheet2 Edit'!$AD$5:$AR$19,14,FALSE)))</f>
        <v>1B</v>
      </c>
      <c r="AG9" s="88">
        <f ca="1">VLOOKUP(AB9,'Sheet2 Edit'!AD5:AO19,6,FALSE)</f>
        <v>2</v>
      </c>
      <c r="AH9" s="88">
        <f ca="1">VLOOKUP(AB9,'Sheet2 Edit'!AD5:AO19,7,FALSE)</f>
        <v>1</v>
      </c>
      <c r="AI9" s="88">
        <f ca="1">VLOOKUP(AB9,'Sheet2 Edit'!AD5:AO19,8,FALSE)</f>
        <v>1</v>
      </c>
      <c r="AJ9" s="88">
        <f ca="1">VLOOKUP(AB9,'Sheet2 Edit'!AD5:AO19,9,FALSE)</f>
        <v>2</v>
      </c>
      <c r="AK9" s="88">
        <f ca="1">VLOOKUP(AB9,'Sheet2 Edit'!AD5:AO19,10,FALSE)</f>
        <v>2</v>
      </c>
      <c r="AL9" s="88">
        <f ca="1">IF($AQ9=1,VLOOKUP($AB9,'Sheet2 Edit'!$AD$5:$AR$19,11,FALSE),VLOOKUP($AB9,'Sheet2 Edit'!$AD$5:$AR$19,15,FALSE))</f>
        <v>3</v>
      </c>
      <c r="AM9" s="88">
        <f ca="1">VLOOKUP(AB9,'Sheet2 Edit'!AD5:AO19,12,FALSE)</f>
        <v>2</v>
      </c>
      <c r="AN9" s="88">
        <f ca="1">VLOOKUP($AB9,'Sheet2 Edit'!$AD$5:$AU$32,16,FALSE)</f>
        <v>0</v>
      </c>
      <c r="AO9" s="88">
        <f ca="1">VLOOKUP($AB9,'Sheet2 Edit'!$AD$5:$AU$32,17,FALSE)</f>
        <v>0</v>
      </c>
      <c r="AP9" s="164">
        <f ca="1">VLOOKUP($AB9,'Sheet2 Edit'!$AD$5:$AU$32,18,FALSE)</f>
        <v>5</v>
      </c>
      <c r="AQ9" s="63">
        <v>1</v>
      </c>
      <c r="AT9" s="72">
        <v>-4</v>
      </c>
      <c r="AU9" s="72">
        <v>10</v>
      </c>
      <c r="AV9" s="63"/>
      <c r="AW9" s="63"/>
      <c r="AX9" s="63"/>
      <c r="AY9" s="63"/>
      <c r="AZ9" s="63"/>
      <c r="BA9" s="63"/>
      <c r="BB9" s="63"/>
      <c r="BC9" s="63"/>
      <c r="BD9" s="64" t="s">
        <v>41</v>
      </c>
      <c r="BE9" s="249" t="str">
        <f ca="1">IF(BU13=F2,INDEX(F5:F13,MATCH(BD9,I5:I13,0)),IF(BU13=AC2,INDEX(AC5:AC13,MATCH(BD9,AF5:AF13,0))))</f>
        <v>Kemp</v>
      </c>
      <c r="BF9" s="249"/>
      <c r="BG9" s="63"/>
      <c r="BH9" s="63"/>
      <c r="BI9" s="63"/>
      <c r="BJ9" s="63"/>
      <c r="BK9" s="64" t="s">
        <v>1</v>
      </c>
      <c r="BL9" s="249" t="str">
        <f ca="1">IF(BU13=F2,INDEX(F5:F13,MATCH(BK9,I5:I13,0)),IF(BU13=AC2,INDEX(AC5:AC13,MATCH(BK9,AF5:AF13,0))))</f>
        <v>Lucas</v>
      </c>
      <c r="BM9" s="249"/>
      <c r="BN9" s="63"/>
      <c r="BO9" s="63"/>
      <c r="BR9" s="63"/>
      <c r="BS9" s="92"/>
      <c r="BT9" s="92"/>
      <c r="BU9" s="92"/>
      <c r="BV9" s="168"/>
      <c r="BW9" s="63">
        <v>6</v>
      </c>
      <c r="BX9" s="63" t="s">
        <v>41</v>
      </c>
      <c r="BY9" s="191" t="s">
        <v>345</v>
      </c>
      <c r="BZ9" s="196">
        <v>1</v>
      </c>
      <c r="CA9" s="196">
        <v>2</v>
      </c>
      <c r="CB9" s="196">
        <v>3</v>
      </c>
      <c r="CC9" s="196">
        <v>4</v>
      </c>
      <c r="CD9" s="196">
        <v>5</v>
      </c>
      <c r="CE9" s="196">
        <v>6</v>
      </c>
      <c r="CF9" s="196">
        <v>7</v>
      </c>
      <c r="CG9" s="196">
        <v>8</v>
      </c>
      <c r="CH9" s="196">
        <v>9</v>
      </c>
      <c r="CI9" s="196">
        <v>10</v>
      </c>
      <c r="CJ9" s="253"/>
      <c r="CK9" s="61" t="str">
        <f>BG27</f>
        <v>1B</v>
      </c>
      <c r="CL9" s="61">
        <f ca="1">IF($CK$2="1B",OFFSET(BN14,1,1),IF($CK$2="2B",OFFSET(BK9,1,1),IF($CK$2="3B",OFFSET(BA14,1,1),IF($CK$2="SS",OFFSET(BD9,1,1)))))</f>
        <v>5</v>
      </c>
      <c r="CP9" s="61">
        <f t="shared" ca="1" si="0"/>
        <v>0.20233220400498797</v>
      </c>
      <c r="CQ9" s="61">
        <v>9</v>
      </c>
    </row>
    <row r="10" spans="1:95" ht="15.5" thickTop="1" thickBot="1" x14ac:dyDescent="0.4">
      <c r="A10" s="96"/>
      <c r="B10" s="45">
        <f t="shared" ca="1" si="3"/>
        <v>-2</v>
      </c>
      <c r="C10" s="45">
        <f t="shared" ca="1" si="1"/>
        <v>-2</v>
      </c>
      <c r="D10" s="45">
        <f t="shared" ca="1" si="2"/>
        <v>-1</v>
      </c>
      <c r="E10" s="193">
        <v>6</v>
      </c>
      <c r="F10" s="17" t="str">
        <f ca="1">VLOOKUP(E10,'Sheet2 Edit'!E5:P19,2,FALSE)</f>
        <v>Clark</v>
      </c>
      <c r="G10" s="17" t="str">
        <f ca="1">VLOOKUP(E10,'Sheet2 Edit'!E5:P19,3,FALSE)</f>
        <v>Randy</v>
      </c>
      <c r="H10" s="76" t="str">
        <f ca="1">VLOOKUP(E10,'Sheet2 Edit'!E5:P19,4,FALSE)</f>
        <v>R</v>
      </c>
      <c r="I10" s="76" t="str">
        <f ca="1">IF($T10=1,VLOOKUP($E10,'Sheet2 Edit'!$E$5:$P$19,5,FALSE),IF($T10=2,VLOOKUP($E10,'Sheet2 Edit'!$E$5:$T$19,13,FALSE),VLOOKUP($E10,'Sheet2 Edit'!$E$5:$T$19,14,FALSE)))</f>
        <v>1B</v>
      </c>
      <c r="J10" s="76">
        <f ca="1">VLOOKUP(E10,'Sheet2 Edit'!E5:P19,6,FALSE)</f>
        <v>3</v>
      </c>
      <c r="K10" s="76">
        <f ca="1">VLOOKUP(E10,'Sheet2 Edit'!E5:P19,7,FALSE)</f>
        <v>3</v>
      </c>
      <c r="L10" s="76">
        <f ca="1">VLOOKUP(E10,'Sheet2 Edit'!E5:P19,8,FALSE)</f>
        <v>2</v>
      </c>
      <c r="M10" s="76">
        <f ca="1">VLOOKUP(E10,'Sheet2 Edit'!E5:P19,9,FALSE)</f>
        <v>2</v>
      </c>
      <c r="N10" s="76">
        <f ca="1">VLOOKUP($E$10,'Sheet2 Edit'!$E$5:$P$19,10,FALSE)</f>
        <v>2</v>
      </c>
      <c r="O10" s="76">
        <f ca="1">IF($T10=1,VLOOKUP($E10,'Sheet2 Edit'!$E$5:$P$19,11,FALSE),VLOOKUP($E10,'Sheet2 Edit'!$E$5:$T$19,15,FALSE))</f>
        <v>5</v>
      </c>
      <c r="P10" s="76">
        <f ca="1">VLOOKUP($E$10,'Sheet2 Edit'!$E$5:$P$19,12,FALSE)</f>
        <v>2</v>
      </c>
      <c r="Q10" s="76">
        <f ca="1">VLOOKUP($E10,'Sheet2 Edit'!$E$5:$V$19,16,FALSE)</f>
        <v>0</v>
      </c>
      <c r="R10" s="76">
        <f ca="1">VLOOKUP($E10,'Sheet2 Edit'!$E$5:$V$19,17,FALSE)</f>
        <v>0</v>
      </c>
      <c r="S10" s="163">
        <f ca="1">VLOOKUP($E10,'Sheet2 Edit'!$E$5:$V$19,18,FALSE)</f>
        <v>3</v>
      </c>
      <c r="T10" s="190">
        <v>1</v>
      </c>
      <c r="U10" s="190"/>
      <c r="V10" s="190"/>
      <c r="W10" s="190"/>
      <c r="X10" s="190"/>
      <c r="Y10" s="47">
        <f ca="1">IF(AND(AE10="R",H23="R"),AH10+J23,AG10+J23)</f>
        <v>1</v>
      </c>
      <c r="Z10" s="47">
        <f ca="1">IF(AND(AE10="B",H23="R"),AH10+I23,AG10+J23)</f>
        <v>1</v>
      </c>
      <c r="AA10" s="45">
        <f ca="1">IF(AND(AE10="L",H23="L"),AG10+I23,AH10+I23)</f>
        <v>-2</v>
      </c>
      <c r="AB10" s="194">
        <v>6</v>
      </c>
      <c r="AC10" s="18" t="str">
        <f ca="1">VLOOKUP(AB10,'Sheet2 Edit'!AD5:AO19,2,FALSE)</f>
        <v>Callaway</v>
      </c>
      <c r="AD10" s="18" t="str">
        <f ca="1">VLOOKUP(AB10,'Sheet2 Edit'!AD5:AO19,3,FALSE)</f>
        <v>Daniel</v>
      </c>
      <c r="AE10" s="88" t="str">
        <f ca="1">VLOOKUP(AB10,'Sheet2 Edit'!AD5:AO19,4,FALSE)</f>
        <v>B</v>
      </c>
      <c r="AF10" s="88" t="str">
        <f ca="1">IF($AQ10=1,VLOOKUP($AB10,'Sheet2 Edit'!$AD$5:$AR$19,5,FALSE),IF($AQ10=2,VLOOKUP($AB10,'Sheet2 Edit'!$AD$5:$AR$19,13,FALSE),VLOOKUP($AB10,'Sheet2 Edit'!$AD$5:$AR$19,14,FALSE)))</f>
        <v>CF</v>
      </c>
      <c r="AG10" s="88">
        <f ca="1">VLOOKUP(AB10,'Sheet2 Edit'!AD5:AO19,6,FALSE)</f>
        <v>4</v>
      </c>
      <c r="AH10" s="88">
        <f ca="1">VLOOKUP(AB10,'Sheet2 Edit'!AD5:AO19,7,FALSE)</f>
        <v>3</v>
      </c>
      <c r="AI10" s="88">
        <f ca="1">VLOOKUP(AB10,'Sheet2 Edit'!AD5:AO19,8,FALSE)</f>
        <v>5</v>
      </c>
      <c r="AJ10" s="88">
        <f ca="1">VLOOKUP(AB10,'Sheet2 Edit'!AD5:AO19,9,FALSE)</f>
        <v>4</v>
      </c>
      <c r="AK10" s="88">
        <f ca="1">VLOOKUP(AB10,'Sheet2 Edit'!AD5:AO19,10,FALSE)</f>
        <v>4</v>
      </c>
      <c r="AL10" s="88">
        <f ca="1">IF($AQ10=1,VLOOKUP($AB10,'Sheet2 Edit'!$AD$5:$AR$19,11,FALSE),VLOOKUP($AB10,'Sheet2 Edit'!$AD$5:$AR$19,15,FALSE))</f>
        <v>5</v>
      </c>
      <c r="AM10" s="88">
        <f ca="1">VLOOKUP(AB10,'Sheet2 Edit'!AD5:AO19,12,FALSE)</f>
        <v>4</v>
      </c>
      <c r="AN10" s="88">
        <f ca="1">VLOOKUP($AB10,'Sheet2 Edit'!$AD$5:$AU$32,16,FALSE)</f>
        <v>0</v>
      </c>
      <c r="AO10" s="88">
        <f ca="1">VLOOKUP($AB10,'Sheet2 Edit'!$AD$5:$AU$32,17,FALSE)</f>
        <v>0</v>
      </c>
      <c r="AP10" s="164">
        <f ca="1">VLOOKUP($AB10,'Sheet2 Edit'!$AD$5:$AU$32,18,FALSE)</f>
        <v>3</v>
      </c>
      <c r="AQ10" s="63">
        <v>1</v>
      </c>
      <c r="AT10" s="72">
        <v>0</v>
      </c>
      <c r="AU10" s="72">
        <v>6</v>
      </c>
      <c r="AV10" s="63"/>
      <c r="AW10" s="63"/>
      <c r="AX10" s="63"/>
      <c r="AY10" s="63"/>
      <c r="AZ10" s="63"/>
      <c r="BA10" s="63"/>
      <c r="BB10" s="63"/>
      <c r="BC10" s="63"/>
      <c r="BD10" s="67"/>
      <c r="BE10" s="197">
        <f ca="1">IF($BU$13=$F$2,VLOOKUP($BE$9,$F$5:$P$13,10,FALSE),VLOOKUP($BE$9,$AC$5:$AM$13,10,FALSE))</f>
        <v>5</v>
      </c>
      <c r="BF10" s="197">
        <f ca="1">IF($BU$13=$F$2,VLOOKUP($BE$9,$F$5:$P$13,11,FALSE),VLOOKUP($BE$9,$AC$5:$AM$13,11,FALSE))</f>
        <v>1</v>
      </c>
      <c r="BG10" s="63"/>
      <c r="BH10" s="63"/>
      <c r="BI10" s="63"/>
      <c r="BJ10" s="63"/>
      <c r="BK10" s="67"/>
      <c r="BL10" s="197">
        <f ca="1">IF($BU$13=$F$2,VLOOKUP($BL$9,$F$5:$P$13,10,FALSE),VLOOKUP($BL$9,$AC$5:$AM$13,10,FALSE))</f>
        <v>5</v>
      </c>
      <c r="BM10" s="197">
        <f ca="1">IF($BU$13=$F$2,VLOOKUP($BL$9,$F$5:$P$13,11,FALSE),VLOOKUP($BL$9,$AC$5:$AM$13,11,FALSE))</f>
        <v>3</v>
      </c>
      <c r="BN10" s="63"/>
      <c r="BO10" s="63"/>
      <c r="BR10" s="63"/>
      <c r="BS10" s="92"/>
      <c r="BT10" s="157"/>
      <c r="BU10" s="155" t="str">
        <f>AC2</f>
        <v>Hornets</v>
      </c>
      <c r="BV10" s="167"/>
      <c r="BW10" s="63">
        <v>7</v>
      </c>
      <c r="BX10" s="63" t="s">
        <v>39</v>
      </c>
      <c r="BY10" s="61">
        <v>1</v>
      </c>
      <c r="BZ10" s="198">
        <v>2</v>
      </c>
      <c r="CA10" s="198">
        <v>2</v>
      </c>
      <c r="CB10" s="198">
        <v>2</v>
      </c>
      <c r="CC10" s="198">
        <v>2</v>
      </c>
      <c r="CD10" s="198">
        <v>1</v>
      </c>
      <c r="CE10" s="198">
        <v>1</v>
      </c>
      <c r="CF10" s="198">
        <v>1</v>
      </c>
      <c r="CG10" s="198">
        <v>1</v>
      </c>
      <c r="CH10" s="198">
        <v>1</v>
      </c>
      <c r="CI10" s="198">
        <v>1</v>
      </c>
      <c r="CJ10" s="253"/>
      <c r="CP10" s="61">
        <f t="shared" ca="1" si="0"/>
        <v>0.95246897541421971</v>
      </c>
      <c r="CQ10" s="61">
        <v>8</v>
      </c>
    </row>
    <row r="11" spans="1:95" ht="15" thickTop="1" x14ac:dyDescent="0.35">
      <c r="A11" s="96"/>
      <c r="B11" s="45">
        <f t="shared" ca="1" si="3"/>
        <v>-2</v>
      </c>
      <c r="C11" s="45">
        <f t="shared" ca="1" si="1"/>
        <v>-1</v>
      </c>
      <c r="D11" s="45">
        <f t="shared" ca="1" si="2"/>
        <v>-1</v>
      </c>
      <c r="E11" s="193">
        <v>7</v>
      </c>
      <c r="F11" s="17" t="str">
        <f ca="1">VLOOKUP(E11,'Sheet2 Edit'!E5:P19,2,FALSE)</f>
        <v>Gomez</v>
      </c>
      <c r="G11" s="17" t="str">
        <f ca="1">VLOOKUP(E11,'Sheet2 Edit'!E5:P19,3,FALSE)</f>
        <v>Augusto</v>
      </c>
      <c r="H11" s="76" t="str">
        <f ca="1">VLOOKUP($E$11,'Sheet2 Edit'!$E$5:$P$19,4,FALSE)</f>
        <v>B</v>
      </c>
      <c r="I11" s="76" t="str">
        <f ca="1">IF($T11=1,VLOOKUP($E11,'Sheet2 Edit'!$E$5:$P$19,5,FALSE),IF($T11=2,VLOOKUP($E11,'Sheet2 Edit'!$E$5:$T$19,13,FALSE),VLOOKUP($E11,'Sheet2 Edit'!$E$5:$T$19,14,FALSE)))</f>
        <v>3B</v>
      </c>
      <c r="J11" s="76">
        <f ca="1">VLOOKUP(E11,'Sheet2 Edit'!E5:P19,6,FALSE)</f>
        <v>3</v>
      </c>
      <c r="K11" s="76">
        <f ca="1">VLOOKUP(E11,'Sheet2 Edit'!E5:P19,7,FALSE)</f>
        <v>3</v>
      </c>
      <c r="L11" s="76">
        <f ca="1">VLOOKUP(E11,'Sheet2 Edit'!E5:P19,8,FALSE)</f>
        <v>2</v>
      </c>
      <c r="M11" s="76">
        <f ca="1">VLOOKUP(E11,'Sheet2 Edit'!E5:P19,9,FALSE)</f>
        <v>3</v>
      </c>
      <c r="N11" s="76">
        <f ca="1">VLOOKUP(E11,'Sheet2 Edit'!E5:P19,10,FALSE)</f>
        <v>2</v>
      </c>
      <c r="O11" s="76">
        <f ca="1">IF($T11=1,VLOOKUP($E11,'Sheet2 Edit'!$E$5:$P$19,11,FALSE),VLOOKUP($E11,'Sheet2 Edit'!$E$5:$T$19,15,FALSE))</f>
        <v>5</v>
      </c>
      <c r="P11" s="76">
        <f ca="1">VLOOKUP($E$11,'Sheet2 Edit'!$E$5:$P$19,12,FALSE)</f>
        <v>3</v>
      </c>
      <c r="Q11" s="76">
        <f ca="1">VLOOKUP($E11,'Sheet2 Edit'!$E$5:$V$19,16,FALSE)</f>
        <v>0</v>
      </c>
      <c r="R11" s="76">
        <f ca="1">VLOOKUP($E11,'Sheet2 Edit'!$E$5:$V$19,17,FALSE)</f>
        <v>0</v>
      </c>
      <c r="S11" s="163">
        <f ca="1">VLOOKUP($E11,'Sheet2 Edit'!$E$5:$V$19,18,FALSE)</f>
        <v>3</v>
      </c>
      <c r="T11" s="190">
        <v>1</v>
      </c>
      <c r="U11" s="190"/>
      <c r="V11" s="190"/>
      <c r="W11" s="190"/>
      <c r="X11" s="190"/>
      <c r="Y11" s="47">
        <f ca="1">IF(AND(AE11="R",H23="R"),AH11+J23,AG11+J23)</f>
        <v>1</v>
      </c>
      <c r="Z11" s="47">
        <f ca="1">IF(AND(AE11="B",H23="R"),AH11+I23,AG11+J23)</f>
        <v>1</v>
      </c>
      <c r="AA11" s="45">
        <f ca="1">IF(AND(AE11="L",H23="L"),AG11+I23,AH11+I23)</f>
        <v>-1</v>
      </c>
      <c r="AB11" s="194">
        <v>7</v>
      </c>
      <c r="AC11" s="18" t="str">
        <f ca="1">VLOOKUP(AB11,'Sheet2 Edit'!AD5:AO19,2,FALSE)</f>
        <v>Rosas</v>
      </c>
      <c r="AD11" s="18" t="str">
        <f ca="1">VLOOKUP(AB11,'Sheet2 Edit'!AD5:AO19,3,FALSE)</f>
        <v>Orlando</v>
      </c>
      <c r="AE11" s="88" t="str">
        <f ca="1">VLOOKUP(AB11,'Sheet2 Edit'!AD5:AO19,4,FALSE)</f>
        <v>L</v>
      </c>
      <c r="AF11" s="88" t="str">
        <f ca="1">IF($AQ11=1,VLOOKUP($AB11,'Sheet2 Edit'!$AD$5:$AR$19,5,FALSE),IF($AQ11=2,VLOOKUP($AB11,'Sheet2 Edit'!$AD$5:$AR$19,13,FALSE),VLOOKUP($AB11,'Sheet2 Edit'!$AD$5:$AR$19,14,FALSE)))</f>
        <v>LF</v>
      </c>
      <c r="AG11" s="88">
        <f ca="1">VLOOKUP(AB11,'Sheet2 Edit'!AD5:AO19,6,FALSE)</f>
        <v>4</v>
      </c>
      <c r="AH11" s="88">
        <f ca="1">VLOOKUP(AB11,'Sheet2 Edit'!AD5:AO19,7,FALSE)</f>
        <v>3</v>
      </c>
      <c r="AI11" s="88">
        <f ca="1">VLOOKUP(AB11,'Sheet2 Edit'!AD5:AO19,8,FALSE)</f>
        <v>3</v>
      </c>
      <c r="AJ11" s="88">
        <f ca="1">VLOOKUP(AB11,'Sheet2 Edit'!AD5:AO19,9,FALSE)</f>
        <v>4</v>
      </c>
      <c r="AK11" s="88">
        <f ca="1">VLOOKUP(AB11,'Sheet2 Edit'!AD5:AO19,10,FALSE)</f>
        <v>3</v>
      </c>
      <c r="AL11" s="88">
        <f ca="1">IF($AQ11=1,VLOOKUP($AB11,'Sheet2 Edit'!$AD$5:$AR$19,11,FALSE),VLOOKUP($AB11,'Sheet2 Edit'!$AD$5:$AR$19,15,FALSE))</f>
        <v>4</v>
      </c>
      <c r="AM11" s="88">
        <f ca="1">VLOOKUP(AB11,'Sheet2 Edit'!AD5:AO19,12,FALSE)</f>
        <v>3</v>
      </c>
      <c r="AN11" s="88">
        <f ca="1">VLOOKUP($AB11,'Sheet2 Edit'!$AD$5:$AU$32,16,FALSE)</f>
        <v>0</v>
      </c>
      <c r="AO11" s="88">
        <f ca="1">VLOOKUP($AB11,'Sheet2 Edit'!$AD$5:$AU$32,17,FALSE)</f>
        <v>0</v>
      </c>
      <c r="AP11" s="164">
        <f ca="1">VLOOKUP($AB11,'Sheet2 Edit'!$AD$5:$AU$32,18,FALSE)</f>
        <v>2</v>
      </c>
      <c r="AQ11" s="63">
        <v>1</v>
      </c>
      <c r="AT11" s="72">
        <v>1</v>
      </c>
      <c r="AU11" s="72">
        <v>5</v>
      </c>
      <c r="AV11" s="63"/>
      <c r="AW11" s="63"/>
      <c r="AX11" s="63"/>
      <c r="AY11" s="63"/>
      <c r="AZ11" s="63"/>
      <c r="BA11" s="63"/>
      <c r="BB11" s="63"/>
      <c r="BC11" s="63"/>
      <c r="BD11" s="67"/>
      <c r="BE11" s="66" t="s">
        <v>244</v>
      </c>
      <c r="BF11" s="66" t="s">
        <v>90</v>
      </c>
      <c r="BG11" s="63"/>
      <c r="BH11" s="63"/>
      <c r="BI11" s="63"/>
      <c r="BJ11" s="63"/>
      <c r="BK11" s="67"/>
      <c r="BL11" s="66" t="s">
        <v>244</v>
      </c>
      <c r="BM11" s="66" t="s">
        <v>90</v>
      </c>
      <c r="BN11" s="63"/>
      <c r="BO11" s="63"/>
      <c r="BR11" s="63"/>
      <c r="BS11" s="92"/>
      <c r="BT11" s="157"/>
      <c r="BU11" s="155" t="str">
        <f>F2</f>
        <v>Gators</v>
      </c>
      <c r="BV11" s="167"/>
      <c r="BW11" s="63">
        <v>8</v>
      </c>
      <c r="BX11" s="63" t="s">
        <v>44</v>
      </c>
      <c r="BY11" s="61">
        <v>2</v>
      </c>
      <c r="BZ11" s="198">
        <v>2</v>
      </c>
      <c r="CA11" s="198">
        <v>2</v>
      </c>
      <c r="CB11" s="198">
        <v>1</v>
      </c>
      <c r="CC11" s="198">
        <v>1</v>
      </c>
      <c r="CD11" s="198">
        <v>1</v>
      </c>
      <c r="CE11" s="198">
        <v>1</v>
      </c>
      <c r="CF11" s="198">
        <v>1</v>
      </c>
      <c r="CG11" s="198">
        <v>1</v>
      </c>
      <c r="CH11" s="198">
        <v>1</v>
      </c>
      <c r="CI11" s="198">
        <v>1</v>
      </c>
      <c r="CJ11" s="253"/>
    </row>
    <row r="12" spans="1:95" x14ac:dyDescent="0.35">
      <c r="A12" s="96"/>
      <c r="B12" s="45">
        <f t="shared" ca="1" si="3"/>
        <v>-3</v>
      </c>
      <c r="C12" s="45">
        <f t="shared" ca="1" si="1"/>
        <v>-1</v>
      </c>
      <c r="D12" s="45">
        <f t="shared" ca="1" si="2"/>
        <v>-2</v>
      </c>
      <c r="E12" s="193">
        <v>8</v>
      </c>
      <c r="F12" s="17" t="str">
        <f ca="1">VLOOKUP(E12,'Sheet2 Edit'!E5:P19,2,FALSE)</f>
        <v>Metcalf</v>
      </c>
      <c r="G12" s="17" t="str">
        <f ca="1">VLOOKUP(E12,'Sheet2 Edit'!E5:P19,3,FALSE)</f>
        <v>Jon</v>
      </c>
      <c r="H12" s="76" t="str">
        <f ca="1">VLOOKUP($E$12,'Sheet2 Edit'!$E$5:$P$19,4,FALSE)</f>
        <v>R</v>
      </c>
      <c r="I12" s="76" t="str">
        <f ca="1">IF($T12=1,VLOOKUP($E12,'Sheet2 Edit'!$E$5:$P$19,5,FALSE),IF($T12=2,VLOOKUP($E12,'Sheet2 Edit'!$E$5:$T$19,13,FALSE),VLOOKUP($E12,'Sheet2 Edit'!$E$5:$T$19,14,FALSE)))</f>
        <v>DH</v>
      </c>
      <c r="J12" s="76">
        <f ca="1">VLOOKUP(E12,'Sheet2 Edit'!E5:P19,6,FALSE)</f>
        <v>4</v>
      </c>
      <c r="K12" s="76">
        <f ca="1">VLOOKUP(E12,'Sheet2 Edit'!E5:P19,7,FALSE)</f>
        <v>2</v>
      </c>
      <c r="L12" s="76">
        <f ca="1">VLOOKUP(E12,'Sheet2 Edit'!E5:P19,8,FALSE)</f>
        <v>4</v>
      </c>
      <c r="M12" s="76">
        <f ca="1">VLOOKUP(E12,'Sheet2 Edit'!E5:P19,9,FALSE)</f>
        <v>4</v>
      </c>
      <c r="N12" s="76">
        <f ca="1">VLOOKUP(E12,'Sheet2 Edit'!E5:P19,10,FALSE)</f>
        <v>3</v>
      </c>
      <c r="O12" s="76">
        <f ca="1">IF($T12=1,VLOOKUP($E12,'Sheet2 Edit'!$E$5:$P$19,11,FALSE),VLOOKUP($E12,'Sheet2 Edit'!$E$5:$T$19,15,FALSE))</f>
        <v>4</v>
      </c>
      <c r="P12" s="76">
        <f ca="1">VLOOKUP($E$12,'Sheet2 Edit'!$E$5:$P$19,12,FALSE)</f>
        <v>2</v>
      </c>
      <c r="Q12" s="76">
        <f ca="1">VLOOKUP($E12,'Sheet2 Edit'!$E$5:$V$19,16,FALSE)</f>
        <v>0</v>
      </c>
      <c r="R12" s="76">
        <f ca="1">VLOOKUP($E12,'Sheet2 Edit'!$E$5:$V$19,17,FALSE)</f>
        <v>0</v>
      </c>
      <c r="S12" s="163">
        <f ca="1">VLOOKUP($E12,'Sheet2 Edit'!$E$5:$V$19,18,FALSE)</f>
        <v>2</v>
      </c>
      <c r="T12" s="190">
        <v>1</v>
      </c>
      <c r="U12" s="190"/>
      <c r="V12" s="190"/>
      <c r="W12" s="190"/>
      <c r="X12" s="190"/>
      <c r="Y12" s="47">
        <f ca="1">IF(AND(AE12="R",H23="R"),AH12+J23,AG12+J23)</f>
        <v>-1</v>
      </c>
      <c r="Z12" s="47">
        <f ca="1">IF(AND(AE12="B",H23="R"),AH12+I23,AG12+J23)</f>
        <v>-1</v>
      </c>
      <c r="AA12" s="45">
        <f ca="1">IF(AND(AE12="L",H23="L"),AG12+I23,AH12+I23)</f>
        <v>-2</v>
      </c>
      <c r="AB12" s="194">
        <v>8</v>
      </c>
      <c r="AC12" s="18" t="str">
        <f ca="1">VLOOKUP(AB12,'Sheet2 Edit'!AD5:AO19,2,FALSE)</f>
        <v>Villarreal</v>
      </c>
      <c r="AD12" s="18" t="str">
        <f ca="1">VLOOKUP(AB12,'Sheet2 Edit'!AD5:AO19,3,FALSE)</f>
        <v>Tony</v>
      </c>
      <c r="AE12" s="88" t="str">
        <f ca="1">VLOOKUP(AB12,'Sheet2 Edit'!AD5:AO19,4,FALSE)</f>
        <v>R</v>
      </c>
      <c r="AF12" s="88" t="str">
        <f ca="1">IF($AQ12=1,VLOOKUP($AB12,'Sheet2 Edit'!$AD$5:$AR$19,5,FALSE),IF($AQ12=2,VLOOKUP($AB12,'Sheet2 Edit'!$AD$5:$AR$19,13,FALSE),VLOOKUP($AB12,'Sheet2 Edit'!$AD$5:$AR$19,14,FALSE)))</f>
        <v>LF</v>
      </c>
      <c r="AG12" s="88">
        <f ca="1">VLOOKUP(AB12,'Sheet2 Edit'!AD5:AO19,6,FALSE)</f>
        <v>2</v>
      </c>
      <c r="AH12" s="88">
        <f ca="1">VLOOKUP(AB12,'Sheet2 Edit'!AD5:AO19,7,FALSE)</f>
        <v>3</v>
      </c>
      <c r="AI12" s="88">
        <f ca="1">VLOOKUP(AB12,'Sheet2 Edit'!AD5:AO19,8,FALSE)</f>
        <v>2</v>
      </c>
      <c r="AJ12" s="88">
        <f ca="1">VLOOKUP(AB12,'Sheet2 Edit'!AD5:AO19,9,FALSE)</f>
        <v>4</v>
      </c>
      <c r="AK12" s="88">
        <f ca="1">VLOOKUP(AB12,'Sheet2 Edit'!AD5:AO19,10,FALSE)</f>
        <v>3</v>
      </c>
      <c r="AL12" s="88">
        <f ca="1">IF($AQ12=1,VLOOKUP($AB12,'Sheet2 Edit'!$AD$5:$AR$19,11,FALSE),VLOOKUP($AB12,'Sheet2 Edit'!$AD$5:$AR$19,15,FALSE))</f>
        <v>4</v>
      </c>
      <c r="AM12" s="88">
        <f ca="1">VLOOKUP(AB12,'Sheet2 Edit'!AD5:AO19,12,FALSE)</f>
        <v>2</v>
      </c>
      <c r="AN12" s="88">
        <f ca="1">VLOOKUP($AB12,'Sheet2 Edit'!$AD$5:$AU$32,16,FALSE)</f>
        <v>0</v>
      </c>
      <c r="AO12" s="88">
        <f ca="1">VLOOKUP($AB12,'Sheet2 Edit'!$AD$5:$AU$32,17,FALSE)</f>
        <v>0</v>
      </c>
      <c r="AP12" s="164">
        <f ca="1">VLOOKUP($AB12,'Sheet2 Edit'!$AD$5:$AU$32,18,FALSE)</f>
        <v>1</v>
      </c>
      <c r="AQ12" s="63">
        <v>1</v>
      </c>
      <c r="AT12" s="72">
        <v>2</v>
      </c>
      <c r="AU12" s="72">
        <v>4</v>
      </c>
      <c r="AY12" s="63"/>
      <c r="AZ12" s="63"/>
      <c r="BA12" s="63"/>
      <c r="BB12" s="63"/>
      <c r="BC12" s="63"/>
      <c r="BD12" s="63"/>
      <c r="BE12" s="63"/>
      <c r="BF12" s="63"/>
      <c r="BG12" s="63"/>
      <c r="BH12" s="63"/>
      <c r="BI12" s="63"/>
      <c r="BJ12" s="63"/>
      <c r="BK12" s="63"/>
      <c r="BL12" s="63"/>
      <c r="BM12" s="63"/>
      <c r="BN12" s="63"/>
      <c r="BO12" s="63"/>
      <c r="BR12" s="63"/>
      <c r="BS12" s="92"/>
      <c r="BT12" s="157"/>
      <c r="BU12" s="154"/>
      <c r="BV12" s="92"/>
      <c r="BW12" s="63">
        <v>9</v>
      </c>
      <c r="BX12" s="63" t="s">
        <v>38</v>
      </c>
      <c r="BY12" s="61">
        <v>3</v>
      </c>
      <c r="BZ12" s="198">
        <v>2</v>
      </c>
      <c r="CA12" s="198">
        <v>2</v>
      </c>
      <c r="CB12" s="198">
        <v>1</v>
      </c>
      <c r="CC12" s="198">
        <v>1</v>
      </c>
      <c r="CD12" s="198">
        <v>1</v>
      </c>
      <c r="CE12" s="198">
        <v>1</v>
      </c>
      <c r="CF12" s="198">
        <v>1</v>
      </c>
      <c r="CG12" s="198">
        <v>1</v>
      </c>
      <c r="CH12" s="198">
        <v>1</v>
      </c>
      <c r="CI12" s="198">
        <v>0</v>
      </c>
      <c r="CJ12" s="253"/>
      <c r="CP12" s="61" t="s">
        <v>285</v>
      </c>
      <c r="CQ12" s="61" t="s">
        <v>396</v>
      </c>
    </row>
    <row r="13" spans="1:95" ht="15" thickBot="1" x14ac:dyDescent="0.4">
      <c r="A13" s="96"/>
      <c r="B13" s="46">
        <f t="shared" ca="1" si="3"/>
        <v>-3</v>
      </c>
      <c r="C13" s="46">
        <f t="shared" ca="1" si="1"/>
        <v>-2</v>
      </c>
      <c r="D13" s="46">
        <f t="shared" ca="1" si="2"/>
        <v>-2</v>
      </c>
      <c r="E13" s="193">
        <v>9</v>
      </c>
      <c r="F13" s="17" t="str">
        <f ca="1">VLOOKUP($E13,'Sheet2 Edit'!$E$5:$P$19,2,FALSE)</f>
        <v>Lowery</v>
      </c>
      <c r="G13" s="17" t="str">
        <f ca="1">VLOOKUP($E13,'Sheet2 Edit'!$E$5:$P$19,3,FALSE)</f>
        <v>Shane</v>
      </c>
      <c r="H13" s="76" t="str">
        <f ca="1">VLOOKUP($E13,'Sheet2 Edit'!$E$5:$P$19,4,FALSE)</f>
        <v>R</v>
      </c>
      <c r="I13" s="76" t="str">
        <f ca="1">IF($T13=1,VLOOKUP($E13,'Sheet2 Edit'!$E$5:$P$19,5,FALSE),IF($T13=2,VLOOKUP($E13,'Sheet2 Edit'!$E$5:$T$19,13,FALSE),VLOOKUP($E13,'Sheet2 Edit'!$E$5:$T$19,14,FALSE)))</f>
        <v>CF</v>
      </c>
      <c r="J13" s="76">
        <f ca="1">VLOOKUP($E13,'Sheet2 Edit'!$E$5:$P$19,6,FALSE)</f>
        <v>3</v>
      </c>
      <c r="K13" s="76">
        <f ca="1">VLOOKUP($E13,'Sheet2 Edit'!$E$5:$P$19,7,FALSE)</f>
        <v>2</v>
      </c>
      <c r="L13" s="76">
        <f ca="1">VLOOKUP($E13,'Sheet2 Edit'!$E$5:$P$19,8,FALSE)</f>
        <v>5</v>
      </c>
      <c r="M13" s="76">
        <f ca="1">VLOOKUP($E13,'Sheet2 Edit'!$E$5:$P$19,9,FALSE)</f>
        <v>5</v>
      </c>
      <c r="N13" s="76">
        <f ca="1">VLOOKUP($E13,'Sheet2 Edit'!$E$5:$P$19,10,FALSE)</f>
        <v>5</v>
      </c>
      <c r="O13" s="59">
        <f ca="1">IF($T13=1,VLOOKUP($E13,'Sheet2 Edit'!$E$5:$P$19,11,FALSE),VLOOKUP($E13,'Sheet2 Edit'!$E$5:$T$19,15,FALSE))</f>
        <v>4</v>
      </c>
      <c r="P13" s="76">
        <f ca="1">VLOOKUP($E$13,'Sheet2 Edit'!$E$5:$P$19,12,FALSE)</f>
        <v>2</v>
      </c>
      <c r="Q13" s="76">
        <f ca="1">VLOOKUP($E13,'Sheet2 Edit'!$E$5:$V$19,16,FALSE)</f>
        <v>0</v>
      </c>
      <c r="R13" s="76">
        <f ca="1">VLOOKUP($E13,'Sheet2 Edit'!$E$5:$V$19,17,FALSE)</f>
        <v>0</v>
      </c>
      <c r="S13" s="163">
        <f ca="1">VLOOKUP($E13,'Sheet2 Edit'!$E$5:$V$19,18,FALSE)</f>
        <v>2</v>
      </c>
      <c r="T13" s="190">
        <v>1</v>
      </c>
      <c r="U13" s="190"/>
      <c r="V13" s="190"/>
      <c r="W13" s="190"/>
      <c r="X13" s="190"/>
      <c r="Y13" s="48">
        <f t="shared" ref="Y13:Y19" ca="1" si="4">IF(AND($AE13="R",$H$23="R"),$AH13+$J$23,$AG13+$J$23)</f>
        <v>0</v>
      </c>
      <c r="Z13" s="48">
        <f t="shared" ref="Z13:Z19" ca="1" si="5">IF(AND($AE13="B",$H$23="R"),$AH13+$I$23,$AG13+$J$23)</f>
        <v>0</v>
      </c>
      <c r="AA13" s="46">
        <f t="shared" ref="AA13:AA19" ca="1" si="6">IF(AND($AE13="L",$H$23="L"),$AG13+$I$23,$AH13+$I$23)</f>
        <v>-3</v>
      </c>
      <c r="AB13" s="194">
        <v>9</v>
      </c>
      <c r="AC13" s="18" t="str">
        <f ca="1">VLOOKUP($AB13,'Sheet2 Edit'!$AD$5:$AO$19,2,FALSE)</f>
        <v>Hernandez</v>
      </c>
      <c r="AD13" s="18" t="str">
        <f ca="1">VLOOKUP($AB13,'Sheet2 Edit'!$AD$5:$AO$19,3,FALSE)</f>
        <v>Edgar</v>
      </c>
      <c r="AE13" s="88" t="str">
        <f ca="1">VLOOKUP($AB13,'Sheet2 Edit'!$AD$5:$AO$19,4,FALSE)</f>
        <v>R</v>
      </c>
      <c r="AF13" s="107" t="str">
        <f ca="1">IF($AQ13=1,VLOOKUP($AB13,'Sheet2 Edit'!$AD$5:$AR$19,5,FALSE),IF($AQ13=2,VLOOKUP($AB13,'Sheet2 Edit'!$AD$5:$AR$19,13,FALSE),VLOOKUP($AB13,'Sheet2 Edit'!$AD$5:$AR$19,14,FALSE)))</f>
        <v>C</v>
      </c>
      <c r="AG13" s="88">
        <f ca="1">VLOOKUP($AB13,'Sheet2 Edit'!$AD$5:$AO$19,6,FALSE)</f>
        <v>3</v>
      </c>
      <c r="AH13" s="88">
        <f ca="1">VLOOKUP($AB13,'Sheet2 Edit'!$AD$5:$AO$19,7,FALSE)</f>
        <v>2</v>
      </c>
      <c r="AI13" s="88">
        <f ca="1">VLOOKUP($AB13,'Sheet2 Edit'!$AD$5:$AO$19,8,FALSE)</f>
        <v>1</v>
      </c>
      <c r="AJ13" s="88">
        <f ca="1">VLOOKUP($AB13,'Sheet2 Edit'!$AD$5:$AO$19,9,FALSE)</f>
        <v>2</v>
      </c>
      <c r="AK13" s="88">
        <f ca="1">VLOOKUP($AB13,'Sheet2 Edit'!$AD$5:$AO$19,10,FALSE)</f>
        <v>2</v>
      </c>
      <c r="AL13" s="88">
        <f ca="1">IF($AQ13=1,VLOOKUP($AB13,'Sheet2 Edit'!$AD$5:$AR$19,11,FALSE),VLOOKUP($AB13,'Sheet2 Edit'!$AD$5:$AR$19,15,FALSE))</f>
        <v>2</v>
      </c>
      <c r="AM13" s="88">
        <f ca="1">VLOOKUP($AB13,'Sheet2 Edit'!$AD$5:$AO$19,12,FALSE)</f>
        <v>2</v>
      </c>
      <c r="AN13" s="88">
        <f ca="1">VLOOKUP($AB13,'Sheet2 Edit'!$AD$5:$AU$32,16,FALSE)</f>
        <v>0</v>
      </c>
      <c r="AO13" s="88">
        <f ca="1">VLOOKUP($AB13,'Sheet2 Edit'!$AD$5:$AU$32,17,FALSE)</f>
        <v>0</v>
      </c>
      <c r="AP13" s="164">
        <f ca="1">VLOOKUP($AB13,'Sheet2 Edit'!$AD$5:$AU$32,18,FALSE)</f>
        <v>3</v>
      </c>
      <c r="AQ13" s="63">
        <v>1</v>
      </c>
      <c r="AT13" s="72">
        <v>3</v>
      </c>
      <c r="AU13" s="72">
        <v>3</v>
      </c>
      <c r="AY13" s="63"/>
      <c r="AZ13" s="63"/>
      <c r="BA13" s="63"/>
      <c r="BB13" s="63"/>
      <c r="BC13" s="63"/>
      <c r="BD13" s="63"/>
      <c r="BE13" s="63"/>
      <c r="BF13" s="63"/>
      <c r="BG13" s="66" t="s">
        <v>32</v>
      </c>
      <c r="BH13" s="66" t="s">
        <v>27</v>
      </c>
      <c r="BI13" s="66" t="s">
        <v>37</v>
      </c>
      <c r="BJ13" s="63"/>
      <c r="BK13" s="63"/>
      <c r="BL13" s="63"/>
      <c r="BM13" s="63"/>
      <c r="BN13" s="63"/>
      <c r="BO13" s="63"/>
      <c r="BR13" s="63"/>
      <c r="BS13" s="92"/>
      <c r="BT13" s="169">
        <v>2</v>
      </c>
      <c r="BU13" s="155" t="str">
        <f>IF(BT13=1,BU10,BU11)</f>
        <v>Gators</v>
      </c>
      <c r="BV13" s="92"/>
      <c r="BW13" s="63">
        <v>10</v>
      </c>
      <c r="BX13" s="63"/>
      <c r="BY13" s="61">
        <v>4</v>
      </c>
      <c r="BZ13" s="198">
        <v>2</v>
      </c>
      <c r="CA13" s="198">
        <v>2</v>
      </c>
      <c r="CB13" s="198">
        <v>1</v>
      </c>
      <c r="CC13" s="198">
        <v>1</v>
      </c>
      <c r="CD13" s="198">
        <v>1</v>
      </c>
      <c r="CE13" s="198">
        <v>1</v>
      </c>
      <c r="CF13" s="198">
        <v>1</v>
      </c>
      <c r="CG13" s="198">
        <v>0</v>
      </c>
      <c r="CH13" s="198">
        <v>0</v>
      </c>
      <c r="CI13" s="198">
        <v>0</v>
      </c>
      <c r="CJ13" s="253"/>
      <c r="CP13" s="61" t="s">
        <v>208</v>
      </c>
      <c r="CQ13" s="61" t="s">
        <v>396</v>
      </c>
    </row>
    <row r="14" spans="1:95" ht="15.5" thickTop="1" thickBot="1" x14ac:dyDescent="0.4">
      <c r="A14" s="96"/>
      <c r="B14" s="41">
        <f t="shared" ca="1" si="3"/>
        <v>-2</v>
      </c>
      <c r="C14" s="41">
        <f t="shared" ca="1" si="1"/>
        <v>-2</v>
      </c>
      <c r="D14" s="41">
        <f t="shared" ca="1" si="2"/>
        <v>-1</v>
      </c>
      <c r="E14" s="68">
        <v>10</v>
      </c>
      <c r="F14" s="38" t="str">
        <f ca="1">VLOOKUP($E14,'Sheet2 Edit'!$E$5:$P$19,2,FALSE)</f>
        <v>MacAldonich</v>
      </c>
      <c r="G14" s="38" t="str">
        <f ca="1">VLOOKUP($E14,'Sheet2 Edit'!$E$5:$P$19,3,FALSE)</f>
        <v>Chris</v>
      </c>
      <c r="H14" s="39" t="str">
        <f ca="1">VLOOKUP($E14,'Sheet2 Edit'!$E$5:$P$19,4,FALSE)</f>
        <v>R</v>
      </c>
      <c r="I14" s="58" t="str">
        <f ca="1">IF($T14=1,VLOOKUP($E14,'Sheet2 Edit'!$E$5:$P$19,5,FALSE),IF($T14=2,VLOOKUP($E14,'Sheet2 Edit'!$E$5:$T$19,13,FALSE),VLOOKUP($E14,'Sheet2 Edit'!$E$5:$T$19,14,FALSE)))</f>
        <v>CF</v>
      </c>
      <c r="J14" s="39">
        <f ca="1">VLOOKUP($E14,'Sheet2 Edit'!$E$5:$P$19,6,FALSE)</f>
        <v>3</v>
      </c>
      <c r="K14" s="39">
        <f ca="1">VLOOKUP($E14,'Sheet2 Edit'!$E$5:$P$19,7,FALSE)</f>
        <v>3</v>
      </c>
      <c r="L14" s="39">
        <f ca="1">VLOOKUP($E14,'Sheet2 Edit'!$E$5:$P$19,8,FALSE)</f>
        <v>3</v>
      </c>
      <c r="M14" s="39">
        <f ca="1">VLOOKUP($E14,'Sheet2 Edit'!$E$5:$P$19,9,FALSE)</f>
        <v>4</v>
      </c>
      <c r="N14" s="39">
        <f ca="1">VLOOKUP($E14,'Sheet2 Edit'!$E$5:$P$19,10,FALSE)</f>
        <v>3</v>
      </c>
      <c r="O14" s="76">
        <f ca="1">IF($T14=1,VLOOKUP($E14,'Sheet2 Edit'!$E$5:$P$19,11,FALSE),VLOOKUP($E14,'Sheet2 Edit'!$E$5:$T$19,15,FALSE))</f>
        <v>4</v>
      </c>
      <c r="P14" s="39">
        <f ca="1">VLOOKUP($E$14,'Sheet2 Edit'!$E$5:$P$19,12,FALSE)</f>
        <v>4</v>
      </c>
      <c r="Q14" s="76">
        <f ca="1">VLOOKUP($E14,'Sheet2 Edit'!$E$5:$V$19,16,FALSE)</f>
        <v>0</v>
      </c>
      <c r="R14" s="76">
        <f ca="1">VLOOKUP($E14,'Sheet2 Edit'!$E$5:$V$19,17,FALSE)</f>
        <v>0</v>
      </c>
      <c r="S14" s="163">
        <f ca="1">VLOOKUP($E14,'Sheet2 Edit'!$E$5:$V$19,18,FALSE)</f>
        <v>1</v>
      </c>
      <c r="T14" s="190">
        <v>1</v>
      </c>
      <c r="U14" s="190"/>
      <c r="V14" s="190"/>
      <c r="W14" s="190"/>
      <c r="X14" s="190"/>
      <c r="Y14" s="40">
        <f t="shared" ca="1" si="4"/>
        <v>-1</v>
      </c>
      <c r="Z14" s="40">
        <f t="shared" ca="1" si="5"/>
        <v>-1</v>
      </c>
      <c r="AA14" s="41">
        <f t="shared" ca="1" si="6"/>
        <v>-3</v>
      </c>
      <c r="AB14" s="69">
        <v>10</v>
      </c>
      <c r="AC14" s="37" t="str">
        <f ca="1">VLOOKUP($AB14,'Sheet2 Edit'!$AD$5:$AO$19,2,FALSE)</f>
        <v>Lopez</v>
      </c>
      <c r="AD14" s="37" t="str">
        <f ca="1">VLOOKUP($AB14,'Sheet2 Edit'!$AD$5:$AO$19,3,FALSE)</f>
        <v>Pedro</v>
      </c>
      <c r="AE14" s="108" t="str">
        <f ca="1">VLOOKUP($AB14,'Sheet2 Edit'!$AD$5:$AO$19,4,FALSE)</f>
        <v>L</v>
      </c>
      <c r="AF14" s="88" t="str">
        <f ca="1">IF($AQ14=1,VLOOKUP($AB14,'Sheet2 Edit'!$AD$5:$AR$19,5,FALSE),IF($AQ14=2,VLOOKUP($AB14,'Sheet2 Edit'!$AD$5:$AR$19,13,FALSE),VLOOKUP($AB14,'Sheet2 Edit'!$AD$5:$AR$19,14,FALSE)))</f>
        <v>C</v>
      </c>
      <c r="AG14" s="108">
        <f ca="1">VLOOKUP($AB14,'Sheet2 Edit'!$AD$5:$AO$19,6,FALSE)</f>
        <v>2</v>
      </c>
      <c r="AH14" s="108">
        <f ca="1">VLOOKUP($AB14,'Sheet2 Edit'!$AD$5:$AO$19,7,FALSE)</f>
        <v>2</v>
      </c>
      <c r="AI14" s="108">
        <f ca="1">VLOOKUP($AB14,'Sheet2 Edit'!$AD$5:$AO$19,8,FALSE)</f>
        <v>5</v>
      </c>
      <c r="AJ14" s="108">
        <f ca="1">VLOOKUP($AB14,'Sheet2 Edit'!$AD$5:$AO$19,9,FALSE)</f>
        <v>3</v>
      </c>
      <c r="AK14" s="108">
        <f ca="1">VLOOKUP($AB14,'Sheet2 Edit'!$AD$5:$AO$19,10,FALSE)</f>
        <v>2</v>
      </c>
      <c r="AL14" s="109">
        <f ca="1">IF($AQ14=1,VLOOKUP($AB14,'Sheet2 Edit'!$AD$5:$AR$19,11,FALSE),VLOOKUP($AB14,'Sheet2 Edit'!$AD$5:$AR$19,15,FALSE))</f>
        <v>2</v>
      </c>
      <c r="AM14" s="108">
        <f ca="1">VLOOKUP($AB14,'Sheet2 Edit'!$AD$5:$AO$19,12,FALSE)</f>
        <v>2</v>
      </c>
      <c r="AN14" s="88">
        <f ca="1">VLOOKUP($AB14,'Sheet2 Edit'!$AD$5:$AU$32,16,FALSE)</f>
        <v>0</v>
      </c>
      <c r="AO14" s="88">
        <f ca="1">VLOOKUP($AB14,'Sheet2 Edit'!$AD$5:$AU$32,17,FALSE)</f>
        <v>0</v>
      </c>
      <c r="AP14" s="164">
        <f ca="1">VLOOKUP($AB14,'Sheet2 Edit'!$AD$5:$AU$32,18,FALSE)</f>
        <v>1</v>
      </c>
      <c r="AQ14" s="63">
        <v>1</v>
      </c>
      <c r="AT14" s="72">
        <v>4</v>
      </c>
      <c r="AU14" s="72">
        <v>2</v>
      </c>
      <c r="AV14" s="67"/>
      <c r="AW14" s="67"/>
      <c r="AX14" s="67"/>
      <c r="AY14" s="67"/>
      <c r="AZ14" s="67"/>
      <c r="BA14" s="64" t="s">
        <v>2</v>
      </c>
      <c r="BB14" s="246" t="str">
        <f ca="1">IF(BU13=F2,INDEX(F5:F13,MATCH(BA14,I5:I13,0)),IF(BU13=AC2,INDEX(AC5:AC13,MATCH(BA14,AF5:AF13,0))))</f>
        <v>Gomez</v>
      </c>
      <c r="BC14" s="247"/>
      <c r="BD14" s="63"/>
      <c r="BE14" s="63"/>
      <c r="BF14" s="63"/>
      <c r="BG14" s="166" t="str">
        <f ca="1">IF($BU$13="Drillers",VLOOKUP($BG$15,Drillers!$M$21:$AE$30,6,FALSE),IF($BU$13="Hornets",VLOOKUP($BG$15,Hornets!$M$21:$AE$30,6,FALSE),IF($BU$13="Bulls",VLOOKUP($BG$15,Bulls!$M$21:$AE$30,6,FALSE),IF($BU$13="Phantoms",VLOOKUP($BG$15,Phantoms!$M$21:$AE$30,6,FALSE),IF($BU$13="Gators",VLOOKUP($BG$15,Gators!$M$21:$AE$30,6,FALSE),IF($BU$13="Knights",VLOOKUP($BG$15,Knights!$M$21:$AE$30,6,FALSE),IF($BU$13="Reds",VLOOKUP($BG$15,Comets!$M$21:$AE$30,6,FALSE),IF($BU$13="Guardians",VLOOKUP($BG$15,Wolves!$M$21:$AE$30,6,FALSE)))))))))</f>
        <v>5</v>
      </c>
      <c r="BH14" s="161">
        <f ca="1">IF($BU$13="Drillers",VLOOKUP($BG$15,Drillers!$M$21:$AE$30,19,FALSE),IF($BU$13="Hornets",VLOOKUP($BG$15,Hornets!$M$21:$AE$30,19,FALSE),IF($BU$13="Bulls",VLOOKUP($BG$15,Bulls!$M$21:$AE$30,19,FALSE),IF($BU$13="Phantoms",VLOOKUP($BG$15,Phantoms!$M$21:$AE$30,19,FALSE),IF($BU$13="Gators",VLOOKUP($BG$15,Gators!$M$21:$AE$30,19,FALSE),IF($BU$13="Knights",VLOOKUP($BG$15,Knights!$M$21:$AE$30,19,FALSE),IF($BU$13="Reds",VLOOKUP($BG$15,Comets!$M$21:$AE$30,19,FALSE),IF($BU$13="Guardians",VLOOKUP($BG$15,Wolves!$M$21:$AE$30,19,FALSE)))))))))</f>
        <v>5</v>
      </c>
      <c r="BI14" s="161">
        <f ca="1">IF($BU$13="Drillers",VLOOKUP($BG$15,Drillers!$M$21:$AD$30,14,FALSE),IF($BU$13="Hornets",VLOOKUP($BG$15,Hornets!$M$21:$AD$30,14,FALSE),IF($BU$13="Bulls",VLOOKUP($BG$15,Bulls!$M$21:$AD$30,14,FALSE),IF($BU$13="Phantoms",VLOOKUP($BG$15,Phantoms!$M$21:$AD$30,14,FALSE),IF($BU$13="Gators",VLOOKUP($BG$15,Gators!$M$21:$AD$30,14,FALSE),IF($BU$13="Knights",VLOOKUP($BG$15,Knights!$M$21:$AD$30,14,FALSE),IF($BU$13="Reds",VLOOKUP($BG$15,Comets!$M$21:$AD$30,14,FALSE),IF($BU$13="Guardians",VLOOKUP($BG$15,Wolves!$M$21:$AD$30,14,FALSE)))))))))</f>
        <v>5</v>
      </c>
      <c r="BJ14" s="67"/>
      <c r="BK14" s="67"/>
      <c r="BL14" s="67"/>
      <c r="BM14" s="67"/>
      <c r="BN14" s="64" t="s">
        <v>0</v>
      </c>
      <c r="BO14" s="249" t="str">
        <f ca="1">IF(BU13=F2,INDEX(F5:F13,MATCH(BN14,I5:I13,0)),IF(BU13=AC2,INDEX(AC5:AC13,MATCH(BN14,AF5:AF13,0))))</f>
        <v>Clark</v>
      </c>
      <c r="BP14" s="249"/>
      <c r="BQ14" s="67"/>
      <c r="BR14" s="67"/>
      <c r="BS14" s="158"/>
      <c r="BT14" s="92"/>
      <c r="BU14" s="92"/>
      <c r="BV14" s="92"/>
      <c r="BW14" s="63">
        <v>11</v>
      </c>
      <c r="BX14" s="63"/>
      <c r="BY14" s="61">
        <v>5</v>
      </c>
      <c r="BZ14" s="198">
        <v>2</v>
      </c>
      <c r="CA14" s="198">
        <v>1</v>
      </c>
      <c r="CB14" s="198">
        <v>1</v>
      </c>
      <c r="CC14" s="198">
        <v>1</v>
      </c>
      <c r="CD14" s="198">
        <v>1</v>
      </c>
      <c r="CE14" s="198">
        <v>0</v>
      </c>
      <c r="CF14" s="198">
        <v>0</v>
      </c>
      <c r="CG14" s="198">
        <v>0</v>
      </c>
      <c r="CH14" s="198">
        <v>0</v>
      </c>
      <c r="CI14" s="198">
        <v>0</v>
      </c>
      <c r="CJ14" s="253"/>
    </row>
    <row r="15" spans="1:95" ht="15.5" thickTop="1" thickBot="1" x14ac:dyDescent="0.4">
      <c r="A15" s="96"/>
      <c r="B15" s="11">
        <f t="shared" ca="1" si="3"/>
        <v>-3</v>
      </c>
      <c r="C15" s="11">
        <f t="shared" ca="1" si="1"/>
        <v>-3</v>
      </c>
      <c r="D15" s="11">
        <f t="shared" ca="1" si="2"/>
        <v>-2</v>
      </c>
      <c r="E15" s="193">
        <v>11</v>
      </c>
      <c r="F15" s="17" t="str">
        <f ca="1">VLOOKUP($E15,'Sheet2 Edit'!$E$5:$P$19,2,FALSE)</f>
        <v>Ornelas</v>
      </c>
      <c r="G15" s="17" t="str">
        <f ca="1">VLOOKUP($E15,'Sheet2 Edit'!$E$5:$P$19,3,FALSE)</f>
        <v>Colton</v>
      </c>
      <c r="H15" s="76" t="str">
        <f ca="1">VLOOKUP($E15,'Sheet2 Edit'!$E$5:$P$19,4,FALSE)</f>
        <v>R</v>
      </c>
      <c r="I15" s="76" t="str">
        <f ca="1">IF($T15=1,VLOOKUP($E15,'Sheet2 Edit'!$E$5:$P$19,5,FALSE),IF($T15=2,VLOOKUP($E15,'Sheet2 Edit'!$E$5:$T$19,13,FALSE),VLOOKUP($E15,'Sheet2 Edit'!$E$5:$T$19,14,FALSE)))</f>
        <v>LF</v>
      </c>
      <c r="J15" s="76">
        <f ca="1">VLOOKUP($E15,'Sheet2 Edit'!$E$5:$P$19,6,FALSE)</f>
        <v>2</v>
      </c>
      <c r="K15" s="76">
        <f ca="1">VLOOKUP($E15,'Sheet2 Edit'!$E$5:$P$19,7,FALSE)</f>
        <v>2</v>
      </c>
      <c r="L15" s="76">
        <f ca="1">VLOOKUP($E15,'Sheet2 Edit'!$E$5:$P$19,8,FALSE)</f>
        <v>2</v>
      </c>
      <c r="M15" s="76">
        <f ca="1">VLOOKUP($E15,'Sheet2 Edit'!$E$5:$P$19,9,FALSE)</f>
        <v>5</v>
      </c>
      <c r="N15" s="76">
        <f ca="1">VLOOKUP($E15,'Sheet2 Edit'!$E$5:$P$19,10,FALSE)</f>
        <v>3</v>
      </c>
      <c r="O15" s="76">
        <f ca="1">IF($T15=1,VLOOKUP($E15,'Sheet2 Edit'!$E$5:$P$19,11,FALSE),VLOOKUP($E15,'Sheet2 Edit'!$E$5:$T$19,15,FALSE))</f>
        <v>5</v>
      </c>
      <c r="P15" s="76">
        <f ca="1">VLOOKUP($E$15,'Sheet2 Edit'!$E$5:$P$19,12,FALSE)</f>
        <v>2</v>
      </c>
      <c r="Q15" s="76">
        <f ca="1">VLOOKUP($E15,'Sheet2 Edit'!$E$5:$V$19,16,FALSE)</f>
        <v>0</v>
      </c>
      <c r="R15" s="76">
        <f ca="1">VLOOKUP($E15,'Sheet2 Edit'!$E$5:$V$19,17,FALSE)</f>
        <v>0</v>
      </c>
      <c r="S15" s="163">
        <f ca="1">VLOOKUP($E15,'Sheet2 Edit'!$E$5:$V$19,18,FALSE)</f>
        <v>1</v>
      </c>
      <c r="T15" s="190">
        <v>1</v>
      </c>
      <c r="U15" s="190"/>
      <c r="V15" s="190"/>
      <c r="W15" s="190"/>
      <c r="X15" s="190"/>
      <c r="Y15" s="13">
        <f t="shared" ca="1" si="4"/>
        <v>2</v>
      </c>
      <c r="Z15" s="13">
        <f t="shared" ca="1" si="5"/>
        <v>2</v>
      </c>
      <c r="AA15" s="11">
        <f t="shared" ca="1" si="6"/>
        <v>-2</v>
      </c>
      <c r="AB15" s="194">
        <v>11</v>
      </c>
      <c r="AC15" s="18" t="str">
        <f ca="1">VLOOKUP($AB15,'Sheet2 Edit'!$AD$5:$AO$19,2,FALSE)</f>
        <v>Castillo</v>
      </c>
      <c r="AD15" s="18" t="str">
        <f ca="1">VLOOKUP($AB15,'Sheet2 Edit'!$AD$5:$AO$19,3,FALSE)</f>
        <v>Ivan</v>
      </c>
      <c r="AE15" s="88" t="str">
        <f ca="1">VLOOKUP($AB15,'Sheet2 Edit'!$AD$5:$AO$19,4,FALSE)</f>
        <v>R</v>
      </c>
      <c r="AF15" s="88" t="str">
        <f ca="1">IF($AQ15=1,VLOOKUP($AB15,'Sheet2 Edit'!$AD$5:$AR$19,5,FALSE),IF($AQ15=2,VLOOKUP($AB15,'Sheet2 Edit'!$AD$5:$AR$19,13,FALSE),VLOOKUP($AB15,'Sheet2 Edit'!$AD$5:$AR$19,14,FALSE)))</f>
        <v>C</v>
      </c>
      <c r="AG15" s="88">
        <f ca="1">VLOOKUP($AB15,'Sheet2 Edit'!$AD$5:$AO$19,6,FALSE)</f>
        <v>5</v>
      </c>
      <c r="AH15" s="88">
        <f ca="1">VLOOKUP($AB15,'Sheet2 Edit'!$AD$5:$AO$19,7,FALSE)</f>
        <v>3</v>
      </c>
      <c r="AI15" s="88">
        <f ca="1">VLOOKUP($AB15,'Sheet2 Edit'!$AD$5:$AO$19,8,FALSE)</f>
        <v>1</v>
      </c>
      <c r="AJ15" s="88">
        <f ca="1">VLOOKUP($AB15,'Sheet2 Edit'!$AD$5:$AO$19,9,FALSE)</f>
        <v>2</v>
      </c>
      <c r="AK15" s="88">
        <f ca="1">VLOOKUP($AB15,'Sheet2 Edit'!$AD$5:$AO$19,10,FALSE)</f>
        <v>2</v>
      </c>
      <c r="AL15" s="88">
        <f ca="1">IF($AQ15=1,VLOOKUP($AB15,'Sheet2 Edit'!$AD$5:$AR$19,11,FALSE),VLOOKUP($AB15,'Sheet2 Edit'!$AD$5:$AR$19,15,FALSE))</f>
        <v>4</v>
      </c>
      <c r="AM15" s="88">
        <f ca="1">VLOOKUP($AB15,'Sheet2 Edit'!$AD$5:$AO$19,12,FALSE)</f>
        <v>4</v>
      </c>
      <c r="AN15" s="88">
        <f ca="1">VLOOKUP($AB15,'Sheet2 Edit'!$AD$5:$AU$32,16,FALSE)</f>
        <v>0</v>
      </c>
      <c r="AO15" s="88">
        <f ca="1">VLOOKUP($AB15,'Sheet2 Edit'!$AD$5:$AU$32,17,FALSE)</f>
        <v>0</v>
      </c>
      <c r="AP15" s="164">
        <f ca="1">VLOOKUP($AB15,'Sheet2 Edit'!$AD$5:$AU$32,18,FALSE)</f>
        <v>2</v>
      </c>
      <c r="AQ15" s="63">
        <v>1</v>
      </c>
      <c r="AT15" s="67"/>
      <c r="AU15" s="67"/>
      <c r="AV15" s="67"/>
      <c r="AW15" s="63"/>
      <c r="AX15" s="63"/>
      <c r="AY15" s="63"/>
      <c r="AZ15" s="67"/>
      <c r="BA15" s="67"/>
      <c r="BB15" s="197">
        <f ca="1">IF($BU$13=$F$2,VLOOKUP($BB$14,$F$5:$P$13,10,FALSE),VLOOKUP($BB$14,$AC$5:$AM$13,10,FALSE))</f>
        <v>5</v>
      </c>
      <c r="BC15" s="197">
        <f ca="1">IF($BU$13=$F$2,VLOOKUP($BB$14,$F$5:$P$13,11,FALSE),VLOOKUP($BB$14,$AC$5:$AM$13,11,FALSE))</f>
        <v>3</v>
      </c>
      <c r="BD15" s="67"/>
      <c r="BE15" s="67"/>
      <c r="BF15" s="191" t="s">
        <v>37</v>
      </c>
      <c r="BG15" s="246" t="str">
        <f ca="1">IF($BU$13=$F$2,F23,AC23)</f>
        <v>Bowerman</v>
      </c>
      <c r="BH15" s="247"/>
      <c r="BI15" s="199" t="str">
        <f ca="1">IF(BU13="Allentown Gators",H23,AE23)</f>
        <v>R</v>
      </c>
      <c r="BJ15" s="67"/>
      <c r="BK15" s="63"/>
      <c r="BL15" s="63"/>
      <c r="BM15" s="63"/>
      <c r="BN15" s="67"/>
      <c r="BO15" s="197">
        <f ca="1">IF($BU$13=$F$2,VLOOKUP($BO$14,$F$5:$P$13,10,FALSE),VLOOKUP($BO$14,$AC$5:$AM$13,10,FALSE))</f>
        <v>5</v>
      </c>
      <c r="BP15" s="197">
        <f ca="1">IF($BU$13=$F$2,VLOOKUP($BO$14,$F$5:$P$13,11,FALSE),VLOOKUP($BO$14,$AC$5:$AM$13,11,FALSE))</f>
        <v>2</v>
      </c>
      <c r="BR15" s="63"/>
      <c r="BS15" s="92"/>
      <c r="BT15" s="92"/>
      <c r="BU15" s="92"/>
      <c r="BV15" s="92"/>
      <c r="BW15" s="63">
        <v>12</v>
      </c>
      <c r="BX15" s="63"/>
      <c r="CC15" s="92"/>
      <c r="CD15" s="92"/>
      <c r="CE15" s="116"/>
      <c r="CJ15" s="253"/>
      <c r="CP15" s="61">
        <v>1</v>
      </c>
    </row>
    <row r="16" spans="1:95" ht="15.5" thickTop="1" thickBot="1" x14ac:dyDescent="0.4">
      <c r="A16" s="96"/>
      <c r="B16" s="11">
        <f t="shared" ca="1" si="3"/>
        <v>-3</v>
      </c>
      <c r="C16" s="11">
        <f t="shared" ca="1" si="1"/>
        <v>-2</v>
      </c>
      <c r="D16" s="11">
        <f t="shared" ca="1" si="2"/>
        <v>-2</v>
      </c>
      <c r="E16" s="193">
        <v>12</v>
      </c>
      <c r="F16" s="17" t="str">
        <f ca="1">VLOOKUP($E16,'Sheet2 Edit'!$E$5:$P$19,2,FALSE)</f>
        <v>Santos</v>
      </c>
      <c r="G16" s="17" t="str">
        <f ca="1">VLOOKUP($E16,'Sheet2 Edit'!$E$5:$P$19,3,FALSE)</f>
        <v>Ramon</v>
      </c>
      <c r="H16" s="76" t="str">
        <f ca="1">VLOOKUP($E16,'Sheet2 Edit'!$E$5:$P$19,4,FALSE)</f>
        <v>R</v>
      </c>
      <c r="I16" s="76" t="str">
        <f ca="1">IF($T16=1,VLOOKUP($E16,'Sheet2 Edit'!$E$5:$P$19,5,FALSE),IF($T16=2,VLOOKUP($E16,'Sheet2 Edit'!$E$5:$T$19,13,FALSE),VLOOKUP($E16,'Sheet2 Edit'!$E$5:$T$19,14,FALSE)))</f>
        <v>C</v>
      </c>
      <c r="J16" s="76">
        <f ca="1">VLOOKUP($E16,'Sheet2 Edit'!$E$5:$P$19,6,FALSE)</f>
        <v>3</v>
      </c>
      <c r="K16" s="76">
        <f ca="1">VLOOKUP($E16,'Sheet2 Edit'!$E$5:$P$19,7,FALSE)</f>
        <v>2</v>
      </c>
      <c r="L16" s="76">
        <f ca="1">VLOOKUP($E16,'Sheet2 Edit'!$E$5:$P$19,8,FALSE)</f>
        <v>2</v>
      </c>
      <c r="M16" s="76">
        <f ca="1">VLOOKUP($E16,'Sheet2 Edit'!$E$5:$P$19,9,FALSE)</f>
        <v>2</v>
      </c>
      <c r="N16" s="76">
        <f ca="1">VLOOKUP($E16,'Sheet2 Edit'!$E$5:$P$19,10,FALSE)</f>
        <v>2</v>
      </c>
      <c r="O16" s="76">
        <f ca="1">IF($T16=1,VLOOKUP($E16,'Sheet2 Edit'!$E$5:$P$19,11,FALSE),VLOOKUP($E16,'Sheet2 Edit'!$E$5:$T$19,15,FALSE))</f>
        <v>2</v>
      </c>
      <c r="P16" s="76">
        <f ca="1">VLOOKUP($E$16,'Sheet2 Edit'!$E$5:$P$19,12,FALSE)</f>
        <v>2</v>
      </c>
      <c r="Q16" s="76">
        <f ca="1">VLOOKUP($E16,'Sheet2 Edit'!$E$5:$V$19,16,FALSE)</f>
        <v>0</v>
      </c>
      <c r="R16" s="76">
        <f ca="1">VLOOKUP($E16,'Sheet2 Edit'!$E$5:$V$19,17,FALSE)</f>
        <v>0</v>
      </c>
      <c r="S16" s="163">
        <f ca="1">VLOOKUP($E16,'Sheet2 Edit'!$E$5:$V$19,18,FALSE)</f>
        <v>3</v>
      </c>
      <c r="T16" s="190">
        <v>1</v>
      </c>
      <c r="U16" s="190"/>
      <c r="V16" s="190"/>
      <c r="W16" s="190"/>
      <c r="X16" s="190"/>
      <c r="Y16" s="13">
        <f t="shared" ca="1" si="4"/>
        <v>0</v>
      </c>
      <c r="Z16" s="13">
        <f t="shared" ca="1" si="5"/>
        <v>0</v>
      </c>
      <c r="AA16" s="11">
        <f t="shared" ca="1" si="6"/>
        <v>-2</v>
      </c>
      <c r="AB16" s="194">
        <v>12</v>
      </c>
      <c r="AC16" s="18" t="str">
        <f ca="1">VLOOKUP($AB16,'Sheet2 Edit'!$AD$5:$AO$19,2,FALSE)</f>
        <v>Medina</v>
      </c>
      <c r="AD16" s="18" t="str">
        <f ca="1">VLOOKUP($AB16,'Sheet2 Edit'!$AD$5:$AO$19,3,FALSE)</f>
        <v>Octavio</v>
      </c>
      <c r="AE16" s="88" t="str">
        <f ca="1">VLOOKUP($AB16,'Sheet2 Edit'!$AD$5:$AO$19,4,FALSE)</f>
        <v>L</v>
      </c>
      <c r="AF16" s="88" t="str">
        <f ca="1">IF($AQ16=1,VLOOKUP($AB16,'Sheet2 Edit'!$AD$5:$AR$19,5,FALSE),IF($AQ16=2,VLOOKUP($AB16,'Sheet2 Edit'!$AD$5:$AR$19,13,FALSE),VLOOKUP($AB16,'Sheet2 Edit'!$AD$5:$AR$19,14,FALSE)))</f>
        <v>3B</v>
      </c>
      <c r="AG16" s="88">
        <f ca="1">VLOOKUP($AB16,'Sheet2 Edit'!$AD$5:$AO$19,6,FALSE)</f>
        <v>3</v>
      </c>
      <c r="AH16" s="88">
        <f ca="1">VLOOKUP($AB16,'Sheet2 Edit'!$AD$5:$AO$19,7,FALSE)</f>
        <v>3</v>
      </c>
      <c r="AI16" s="88">
        <f ca="1">VLOOKUP($AB16,'Sheet2 Edit'!$AD$5:$AO$19,8,FALSE)</f>
        <v>2</v>
      </c>
      <c r="AJ16" s="88">
        <f ca="1">VLOOKUP($AB16,'Sheet2 Edit'!$AD$5:$AO$19,9,FALSE)</f>
        <v>3</v>
      </c>
      <c r="AK16" s="88">
        <f ca="1">VLOOKUP($AB16,'Sheet2 Edit'!$AD$5:$AO$19,10,FALSE)</f>
        <v>3</v>
      </c>
      <c r="AL16" s="88">
        <f ca="1">IF($AQ16=1,VLOOKUP($AB16,'Sheet2 Edit'!$AD$5:$AR$19,11,FALSE),VLOOKUP($AB16,'Sheet2 Edit'!$AD$5:$AR$19,15,FALSE))</f>
        <v>2</v>
      </c>
      <c r="AM16" s="88">
        <f ca="1">VLOOKUP($AB16,'Sheet2 Edit'!$AD$5:$AO$19,12,FALSE)</f>
        <v>2</v>
      </c>
      <c r="AN16" s="88">
        <f ca="1">VLOOKUP($AB16,'Sheet2 Edit'!$AD$5:$AU$32,16,FALSE)</f>
        <v>0</v>
      </c>
      <c r="AO16" s="88">
        <f ca="1">VLOOKUP($AB16,'Sheet2 Edit'!$AD$5:$AU$32,17,FALSE)</f>
        <v>0</v>
      </c>
      <c r="AP16" s="164">
        <f ca="1">VLOOKUP($AB16,'Sheet2 Edit'!$AD$5:$AU$32,18,FALSE)</f>
        <v>1</v>
      </c>
      <c r="AQ16" s="63">
        <v>2</v>
      </c>
      <c r="AT16" s="67"/>
      <c r="AU16" s="67"/>
      <c r="AV16" s="67"/>
      <c r="AW16" s="63"/>
      <c r="AX16" s="63"/>
      <c r="AY16" s="63"/>
      <c r="AZ16" s="67"/>
      <c r="BA16" s="67"/>
      <c r="BB16" s="66" t="s">
        <v>244</v>
      </c>
      <c r="BC16" s="66" t="s">
        <v>90</v>
      </c>
      <c r="BD16" s="67"/>
      <c r="BE16" s="67"/>
      <c r="BF16" s="67"/>
      <c r="BG16" s="197">
        <f ca="1">IF($BU$13="Drillers",VLOOKUP($BG$15,Drillers!$M$21:$AD$30,17,FALSE),IF($BU$13="Hornets",VLOOKUP($BG$15,Hornets!$M$21:$AD$30,17,FALSE),IF($BU$13="Bulls",VLOOKUP($BG$15,Bulls!$M$21:$AD$30,17,FALSE),IF($BU$13="Phantoms",VLOOKUP($BG$15,Phantoms!$M$21:$AD$30,17,FALSE),IF($BU$13="Gators",VLOOKUP($BG$15,Gators!$M$21:$AD$30,17,FALSE),IF($BU$13="Knights",VLOOKUP($BG$15,Knights!$M$21:$AD$30,17,FALSE),IF($BU$13="Reds",VLOOKUP($BG$15,Comets!$M$21:$AD$30,17,FALSE),IF($BU$13="Guardians",VLOOKUP($BG$15,Wolves!$M$21:$AD$30,17,FALSE)))))))))</f>
        <v>3</v>
      </c>
      <c r="BH16" s="197">
        <f ca="1">IF($BU$13="Drillers",VLOOKUP($BG$15,Drillers!$M$21:$AD$30,18,FALSE),IF($BU$13="Hornets",VLOOKUP($BG$15,Hornets!$M$21:$AD$30,18,FALSE),IF($BU$13="Bulls",VLOOKUP($BG$15,Bulls!$M$21:$AD$30,18,FALSE),IF($BU$13="Phantoms",VLOOKUP($BG$15,Phantoms!$M$21:$AD$30,18,FALSE),IF($BU$13="Gators",VLOOKUP($BG$15,Gators!$M$21:$AD$30,18,FALSE),IF($BU$13="Knights",VLOOKUP($BG$15,Knights!$M$21:$AD$30,18,FALSE),IF($BU$13="Reds",VLOOKUP($BG$15,Comets!$M$21:$AD$30,18,FALSE),IF($BU$13="Guardians",VLOOKUP($BG$15,Wolves!$M$21:$AD$30,18,FALSE)))))))))</f>
        <v>3</v>
      </c>
      <c r="BI16" s="197">
        <f ca="1">IF($BU$13="Drillers",VLOOKUP($BG$15,Drillers!$M$21:$AF$30,20,FALSE),IF($BU$13="Hornets",VLOOKUP($BG$15,Hornets!$M$21:$AF$30,20,FALSE),IF($BU$13="Bulls",VLOOKUP($BG$15,Bulls!$M$21:$AF$30,20,FALSE),IF($BU$13="Phantoms",VLOOKUP($BG$15,Phantoms!$M$21:$AF$30,20,FALSE),IF($BU$13="Gators",VLOOKUP($BG$15,Gators!$M$21:$AF$30,20,FALSE),IF($BU$13="Knights",VLOOKUP($BG$15,Knights!$M$21:$AF$30,20,FALSE),IF($BU$13="Reds",VLOOKUP($BG$15,Comets!$M$21:$AF$30,20,FALSE),IF($BU$13="Guardians",VLOOKUP($BG$15,Wolves!$M$21:$AF$30,20,FALSE)))))))))</f>
        <v>4</v>
      </c>
      <c r="BJ16" s="67"/>
      <c r="BK16" s="63"/>
      <c r="BL16" s="63"/>
      <c r="BM16" s="63"/>
      <c r="BN16" s="67"/>
      <c r="BO16" s="66" t="s">
        <v>244</v>
      </c>
      <c r="BP16" s="66" t="s">
        <v>90</v>
      </c>
      <c r="BR16" s="63"/>
      <c r="BS16" s="92"/>
      <c r="BT16" s="92"/>
      <c r="BU16" s="92"/>
      <c r="BV16" s="92"/>
      <c r="BW16" s="63">
        <v>13</v>
      </c>
      <c r="BX16" s="63"/>
      <c r="BY16" s="191" t="s">
        <v>42</v>
      </c>
      <c r="BZ16" s="196">
        <v>1</v>
      </c>
      <c r="CA16" s="196">
        <v>2</v>
      </c>
      <c r="CB16" s="196">
        <v>3</v>
      </c>
      <c r="CC16" s="196">
        <v>4</v>
      </c>
      <c r="CD16" s="196">
        <v>5</v>
      </c>
      <c r="CE16" s="196">
        <v>6</v>
      </c>
      <c r="CF16" s="196">
        <v>7</v>
      </c>
      <c r="CG16" s="196">
        <v>8</v>
      </c>
      <c r="CH16" s="196">
        <v>9</v>
      </c>
      <c r="CI16" s="196">
        <v>10</v>
      </c>
      <c r="CJ16" s="253"/>
      <c r="CK16" s="113" t="str">
        <f>BG27</f>
        <v>1B</v>
      </c>
      <c r="CL16" s="113" t="b">
        <f ca="1">IF(CK16="C",OFFSET(BH23,1,1))</f>
        <v>0</v>
      </c>
      <c r="CP16" s="61">
        <v>2</v>
      </c>
    </row>
    <row r="17" spans="1:95" ht="15" customHeight="1" thickTop="1" x14ac:dyDescent="0.35">
      <c r="A17" s="96"/>
      <c r="B17" s="11">
        <f t="shared" ca="1" si="3"/>
        <v>-3</v>
      </c>
      <c r="C17" s="11">
        <f t="shared" ca="1" si="1"/>
        <v>-2</v>
      </c>
      <c r="D17" s="11">
        <f t="shared" ca="1" si="2"/>
        <v>-2</v>
      </c>
      <c r="E17" s="193">
        <v>13</v>
      </c>
      <c r="F17" s="17" t="str">
        <f ca="1">VLOOKUP($E17,'Sheet2 Edit'!$E$5:$P$19,2,FALSE)</f>
        <v>Gonzalez</v>
      </c>
      <c r="G17" s="17" t="str">
        <f ca="1">VLOOKUP($E17,'Sheet2 Edit'!$E$5:$P$19,3,FALSE)</f>
        <v>Jose</v>
      </c>
      <c r="H17" s="76" t="str">
        <f ca="1">VLOOKUP($E17,'Sheet2 Edit'!$E$5:$P$19,4,FALSE)</f>
        <v>R</v>
      </c>
      <c r="I17" s="76" t="str">
        <f ca="1">IF($T17=1,VLOOKUP($E17,'Sheet2 Edit'!$E$5:$P$19,5,FALSE),IF($T17=2,VLOOKUP($E17,'Sheet2 Edit'!$E$5:$T$19,13,FALSE),VLOOKUP($E17,'Sheet2 Edit'!$E$5:$T$19,14,FALSE)))</f>
        <v>SS</v>
      </c>
      <c r="J17" s="76">
        <f ca="1">VLOOKUP($E17,'Sheet2 Edit'!$E$5:$P$19,6,FALSE)</f>
        <v>3</v>
      </c>
      <c r="K17" s="76">
        <f ca="1">VLOOKUP($E17,'Sheet2 Edit'!$E$5:$P$19,7,FALSE)</f>
        <v>2</v>
      </c>
      <c r="L17" s="76">
        <f ca="1">VLOOKUP($E17,'Sheet2 Edit'!$E$5:$P$19,8,FALSE)</f>
        <v>2</v>
      </c>
      <c r="M17" s="76">
        <f ca="1">VLOOKUP($E17,'Sheet2 Edit'!$E$5:$P$19,9,FALSE)</f>
        <v>3</v>
      </c>
      <c r="N17" s="76">
        <f ca="1">VLOOKUP($E17,'Sheet2 Edit'!$E$5:$P$19,10,FALSE)</f>
        <v>2</v>
      </c>
      <c r="O17" s="76">
        <f ca="1">IF($T17=1,VLOOKUP($E17,'Sheet2 Edit'!$E$5:$P$19,11,FALSE),VLOOKUP($E17,'Sheet2 Edit'!$E$5:$T$19,15,FALSE))</f>
        <v>4</v>
      </c>
      <c r="P17" s="76">
        <f ca="1">VLOOKUP($E$17,'Sheet2 Edit'!$E$5:$P$19,12,FALSE)</f>
        <v>2</v>
      </c>
      <c r="Q17" s="76">
        <f ca="1">VLOOKUP($E17,'Sheet2 Edit'!$E$5:$V$19,16,FALSE)</f>
        <v>0</v>
      </c>
      <c r="R17" s="76">
        <f ca="1">VLOOKUP($E17,'Sheet2 Edit'!$E$5:$V$19,17,FALSE)</f>
        <v>0</v>
      </c>
      <c r="S17" s="163">
        <f ca="1">VLOOKUP($E17,'Sheet2 Edit'!$E$5:$V$19,18,FALSE)</f>
        <v>2</v>
      </c>
      <c r="T17" s="190">
        <v>1</v>
      </c>
      <c r="U17" s="190"/>
      <c r="V17" s="190"/>
      <c r="W17" s="190"/>
      <c r="X17" s="190"/>
      <c r="Y17" s="13">
        <f t="shared" ca="1" si="4"/>
        <v>-1</v>
      </c>
      <c r="Z17" s="13">
        <f t="shared" ca="1" si="5"/>
        <v>-1</v>
      </c>
      <c r="AA17" s="11">
        <f t="shared" ca="1" si="6"/>
        <v>-2</v>
      </c>
      <c r="AB17" s="194">
        <v>13</v>
      </c>
      <c r="AC17" s="18" t="str">
        <f ca="1">VLOOKUP($AB17,'Sheet2 Edit'!$AD$5:$AO$19,2,FALSE)</f>
        <v>Holland</v>
      </c>
      <c r="AD17" s="18" t="str">
        <f ca="1">VLOOKUP($AB17,'Sheet2 Edit'!$AD$5:$AO$19,3,FALSE)</f>
        <v>Chris</v>
      </c>
      <c r="AE17" s="88" t="str">
        <f ca="1">VLOOKUP($AB17,'Sheet2 Edit'!$AD$5:$AO$19,4,FALSE)</f>
        <v>B</v>
      </c>
      <c r="AF17" s="88" t="str">
        <f ca="1">IF($AQ17=1,VLOOKUP($AB17,'Sheet2 Edit'!$AD$5:$AR$19,5,FALSE),IF($AQ17=2,VLOOKUP($AB17,'Sheet2 Edit'!$AD$5:$AR$19,13,FALSE),VLOOKUP($AB17,'Sheet2 Edit'!$AD$5:$AR$19,14,FALSE)))</f>
        <v>SS</v>
      </c>
      <c r="AG17" s="88">
        <f ca="1">VLOOKUP($AB17,'Sheet2 Edit'!$AD$5:$AO$19,6,FALSE)</f>
        <v>2</v>
      </c>
      <c r="AH17" s="88">
        <f ca="1">VLOOKUP($AB17,'Sheet2 Edit'!$AD$5:$AO$19,7,FALSE)</f>
        <v>3</v>
      </c>
      <c r="AI17" s="88">
        <f ca="1">VLOOKUP($AB17,'Sheet2 Edit'!$AD$5:$AO$19,8,FALSE)</f>
        <v>3</v>
      </c>
      <c r="AJ17" s="88">
        <f ca="1">VLOOKUP($AB17,'Sheet2 Edit'!$AD$5:$AO$19,9,FALSE)</f>
        <v>3</v>
      </c>
      <c r="AK17" s="88">
        <f ca="1">VLOOKUP($AB17,'Sheet2 Edit'!$AD$5:$AO$19,10,FALSE)</f>
        <v>2</v>
      </c>
      <c r="AL17" s="88">
        <f ca="1">IF($AQ17=1,VLOOKUP($AB17,'Sheet2 Edit'!$AD$5:$AR$19,11,FALSE),VLOOKUP($AB17,'Sheet2 Edit'!$AD$5:$AR$19,15,FALSE))</f>
        <v>3</v>
      </c>
      <c r="AM17" s="88">
        <f ca="1">VLOOKUP($AB17,'Sheet2 Edit'!$AD$5:$AO$19,12,FALSE)</f>
        <v>2</v>
      </c>
      <c r="AN17" s="88">
        <f ca="1">VLOOKUP($AB17,'Sheet2 Edit'!$AD$5:$AU$32,16,FALSE)</f>
        <v>0</v>
      </c>
      <c r="AO17" s="88">
        <f ca="1">VLOOKUP($AB17,'Sheet2 Edit'!$AD$5:$AU$32,17,FALSE)</f>
        <v>0</v>
      </c>
      <c r="AP17" s="164">
        <f ca="1">VLOOKUP($AB17,'Sheet2 Edit'!$AD$5:$AU$32,18,FALSE)</f>
        <v>3</v>
      </c>
      <c r="AQ17" s="63">
        <v>1</v>
      </c>
      <c r="AT17" s="67"/>
      <c r="AU17" s="67"/>
      <c r="AV17" s="67"/>
      <c r="AW17" s="63"/>
      <c r="AX17" s="63"/>
      <c r="AY17" s="63"/>
      <c r="AZ17" s="67"/>
      <c r="BA17" s="63"/>
      <c r="BB17" s="63"/>
      <c r="BC17" s="63"/>
      <c r="BD17" s="67"/>
      <c r="BE17" s="67"/>
      <c r="BF17" s="67"/>
      <c r="BG17" s="66" t="s">
        <v>244</v>
      </c>
      <c r="BH17" s="66" t="s">
        <v>90</v>
      </c>
      <c r="BI17" s="66" t="s">
        <v>391</v>
      </c>
      <c r="BJ17" s="67"/>
      <c r="BK17" s="63"/>
      <c r="BL17" s="63"/>
      <c r="BM17" s="63"/>
      <c r="BN17" s="63"/>
      <c r="BO17" s="63"/>
      <c r="BP17" s="67"/>
      <c r="BR17" s="63"/>
      <c r="BS17" s="92"/>
      <c r="BT17" s="92"/>
      <c r="BU17" s="92"/>
      <c r="BV17" s="92"/>
      <c r="BW17" s="63">
        <v>14</v>
      </c>
      <c r="BX17" s="63"/>
      <c r="BY17" s="61">
        <v>1</v>
      </c>
      <c r="BZ17" s="198">
        <v>2</v>
      </c>
      <c r="CA17" s="198">
        <v>2</v>
      </c>
      <c r="CB17" s="198">
        <v>2</v>
      </c>
      <c r="CC17" s="198">
        <v>2</v>
      </c>
      <c r="CD17" s="198">
        <v>1</v>
      </c>
      <c r="CE17" s="198">
        <v>1</v>
      </c>
      <c r="CF17" s="198">
        <v>1</v>
      </c>
      <c r="CG17" s="198">
        <v>1</v>
      </c>
      <c r="CH17" s="198">
        <v>1</v>
      </c>
      <c r="CI17" s="198">
        <v>1</v>
      </c>
      <c r="CJ17" s="253"/>
      <c r="CP17" s="61">
        <v>3</v>
      </c>
    </row>
    <row r="18" spans="1:95" x14ac:dyDescent="0.35">
      <c r="A18" s="96"/>
      <c r="B18" s="11">
        <f t="shared" ca="1" si="3"/>
        <v>-3</v>
      </c>
      <c r="C18" s="11">
        <f t="shared" ca="1" si="1"/>
        <v>-2</v>
      </c>
      <c r="D18" s="11">
        <f t="shared" ca="1" si="2"/>
        <v>-2</v>
      </c>
      <c r="E18" s="193">
        <v>14</v>
      </c>
      <c r="F18" s="17" t="str">
        <f ca="1">VLOOKUP($E18,'Sheet2 Edit'!$E$5:$P$19,2,FALSE)</f>
        <v>Cruz</v>
      </c>
      <c r="G18" s="17" t="str">
        <f ca="1">VLOOKUP($E18,'Sheet2 Edit'!$E$5:$P$19,3,FALSE)</f>
        <v>Orlando</v>
      </c>
      <c r="H18" s="76" t="str">
        <f ca="1">VLOOKUP($E18,'Sheet2 Edit'!$E$5:$P$19,4,FALSE)</f>
        <v>R</v>
      </c>
      <c r="I18" s="76" t="str">
        <f ca="1">IF($T18=1,VLOOKUP($E18,'Sheet2 Edit'!$E$5:$P$19,5,FALSE),IF($T18=2,VLOOKUP($E18,'Sheet2 Edit'!$E$5:$T$19,13,FALSE),VLOOKUP($E18,'Sheet2 Edit'!$E$5:$T$19,14,FALSE)))</f>
        <v>SS</v>
      </c>
      <c r="J18" s="76">
        <f ca="1">VLOOKUP($E18,'Sheet2 Edit'!$E$5:$P$19,6,FALSE)</f>
        <v>3</v>
      </c>
      <c r="K18" s="76">
        <f ca="1">VLOOKUP($E18,'Sheet2 Edit'!$E$5:$P$19,7,FALSE)</f>
        <v>2</v>
      </c>
      <c r="L18" s="76">
        <f ca="1">VLOOKUP($E18,'Sheet2 Edit'!$E$5:$P$19,8,FALSE)</f>
        <v>4</v>
      </c>
      <c r="M18" s="76">
        <f ca="1">VLOOKUP($E18,'Sheet2 Edit'!$E$5:$P$19,9,FALSE)</f>
        <v>4</v>
      </c>
      <c r="N18" s="76">
        <f ca="1">VLOOKUP($E18,'Sheet2 Edit'!$E$5:$P$19,10,FALSE)</f>
        <v>2</v>
      </c>
      <c r="O18" s="76">
        <f ca="1">IF($T18=1,VLOOKUP($E18,'Sheet2 Edit'!$E$5:$P$19,11,FALSE),VLOOKUP($E18,'Sheet2 Edit'!$E$5:$T$19,15,FALSE))</f>
        <v>3</v>
      </c>
      <c r="P18" s="76">
        <f ca="1">VLOOKUP($E$18,'Sheet2 Edit'!$E$5:$P$19,12,FALSE)</f>
        <v>4</v>
      </c>
      <c r="Q18" s="76">
        <f ca="1">VLOOKUP($E18,'Sheet2 Edit'!$E$5:$V$19,16,FALSE)</f>
        <v>0</v>
      </c>
      <c r="R18" s="76">
        <f ca="1">VLOOKUP($E18,'Sheet2 Edit'!$E$5:$V$19,17,FALSE)</f>
        <v>0</v>
      </c>
      <c r="S18" s="163">
        <f ca="1">VLOOKUP($E18,'Sheet2 Edit'!$E$5:$V$19,18,FALSE)</f>
        <v>1</v>
      </c>
      <c r="T18" s="190">
        <v>1</v>
      </c>
      <c r="U18" s="190"/>
      <c r="V18" s="190"/>
      <c r="W18" s="190"/>
      <c r="X18" s="190"/>
      <c r="Y18" s="13">
        <f t="shared" ca="1" si="4"/>
        <v>0</v>
      </c>
      <c r="Z18" s="13">
        <f t="shared" ca="1" si="5"/>
        <v>0</v>
      </c>
      <c r="AA18" s="11">
        <f t="shared" ca="1" si="6"/>
        <v>-3</v>
      </c>
      <c r="AB18" s="194">
        <v>14</v>
      </c>
      <c r="AC18" s="18" t="str">
        <f ca="1">VLOOKUP($AB18,'Sheet2 Edit'!$AD$5:$AO$19,2,FALSE)</f>
        <v>Stanley</v>
      </c>
      <c r="AD18" s="18" t="str">
        <f ca="1">VLOOKUP($AB18,'Sheet2 Edit'!$AD$5:$AO$19,3,FALSE)</f>
        <v>Todd</v>
      </c>
      <c r="AE18" s="88" t="str">
        <f ca="1">VLOOKUP($AB18,'Sheet2 Edit'!$AD$5:$AO$19,4,FALSE)</f>
        <v>R</v>
      </c>
      <c r="AF18" s="88" t="str">
        <f ca="1">IF($AQ18=1,VLOOKUP($AB18,'Sheet2 Edit'!$AD$5:$AR$19,5,FALSE),IF($AQ18=2,VLOOKUP($AB18,'Sheet2 Edit'!$AD$5:$AR$19,13,FALSE),VLOOKUP($AB18,'Sheet2 Edit'!$AD$5:$AR$19,14,FALSE)))</f>
        <v>SS</v>
      </c>
      <c r="AG18" s="88">
        <f ca="1">VLOOKUP($AB18,'Sheet2 Edit'!$AD$5:$AO$19,6,FALSE)</f>
        <v>3</v>
      </c>
      <c r="AH18" s="88">
        <f ca="1">VLOOKUP($AB18,'Sheet2 Edit'!$AD$5:$AO$19,7,FALSE)</f>
        <v>2</v>
      </c>
      <c r="AI18" s="88">
        <f ca="1">VLOOKUP($AB18,'Sheet2 Edit'!$AD$5:$AO$19,8,FALSE)</f>
        <v>2</v>
      </c>
      <c r="AJ18" s="88">
        <f ca="1">VLOOKUP($AB18,'Sheet2 Edit'!$AD$5:$AO$19,9,FALSE)</f>
        <v>3</v>
      </c>
      <c r="AK18" s="88">
        <f ca="1">VLOOKUP($AB18,'Sheet2 Edit'!$AD$5:$AO$19,10,FALSE)</f>
        <v>2</v>
      </c>
      <c r="AL18" s="88">
        <f ca="1">IF($AQ18=1,VLOOKUP($AB18,'Sheet2 Edit'!$AD$5:$AR$19,11,FALSE),VLOOKUP($AB18,'Sheet2 Edit'!$AD$5:$AR$19,15,FALSE))</f>
        <v>2</v>
      </c>
      <c r="AM18" s="88">
        <f ca="1">VLOOKUP($AB18,'Sheet2 Edit'!$AD$5:$AO$19,12,FALSE)</f>
        <v>2</v>
      </c>
      <c r="AN18" s="88">
        <f ca="1">VLOOKUP($AB18,'Sheet2 Edit'!$AD$5:$AU$32,16,FALSE)</f>
        <v>0</v>
      </c>
      <c r="AO18" s="88">
        <f ca="1">VLOOKUP($AB18,'Sheet2 Edit'!$AD$5:$AU$32,17,FALSE)</f>
        <v>0</v>
      </c>
      <c r="AP18" s="164">
        <f ca="1">VLOOKUP($AB18,'Sheet2 Edit'!$AD$5:$AU$32,18,FALSE)</f>
        <v>2</v>
      </c>
      <c r="AQ18" s="63">
        <v>1</v>
      </c>
      <c r="AT18" s="67"/>
      <c r="AU18" s="67"/>
      <c r="AV18" s="67"/>
      <c r="AW18" s="67"/>
      <c r="AX18" s="67"/>
      <c r="AY18" s="63"/>
      <c r="AZ18" s="63"/>
      <c r="BA18" s="63"/>
      <c r="BB18" s="63"/>
      <c r="BC18" s="63"/>
      <c r="BD18" s="67"/>
      <c r="BE18" s="67"/>
      <c r="BF18" s="67"/>
      <c r="BG18" s="67"/>
      <c r="BH18" s="63"/>
      <c r="BI18" s="63"/>
      <c r="BJ18" s="63"/>
      <c r="BK18" s="63"/>
      <c r="BL18" s="63"/>
      <c r="BO18" s="63">
        <v>1</v>
      </c>
      <c r="BP18" s="185">
        <f ca="1">IF($BI$14=1,OFFSET(Sheet5!$AQ$1,1,3),IF($BI$14=2,OFFSET(Sheet5!$AQ$13,1,3),IF($BI$14=3,OFFSET(Sheet5!$AQ$25,1,3),IF($BI$14=4,OFFSET(Sheet5!$AQ$37,1,3),IF($BI$14=5,OFFSET(Sheet5!$AQ$49,1,3))))))</f>
        <v>0</v>
      </c>
      <c r="BQ18" s="185">
        <f ca="1">IF($BI$14=1,OFFSET(Sheet5!$AR$1,1,3),IF($BI$14=2,OFFSET(Sheet5!$AR$13,1,3),IF($BI$14=3,OFFSET(Sheet5!$AR$25,1,3),IF($BI$14=4,OFFSET(Sheet5!$AR$37,1,3),IF($BI$14=5,OFFSET(Sheet5!$AR$49,1,3))))))</f>
        <v>-1</v>
      </c>
      <c r="BR18" s="248" t="s">
        <v>390</v>
      </c>
      <c r="BS18" s="92"/>
      <c r="BT18" s="92"/>
      <c r="BU18" s="92"/>
      <c r="BV18" s="92"/>
      <c r="BW18" s="63">
        <v>15</v>
      </c>
      <c r="BX18" s="63"/>
      <c r="BY18" s="61">
        <v>2</v>
      </c>
      <c r="BZ18" s="198">
        <v>2</v>
      </c>
      <c r="CA18" s="198">
        <v>2</v>
      </c>
      <c r="CB18" s="198">
        <v>1</v>
      </c>
      <c r="CC18" s="198">
        <v>1</v>
      </c>
      <c r="CD18" s="198">
        <v>1</v>
      </c>
      <c r="CE18" s="198">
        <v>1</v>
      </c>
      <c r="CF18" s="198">
        <v>1</v>
      </c>
      <c r="CG18" s="198">
        <v>1</v>
      </c>
      <c r="CH18" s="198">
        <v>1</v>
      </c>
      <c r="CI18" s="198">
        <v>1</v>
      </c>
      <c r="CJ18" s="253"/>
      <c r="CP18" s="61">
        <v>4</v>
      </c>
    </row>
    <row r="19" spans="1:95" x14ac:dyDescent="0.35">
      <c r="A19" s="96"/>
      <c r="B19" s="11">
        <f t="shared" ca="1" si="3"/>
        <v>-4</v>
      </c>
      <c r="C19" s="11">
        <f t="shared" ca="1" si="1"/>
        <v>-2</v>
      </c>
      <c r="D19" s="11">
        <f t="shared" ca="1" si="2"/>
        <v>-2</v>
      </c>
      <c r="E19" s="193">
        <v>15</v>
      </c>
      <c r="F19" s="17" t="str">
        <f ca="1">VLOOKUP($E19,'Sheet2 Edit'!$E$5:$P$19,2,FALSE)</f>
        <v>Aldridge</v>
      </c>
      <c r="G19" s="17" t="str">
        <f ca="1">VLOOKUP($E19,'Sheet2 Edit'!$E$5:$P$19,3,FALSE)</f>
        <v>Joe</v>
      </c>
      <c r="H19" s="76" t="str">
        <f ca="1">VLOOKUP($E19,'Sheet2 Edit'!$E$5:$P$19,4,FALSE)</f>
        <v>B</v>
      </c>
      <c r="I19" s="76" t="str">
        <f ca="1">IF($T19=1,VLOOKUP($E19,'Sheet2 Edit'!$E$5:$P$19,5,FALSE),IF($T19=2,VLOOKUP($E19,'Sheet2 Edit'!$E$5:$T$19,13,FALSE),VLOOKUP($E19,'Sheet2 Edit'!$E$5:$T$19,14,FALSE)))</f>
        <v>1B</v>
      </c>
      <c r="J19" s="76">
        <f ca="1">VLOOKUP($E19,'Sheet2 Edit'!$E$5:$P$19,6,FALSE)</f>
        <v>1</v>
      </c>
      <c r="K19" s="76">
        <f ca="1">VLOOKUP($E19,'Sheet2 Edit'!$E$5:$P$19,7,FALSE)</f>
        <v>2</v>
      </c>
      <c r="L19" s="76">
        <f ca="1">VLOOKUP($E19,'Sheet2 Edit'!$E$5:$P$19,8,FALSE)</f>
        <v>2</v>
      </c>
      <c r="M19" s="76">
        <f ca="1">VLOOKUP($E19,'Sheet2 Edit'!$E$5:$P$19,9,FALSE)</f>
        <v>2</v>
      </c>
      <c r="N19" s="76">
        <f ca="1">VLOOKUP($E19,'Sheet2 Edit'!$E$5:$P$19,10,FALSE)</f>
        <v>1</v>
      </c>
      <c r="O19" s="76">
        <f ca="1">IF($T19=1,VLOOKUP($E19,'Sheet2 Edit'!$E$5:$P$19,11,FALSE),VLOOKUP($E19,'Sheet2 Edit'!$E$5:$T$19,15,FALSE))</f>
        <v>3</v>
      </c>
      <c r="P19" s="76">
        <f ca="1">VLOOKUP($E$19,'Sheet2 Edit'!$E$5:$P$19,12,FALSE)</f>
        <v>1</v>
      </c>
      <c r="Q19" s="76">
        <f ca="1">VLOOKUP($E19,'Sheet2 Edit'!$E$5:$V$19,16,FALSE)</f>
        <v>0</v>
      </c>
      <c r="R19" s="76">
        <f ca="1">VLOOKUP($E19,'Sheet2 Edit'!$E$5:$V$19,17,FALSE)</f>
        <v>0</v>
      </c>
      <c r="S19" s="163">
        <f ca="1">VLOOKUP($E19,'Sheet2 Edit'!$E$5:$V$19,18,FALSE)</f>
        <v>3</v>
      </c>
      <c r="T19" s="190">
        <v>1</v>
      </c>
      <c r="U19" s="190"/>
      <c r="V19" s="190"/>
      <c r="W19" s="190"/>
      <c r="X19" s="190"/>
      <c r="Y19" s="13">
        <f t="shared" ca="1" si="4"/>
        <v>-1</v>
      </c>
      <c r="Z19" s="13">
        <f t="shared" ca="1" si="5"/>
        <v>-1</v>
      </c>
      <c r="AA19" s="11">
        <f t="shared" ca="1" si="6"/>
        <v>-3</v>
      </c>
      <c r="AB19" s="194">
        <v>15</v>
      </c>
      <c r="AC19" s="50" t="str">
        <f ca="1">VLOOKUP($AB19,'Sheet2 Edit'!$AD$5:$AO$19,2,FALSE)</f>
        <v>Garcia</v>
      </c>
      <c r="AD19" s="50" t="str">
        <f ca="1">VLOOKUP($AB19,'Sheet2 Edit'!$AD$5:$AO$19,3,FALSE)</f>
        <v>Jose</v>
      </c>
      <c r="AE19" s="88" t="str">
        <f ca="1">VLOOKUP($AB19,'Sheet2 Edit'!$AD$5:$AO$19,4,FALSE)</f>
        <v>L</v>
      </c>
      <c r="AF19" s="88" t="str">
        <f ca="1">IF($AQ19=1,VLOOKUP($AB19,'Sheet2 Edit'!$AD$5:$AR$19,5,FALSE),IF($AQ19=2,VLOOKUP($AB19,'Sheet2 Edit'!$AD$5:$AR$19,13,FALSE),VLOOKUP($AB19,'Sheet2 Edit'!$AD$5:$AR$19,14,FALSE)))</f>
        <v>LF</v>
      </c>
      <c r="AG19" s="88">
        <f ca="1">VLOOKUP($AB19,'Sheet2 Edit'!$AD$5:$AO$19,6,FALSE)</f>
        <v>2</v>
      </c>
      <c r="AH19" s="88">
        <f ca="1">VLOOKUP($AB19,'Sheet2 Edit'!$AD$5:$AO$19,7,FALSE)</f>
        <v>3</v>
      </c>
      <c r="AI19" s="88">
        <f ca="1">VLOOKUP($AB19,'Sheet2 Edit'!$AD$5:$AO$19,8,FALSE)</f>
        <v>5</v>
      </c>
      <c r="AJ19" s="88">
        <f ca="1">VLOOKUP($AB19,'Sheet2 Edit'!$AD$5:$AO$19,9,FALSE)</f>
        <v>5</v>
      </c>
      <c r="AK19" s="88">
        <f ca="1">VLOOKUP($AB19,'Sheet2 Edit'!$AD$5:$AO$19,10,FALSE)</f>
        <v>5</v>
      </c>
      <c r="AL19" s="88">
        <f ca="1">IF($AQ19=1,VLOOKUP($AB19,'Sheet2 Edit'!$AD$5:$AR$19,11,FALSE),VLOOKUP($AB19,'Sheet2 Edit'!$AD$5:$AR$19,15,FALSE))</f>
        <v>0</v>
      </c>
      <c r="AM19" s="88">
        <f ca="1">VLOOKUP($AB$19,'Sheet2 Edit'!$AD$5:$AO$19,12,FALSE)</f>
        <v>1</v>
      </c>
      <c r="AN19" s="88">
        <f ca="1">VLOOKUP($AB19,'Sheet2 Edit'!$AD$5:$AU$32,16,FALSE)</f>
        <v>0</v>
      </c>
      <c r="AO19" s="88">
        <f ca="1">VLOOKUP($AB19,'Sheet2 Edit'!$AD$5:$AU$32,17,FALSE)</f>
        <v>0</v>
      </c>
      <c r="AP19" s="164">
        <f ca="1">VLOOKUP($AB19,'Sheet2 Edit'!$AD$5:$AU$32,18,FALSE)</f>
        <v>1</v>
      </c>
      <c r="AQ19" s="63">
        <v>2</v>
      </c>
      <c r="AT19" s="67"/>
      <c r="AU19" s="67"/>
      <c r="AV19" s="67"/>
      <c r="AW19" s="67"/>
      <c r="AX19" s="63"/>
      <c r="AY19" s="63"/>
      <c r="AZ19" s="63"/>
      <c r="BA19" s="63"/>
      <c r="BB19" s="63"/>
      <c r="BC19" s="63"/>
      <c r="BD19" s="63"/>
      <c r="BE19" s="67"/>
      <c r="BF19" s="67"/>
      <c r="BG19" s="67"/>
      <c r="BH19" s="63"/>
      <c r="BI19" s="63"/>
      <c r="BJ19" s="63"/>
      <c r="BK19" s="63"/>
      <c r="BL19" s="63"/>
      <c r="BO19" s="63">
        <v>2</v>
      </c>
      <c r="BP19" s="185">
        <f ca="1">IF($BI$14=1,OFFSET(Sheet5!$AQ$2,1,3),IF($BI$14=2,OFFSET(Sheet5!$AQ$14,1,3),IF($BI$14=3,OFFSET(Sheet5!$AQ$26,1,3),IF($BI$14=4,OFFSET(Sheet5!$AQ$38,1,3),IF($BI$14=5,OFFSET(Sheet5!$AQ$50,1,3))))))</f>
        <v>1</v>
      </c>
      <c r="BQ19" s="185">
        <f ca="1">IF($BI$14=1,OFFSET(Sheet5!$AR$2,1,3),IF($BI$14=2,OFFSET(Sheet5!$AR$14,1,3),IF($BI$14=3,OFFSET(Sheet5!$AR$26,1,3),IF($BI$14=4,OFFSET(Sheet5!$AR$38,1,3),IF($BI$14=5,OFFSET(Sheet5!$AR$50,1,3))))))</f>
        <v>0</v>
      </c>
      <c r="BR19" s="248"/>
      <c r="BS19" s="92"/>
      <c r="BT19" s="92"/>
      <c r="BU19" s="92"/>
      <c r="BV19" s="92"/>
      <c r="BW19" s="63"/>
      <c r="BX19" s="63"/>
      <c r="BY19" s="61">
        <v>3</v>
      </c>
      <c r="BZ19" s="198">
        <v>2</v>
      </c>
      <c r="CA19" s="198">
        <v>2</v>
      </c>
      <c r="CB19" s="198">
        <v>1</v>
      </c>
      <c r="CC19" s="198">
        <v>1</v>
      </c>
      <c r="CD19" s="198">
        <v>1</v>
      </c>
      <c r="CE19" s="198">
        <v>1</v>
      </c>
      <c r="CF19" s="198">
        <v>1</v>
      </c>
      <c r="CG19" s="198">
        <v>1</v>
      </c>
      <c r="CH19" s="198">
        <v>1</v>
      </c>
      <c r="CI19" s="198">
        <v>0</v>
      </c>
      <c r="CJ19" s="253"/>
      <c r="CP19" s="61">
        <v>5</v>
      </c>
    </row>
    <row r="20" spans="1:95" x14ac:dyDescent="0.35">
      <c r="A20" s="96"/>
      <c r="B20" s="63"/>
      <c r="C20" s="63"/>
      <c r="D20" s="63"/>
      <c r="E20" s="63"/>
      <c r="F20" s="63"/>
      <c r="G20" s="63"/>
      <c r="H20" s="63"/>
      <c r="I20" s="63"/>
      <c r="J20" s="63"/>
      <c r="K20" s="63"/>
      <c r="L20" s="63"/>
      <c r="M20" s="63"/>
      <c r="N20" s="63"/>
      <c r="O20" s="63"/>
      <c r="P20" s="63"/>
      <c r="Q20" s="63"/>
      <c r="R20" s="63"/>
      <c r="S20" s="63"/>
      <c r="T20" s="63"/>
      <c r="U20" s="63"/>
      <c r="X20" s="63"/>
      <c r="Y20" s="63"/>
      <c r="Z20" s="63"/>
      <c r="AA20" s="63"/>
      <c r="AB20" s="63"/>
      <c r="AC20" s="110"/>
      <c r="AD20" s="110"/>
      <c r="AE20" s="192"/>
      <c r="AF20" s="192"/>
      <c r="AG20" s="192"/>
      <c r="AH20" s="63"/>
      <c r="AI20" s="63"/>
      <c r="AJ20" s="63"/>
      <c r="AK20" s="63"/>
      <c r="AL20" s="63"/>
      <c r="AM20" s="63"/>
      <c r="AN20" s="63"/>
      <c r="AO20" s="63"/>
      <c r="AP20" s="63"/>
      <c r="AQ20" s="63"/>
      <c r="AT20" s="67"/>
      <c r="AU20" s="67"/>
      <c r="AV20" s="67"/>
      <c r="AW20" s="67"/>
      <c r="AX20" s="67"/>
      <c r="AY20" s="67"/>
      <c r="AZ20" s="63"/>
      <c r="BA20" s="63"/>
      <c r="BB20" s="63"/>
      <c r="BC20" s="63"/>
      <c r="BD20" s="63"/>
      <c r="BE20" s="67"/>
      <c r="BF20" s="67"/>
      <c r="BG20" s="67"/>
      <c r="BH20" s="63"/>
      <c r="BI20" s="63"/>
      <c r="BJ20" s="63"/>
      <c r="BK20" s="63"/>
      <c r="BL20" s="63"/>
      <c r="BO20" s="150">
        <v>3</v>
      </c>
      <c r="BP20" s="185">
        <f ca="1">IF($BI$14=1,OFFSET(Sheet5!$AQ$3,1,3),IF($BI$14=2,OFFSET(Sheet5!$AQ$15,1,3),IF($BI$14=3,OFFSET(Sheet5!$AQ$27,1,3),IF($BI$14=4,OFFSET(Sheet5!$AQ$39,1,3),IF($BI$14=5,OFFSET(Sheet5!$AQ$51,1,3))))))</f>
        <v>0</v>
      </c>
      <c r="BQ20" s="185">
        <f ca="1">IF($BI$14=1,OFFSET(Sheet5!$AR$3,1,3),IF($BI$14=2,OFFSET(Sheet5!$AR$15,1,3),IF($BI$14=3,OFFSET(Sheet5!$AR$27,1,3),IF($BI$14=4,OFFSET(Sheet5!$AR$39,1,3),IF($BI$14=5,OFFSET(Sheet5!$AR$51,1,3))))))</f>
        <v>-1</v>
      </c>
      <c r="BR20" s="248"/>
      <c r="BS20" s="92"/>
      <c r="BT20" s="92"/>
      <c r="BU20" s="92"/>
      <c r="BV20" s="92"/>
      <c r="BW20" s="63"/>
      <c r="BX20" s="63"/>
      <c r="BY20" s="61">
        <v>4</v>
      </c>
      <c r="BZ20" s="198">
        <v>2</v>
      </c>
      <c r="CA20" s="198">
        <v>2</v>
      </c>
      <c r="CB20" s="198">
        <v>1</v>
      </c>
      <c r="CC20" s="198">
        <v>1</v>
      </c>
      <c r="CD20" s="198">
        <v>1</v>
      </c>
      <c r="CE20" s="198">
        <v>1</v>
      </c>
      <c r="CF20" s="198">
        <v>1</v>
      </c>
      <c r="CG20" s="198">
        <v>0</v>
      </c>
      <c r="CH20" s="198">
        <v>0</v>
      </c>
      <c r="CI20" s="198">
        <v>0</v>
      </c>
      <c r="CJ20" s="253"/>
      <c r="CP20" s="61">
        <v>6</v>
      </c>
    </row>
    <row r="21" spans="1:95" x14ac:dyDescent="0.35">
      <c r="A21" s="96"/>
      <c r="B21" s="63"/>
      <c r="C21" s="63"/>
      <c r="D21" s="63"/>
      <c r="E21" s="63"/>
      <c r="F21" s="63"/>
      <c r="G21" s="63"/>
      <c r="H21" s="63" t="s">
        <v>92</v>
      </c>
      <c r="I21" s="63" t="s">
        <v>49</v>
      </c>
      <c r="J21" s="63" t="s">
        <v>50</v>
      </c>
      <c r="K21" s="63" t="s">
        <v>93</v>
      </c>
      <c r="L21" s="63">
        <v>-1</v>
      </c>
      <c r="M21" s="63" t="s">
        <v>4</v>
      </c>
      <c r="N21" s="63" t="s">
        <v>5</v>
      </c>
      <c r="O21" s="63" t="s">
        <v>6</v>
      </c>
      <c r="P21" s="63" t="s">
        <v>7</v>
      </c>
      <c r="Q21" s="63" t="s">
        <v>8</v>
      </c>
      <c r="R21" s="63" t="s">
        <v>9</v>
      </c>
      <c r="S21" s="110" t="s">
        <v>37</v>
      </c>
      <c r="T21" s="63" t="s">
        <v>93</v>
      </c>
      <c r="U21" s="63" t="s">
        <v>362</v>
      </c>
      <c r="X21" s="63"/>
      <c r="Y21" s="63"/>
      <c r="Z21" s="63"/>
      <c r="AA21" s="63"/>
      <c r="AB21" s="63"/>
      <c r="AC21" s="110"/>
      <c r="AD21" s="110"/>
      <c r="AE21" s="192" t="s">
        <v>92</v>
      </c>
      <c r="AF21" s="192" t="s">
        <v>49</v>
      </c>
      <c r="AG21" s="192" t="s">
        <v>50</v>
      </c>
      <c r="AH21" s="63" t="s">
        <v>93</v>
      </c>
      <c r="AI21" s="63" t="s">
        <v>3</v>
      </c>
      <c r="AJ21" s="63" t="s">
        <v>4</v>
      </c>
      <c r="AK21" s="63" t="s">
        <v>5</v>
      </c>
      <c r="AL21" s="63" t="s">
        <v>6</v>
      </c>
      <c r="AM21" s="63" t="s">
        <v>7</v>
      </c>
      <c r="AN21" s="63" t="s">
        <v>8</v>
      </c>
      <c r="AO21" s="63" t="s">
        <v>9</v>
      </c>
      <c r="AP21" s="110" t="s">
        <v>37</v>
      </c>
      <c r="AQ21" s="63" t="s">
        <v>93</v>
      </c>
      <c r="AR21" s="63" t="s">
        <v>362</v>
      </c>
      <c r="AT21" s="67"/>
      <c r="AU21" s="67"/>
      <c r="AV21" s="67"/>
      <c r="AW21" s="67"/>
      <c r="AX21" s="67"/>
      <c r="AY21" s="67"/>
      <c r="AZ21" s="67"/>
      <c r="BA21" s="67"/>
      <c r="BB21" s="67"/>
      <c r="BC21" s="67"/>
      <c r="BD21" s="63"/>
      <c r="BE21" s="67"/>
      <c r="BF21" s="67"/>
      <c r="BG21" s="67"/>
      <c r="BH21" s="63"/>
      <c r="BI21" s="63"/>
      <c r="BJ21" s="63"/>
      <c r="BK21" s="63"/>
      <c r="BL21" s="63"/>
      <c r="BO21" s="63">
        <v>4</v>
      </c>
      <c r="BP21" s="185">
        <f ca="1">IF($BI$14=1,OFFSET(Sheet5!$AQ$4,1,3),IF($BI$14=2,OFFSET(Sheet5!$AQ$16,1,3),IF($BI$14=3,OFFSET(Sheet5!$AQ$28,1,3),IF($BI$14=4,OFFSET(Sheet5!$AQ$40,1,3),IF($BI$14=5,OFFSET(Sheet5!$AQ$52,1,3))))))</f>
        <v>1</v>
      </c>
      <c r="BQ21" s="185">
        <f ca="1">IF($BI$14=1,OFFSET(Sheet5!$AR$4,1,3),IF($BI$14=2,OFFSET(Sheet5!$AR$16,1,3),IF($BI$14=3,OFFSET(Sheet5!$AR$28,1,3),IF($BI$14=4,OFFSET(Sheet5!$AR$40,1,3),IF($BI$14=5,OFFSET(Sheet5!$AR$52,1,3))))))</f>
        <v>0</v>
      </c>
      <c r="BR21" s="248"/>
      <c r="BS21" s="92"/>
      <c r="BT21" s="92"/>
      <c r="BU21" s="92"/>
      <c r="BV21" s="92"/>
      <c r="BW21" s="63"/>
      <c r="BX21" s="63"/>
      <c r="BY21" s="61">
        <v>5</v>
      </c>
      <c r="BZ21" s="198">
        <v>2</v>
      </c>
      <c r="CA21" s="198">
        <v>1</v>
      </c>
      <c r="CB21" s="198">
        <v>1</v>
      </c>
      <c r="CC21" s="198">
        <v>1</v>
      </c>
      <c r="CD21" s="198">
        <v>1</v>
      </c>
      <c r="CE21" s="198">
        <v>0</v>
      </c>
      <c r="CF21" s="198">
        <v>0</v>
      </c>
      <c r="CG21" s="198">
        <v>0</v>
      </c>
      <c r="CH21" s="198">
        <v>0</v>
      </c>
      <c r="CI21" s="198">
        <v>0</v>
      </c>
      <c r="CJ21" s="253"/>
      <c r="CP21" s="61">
        <v>7</v>
      </c>
    </row>
    <row r="22" spans="1:95" ht="15" thickBot="1" x14ac:dyDescent="0.4">
      <c r="A22" s="96"/>
      <c r="B22" s="63"/>
      <c r="C22" s="63"/>
      <c r="D22" s="211" t="s">
        <v>27</v>
      </c>
      <c r="E22" s="63"/>
      <c r="F22" s="63"/>
      <c r="G22" s="63"/>
      <c r="H22" s="63"/>
      <c r="I22" s="63"/>
      <c r="J22" s="63"/>
      <c r="K22" s="63"/>
      <c r="L22" s="63"/>
      <c r="M22" s="63"/>
      <c r="N22" s="63"/>
      <c r="O22" s="63"/>
      <c r="P22" s="63"/>
      <c r="Q22" s="63"/>
      <c r="R22" s="63"/>
      <c r="S22" s="63"/>
      <c r="T22" s="63"/>
      <c r="U22" s="63"/>
      <c r="X22" s="63"/>
      <c r="Y22" s="63"/>
      <c r="Z22" s="63"/>
      <c r="AA22" s="211" t="s">
        <v>27</v>
      </c>
      <c r="AB22" s="63"/>
      <c r="AC22" s="110"/>
      <c r="AD22" s="110"/>
      <c r="AE22" s="63"/>
      <c r="AF22" s="63"/>
      <c r="AG22" s="63"/>
      <c r="AH22" s="63"/>
      <c r="AI22" s="63"/>
      <c r="AJ22" s="63"/>
      <c r="AK22" s="63"/>
      <c r="AL22" s="63"/>
      <c r="AM22" s="63"/>
      <c r="AN22" s="63"/>
      <c r="AO22" s="63"/>
      <c r="AP22" s="63"/>
      <c r="AQ22" s="63"/>
      <c r="AT22" s="67"/>
      <c r="AU22" s="67"/>
      <c r="AW22" s="67"/>
      <c r="AX22" s="67"/>
      <c r="AY22" s="67"/>
      <c r="BA22" s="63"/>
      <c r="BB22" s="63"/>
      <c r="BC22" s="63"/>
      <c r="BD22" s="63"/>
      <c r="BE22" s="67"/>
      <c r="BF22" s="67"/>
      <c r="BG22" s="67"/>
      <c r="BH22" s="67"/>
      <c r="BI22" s="67"/>
      <c r="BJ22" s="67"/>
      <c r="BK22" s="67"/>
      <c r="BL22" s="63"/>
      <c r="BO22" s="63">
        <v>5</v>
      </c>
      <c r="BP22" s="185">
        <f ca="1">IF($BI$14=1,OFFSET(Sheet5!$AQ$5,1,3),IF($BI$14=2,OFFSET(Sheet5!$AQ$17,1,3),IF($BI$14=3,OFFSET(Sheet5!$AQ$29,1,3),IF($BI$14=4,OFFSET(Sheet5!$AQ$41,1,3),IF($BI$14=5,OFFSET(Sheet5!$AQ$53,1,3))))))</f>
        <v>1</v>
      </c>
      <c r="BQ22" s="185">
        <f ca="1">IF($BI$14=1,OFFSET(Sheet5!$AR$5,1,3),IF($BI$14=2,OFFSET(Sheet5!$AR$17,1,3),IF($BI$14=3,OFFSET(Sheet5!$AR$29,1,3),IF($BI$14=4,OFFSET(Sheet5!$AR$41,1,3),IF($BI$14=5,OFFSET(Sheet5!$AR$53,1,3))))))</f>
        <v>0</v>
      </c>
      <c r="BR22" s="248"/>
      <c r="BS22" s="92"/>
      <c r="BT22" s="92"/>
      <c r="BU22" s="92"/>
      <c r="BV22" s="92"/>
      <c r="BW22" s="63"/>
      <c r="BX22" s="63"/>
      <c r="BY22" s="63"/>
      <c r="BZ22" s="63"/>
      <c r="CA22" s="92"/>
      <c r="CB22" s="92"/>
      <c r="CC22" s="92"/>
      <c r="CD22" s="92"/>
      <c r="CE22" s="92"/>
      <c r="CF22" s="116"/>
      <c r="CG22" s="116"/>
      <c r="CH22" s="116"/>
      <c r="CI22" s="116"/>
      <c r="CJ22" s="116"/>
      <c r="CP22" s="61">
        <v>8</v>
      </c>
    </row>
    <row r="23" spans="1:95" ht="15.5" thickTop="1" thickBot="1" x14ac:dyDescent="0.4">
      <c r="A23" s="97"/>
      <c r="B23" s="82"/>
      <c r="C23" s="82"/>
      <c r="D23" s="212"/>
      <c r="E23" s="192">
        <v>1</v>
      </c>
      <c r="F23" s="17" t="str">
        <f ca="1">VLOOKUP($E23,'Sheet2 Edit'!$E$23:$S$32,2,FALSE)</f>
        <v>Bowerman</v>
      </c>
      <c r="G23" s="17" t="str">
        <f ca="1">VLOOKUP($E23,'Sheet2 Edit'!$E$23:$S$32,3,FALSE)</f>
        <v>Nate</v>
      </c>
      <c r="H23" s="17" t="str">
        <f ca="1">VLOOKUP($E23,'Sheet2 Edit'!$E$23:$S$32,4,FALSE)</f>
        <v>L</v>
      </c>
      <c r="I23" s="76">
        <f ca="1">VLOOKUP($E23,'Sheet2 Edit'!$E$23:$S$32,5,FALSE)-SUM(B23:D23)</f>
        <v>-5</v>
      </c>
      <c r="J23" s="76">
        <f ca="1">VLOOKUP($E23,'Sheet2 Edit'!$E$23:$S$32,6,FALSE)-SUM(B23:D23)</f>
        <v>-3</v>
      </c>
      <c r="K23" s="76" t="str">
        <f ca="1">VLOOKUP($E23,'Sheet2 Edit'!$E$23:$S$32,7,FALSE)</f>
        <v>5</v>
      </c>
      <c r="L23" s="76">
        <f ca="1">VLOOKUP($E23,'Sheet2 Edit'!$E$23:$S$32,8,FALSE)</f>
        <v>0</v>
      </c>
      <c r="M23" s="76">
        <f ca="1">VLOOKUP($E23,'Sheet2 Edit'!$E$23:$S$32,9,FALSE)</f>
        <v>0</v>
      </c>
      <c r="N23" s="76">
        <f ca="1">VLOOKUP($E23,'Sheet2 Edit'!$E$23:$S$32,10,FALSE)</f>
        <v>0</v>
      </c>
      <c r="O23" s="76">
        <f ca="1">VLOOKUP($E23,'Sheet2 Edit'!$E$23:$S$32,11,FALSE)</f>
        <v>0</v>
      </c>
      <c r="P23" s="76">
        <f ca="1">VLOOKUP($E23,'Sheet2 Edit'!$E$23:$S$32,12,FALSE)</f>
        <v>0</v>
      </c>
      <c r="Q23" s="76">
        <f ca="1">VLOOKUP($E23,'Sheet2 Edit'!$E$23:$S$32,13,FALSE)</f>
        <v>0</v>
      </c>
      <c r="R23" s="76">
        <f ca="1">VLOOKUP($E$23,'Sheet2 Edit'!$E$23:$S$32,14,FALSE)</f>
        <v>0</v>
      </c>
      <c r="S23" s="76">
        <f ca="1">VLOOKUP($E23,'Sheet2 Edit'!$E$23:$S$32,15,FALSE)</f>
        <v>5</v>
      </c>
      <c r="T23" s="76">
        <f ca="1">VLOOKUP($E23,'Sheet2 Edit'!$E$23:$U$32,16,FALSE)</f>
        <v>0</v>
      </c>
      <c r="U23" s="76">
        <f ca="1">VLOOKUP($E23,'Sheet2 Edit'!$E$23:$U$32,17,FALSE)</f>
        <v>0</v>
      </c>
      <c r="V23" s="83"/>
      <c r="W23" s="192"/>
      <c r="X23" s="63"/>
      <c r="Y23" s="63"/>
      <c r="Z23" s="63"/>
      <c r="AA23" s="138"/>
      <c r="AB23" s="219">
        <v>1</v>
      </c>
      <c r="AC23" s="43" t="str">
        <f ca="1">VLOOKUP($AB23,'Sheet2 Edit'!$AD$23:$AR$32,2,FALSE)</f>
        <v>Joseph</v>
      </c>
      <c r="AD23" s="43" t="str">
        <f ca="1">VLOOKUP($AB23,'Sheet2 Edit'!$AD$23:$AR$32,3,FALSE)</f>
        <v>Dennis</v>
      </c>
      <c r="AE23" s="43" t="str">
        <f ca="1">VLOOKUP($AB23,'Sheet2 Edit'!$AD$22:$AR$32,4,FALSE)</f>
        <v>R</v>
      </c>
      <c r="AF23" s="60">
        <f ca="1">VLOOKUP($AB23,'Sheet2 Edit'!$AD$23:$AR$32,5,FALSE)-SUM($Y23:$AA23)</f>
        <v>-4</v>
      </c>
      <c r="AG23" s="60">
        <f ca="1">VLOOKUP($AB23,'Sheet2 Edit'!$AD$23:$AR$32,6,FALSE)-SUM($Y23:$AA23)</f>
        <v>-5</v>
      </c>
      <c r="AH23" s="60">
        <f ca="1">VLOOKUP($AB23,'Sheet2 Edit'!$AD$23:$AR$32,7,FALSE)</f>
        <v>5</v>
      </c>
      <c r="AI23" s="60">
        <f ca="1">VLOOKUP($AB$23,'Sheet2 Edit'!$AD$23:$AR$32,8,FALSE)</f>
        <v>0</v>
      </c>
      <c r="AJ23" s="60">
        <f ca="1">VLOOKUP($AB23,'Sheet2 Edit'!$AD$23:$AR$32,9,FALSE)</f>
        <v>0</v>
      </c>
      <c r="AK23" s="60">
        <f ca="1">VLOOKUP($AB23,'Sheet2 Edit'!$AD$23:$AR$32,10,FALSE)</f>
        <v>0</v>
      </c>
      <c r="AL23" s="60">
        <f ca="1">VLOOKUP($AB23,'Sheet2 Edit'!$AD$23:$AR$32,11,FALSE)</f>
        <v>0</v>
      </c>
      <c r="AM23" s="60">
        <f ca="1">VLOOKUP($AB23,'Sheet2 Edit'!$AD$23:$AR$32,12,FALSE)</f>
        <v>0</v>
      </c>
      <c r="AN23" s="60">
        <f ca="1">VLOOKUP($AB23,'Sheet2 Edit'!$AD$23:$AR$32,13,FALSE)</f>
        <v>0</v>
      </c>
      <c r="AO23" s="60">
        <f ca="1">VLOOKUP($AB23,'Sheet2 Edit'!$AD$23:$AR$32,14,FALSE)</f>
        <v>0</v>
      </c>
      <c r="AP23" s="60">
        <f ca="1">VLOOKUP($AB23,'Sheet2 Edit'!$AD$23:$AR$32,15,FALSE)</f>
        <v>3</v>
      </c>
      <c r="AQ23" s="60">
        <f ca="1">VLOOKUP($AB23,'Sheet2 Edit'!$AD$23:$AU$32,16,FALSE)</f>
        <v>0</v>
      </c>
      <c r="AR23" s="60">
        <f ca="1">VLOOKUP($AB23,'Sheet2 Edit'!$AD$23:$AU$32,17,FALSE)</f>
        <v>0</v>
      </c>
      <c r="AT23" s="67"/>
      <c r="AU23" s="67"/>
      <c r="AV23" s="67"/>
      <c r="AW23" s="67"/>
      <c r="AX23" s="67"/>
      <c r="AY23" s="67"/>
      <c r="AZ23" s="117" t="s">
        <v>41</v>
      </c>
      <c r="BA23" s="117" t="s">
        <v>1</v>
      </c>
      <c r="BB23" s="63"/>
      <c r="BC23" s="63"/>
      <c r="BD23" s="67"/>
      <c r="BE23" s="67"/>
      <c r="BF23" s="67"/>
      <c r="BG23" s="67"/>
      <c r="BH23" s="64" t="s">
        <v>42</v>
      </c>
      <c r="BI23" s="246" t="str">
        <f ca="1">IF(BU13=F2,INDEX(F5:F13,MATCH(BH23,I5:I13,0)),IF(BU13=AC2,INDEX(AC5:AC13,MATCH(BH23,AF5:AF13,0))))</f>
        <v>Moran</v>
      </c>
      <c r="BJ23" s="247"/>
      <c r="BK23" s="67"/>
      <c r="BL23" s="63"/>
      <c r="BM23" s="63"/>
      <c r="BN23" s="63"/>
      <c r="BO23" s="63">
        <v>6</v>
      </c>
      <c r="BP23" s="185">
        <f ca="1">IF($BI$14=1,OFFSET(Sheet5!$AQ$6,1,3),IF($BI$14=2,OFFSET(Sheet5!$AQ$18,1,3),IF($BI$14=3,OFFSET(Sheet5!$AQ$30,1,3),IF($BI$14=4,OFFSET(Sheet5!$AQ$42,1,3),IF($BI$14=5,OFFSET(Sheet5!$AQ$54,1,3))))))</f>
        <v>0</v>
      </c>
      <c r="BQ23" s="185">
        <f ca="1">IF($BI$14=1,OFFSET(Sheet5!$AR$6,1,3),IF($BI$14=2,OFFSET(Sheet5!$AR$18,1,3),IF($BI$14=3,OFFSET(Sheet5!$AR$30,1,3),IF($BI$14=4,OFFSET(Sheet5!$AR$42,1,3),IF($BI$14=5,OFFSET(Sheet5!$AR$54,1,3))))))</f>
        <v>0</v>
      </c>
      <c r="BR23" s="248"/>
      <c r="CD23" s="92"/>
      <c r="CE23" s="63"/>
      <c r="CF23" s="63"/>
      <c r="CG23" s="63"/>
      <c r="CH23" s="63"/>
      <c r="CI23" s="116"/>
      <c r="CJ23" s="116"/>
      <c r="CP23" s="61">
        <v>9</v>
      </c>
    </row>
    <row r="24" spans="1:95" ht="15.5" thickTop="1" thickBot="1" x14ac:dyDescent="0.4">
      <c r="A24" s="97"/>
      <c r="B24" s="82"/>
      <c r="C24" s="82"/>
      <c r="D24" s="212"/>
      <c r="E24" s="82">
        <v>2</v>
      </c>
      <c r="F24" s="17" t="str">
        <f ca="1">VLOOKUP($E24,'Sheet2 Edit'!$E$23:$S$32,2,FALSE)</f>
        <v>Francis</v>
      </c>
      <c r="G24" s="17" t="str">
        <f ca="1">VLOOKUP($E24,'Sheet2 Edit'!$E$23:$S$32,3,FALSE)</f>
        <v>Mark</v>
      </c>
      <c r="H24" s="17" t="str">
        <f ca="1">VLOOKUP($E24,'Sheet2 Edit'!$E$23:$S$32,4,FALSE)</f>
        <v>R</v>
      </c>
      <c r="I24" s="76">
        <f ca="1">VLOOKUP($E24,'Sheet2 Edit'!$E$23:$S$32,5,FALSE)-SUM(B24:D24)</f>
        <v>-4</v>
      </c>
      <c r="J24" s="76">
        <f ca="1">VLOOKUP($E24,'Sheet2 Edit'!$E$23:$S$32,6,FALSE)-SUM(B24:D24)</f>
        <v>-3</v>
      </c>
      <c r="K24" s="76" t="str">
        <f ca="1">VLOOKUP($E24,'Sheet2 Edit'!$E$23:$S$32,7,FALSE)</f>
        <v>5</v>
      </c>
      <c r="L24" s="76">
        <f ca="1">VLOOKUP($E24,'Sheet2 Edit'!$E$23:$S$32,8,FALSE)</f>
        <v>0</v>
      </c>
      <c r="M24" s="76">
        <f ca="1">VLOOKUP($E24,'Sheet2 Edit'!$E$23:$S$32,9,FALSE)</f>
        <v>0</v>
      </c>
      <c r="N24" s="76">
        <f ca="1">VLOOKUP($E24,'Sheet2 Edit'!$E$23:$S$32,10,FALSE)</f>
        <v>0</v>
      </c>
      <c r="O24" s="76">
        <f ca="1">VLOOKUP($E24,'Sheet2 Edit'!$E$23:$S$32,11,FALSE)</f>
        <v>0</v>
      </c>
      <c r="P24" s="76">
        <f ca="1">VLOOKUP($E24,'Sheet2 Edit'!$E$23:$S$32,12,FALSE)</f>
        <v>0</v>
      </c>
      <c r="Q24" s="76">
        <f ca="1">VLOOKUP($E24,'Sheet2 Edit'!$E$23:$S$32,13,FALSE)</f>
        <v>0</v>
      </c>
      <c r="R24" s="76">
        <f ca="1">VLOOKUP($E$23,'Sheet2 Edit'!$E$23:$S$32,14,FALSE)</f>
        <v>0</v>
      </c>
      <c r="S24" s="76">
        <f ca="1">VLOOKUP($E24,'Sheet2 Edit'!$E$23:$S$32,15,FALSE)</f>
        <v>2</v>
      </c>
      <c r="T24" s="76">
        <f ca="1">VLOOKUP($E24,'Sheet2 Edit'!$E$23:$U$32,16,FALSE)</f>
        <v>0</v>
      </c>
      <c r="U24" s="76">
        <f ca="1">VLOOKUP($E24,'Sheet2 Edit'!$E$23:$U$32,17,FALSE)</f>
        <v>0</v>
      </c>
      <c r="V24" s="83"/>
      <c r="X24" s="63"/>
      <c r="Y24" s="86"/>
      <c r="Z24" s="86"/>
      <c r="AA24" s="213"/>
      <c r="AB24" s="219">
        <v>2</v>
      </c>
      <c r="AC24" s="43" t="str">
        <f ca="1">VLOOKUP($AB24,'Sheet2 Edit'!$AD$23:$AR$32,2,FALSE)</f>
        <v>Robinson</v>
      </c>
      <c r="AD24" s="43" t="str">
        <f ca="1">VLOOKUP($AB24,'Sheet2 Edit'!$AD$23:$AR$32,3,FALSE)</f>
        <v>Johnny</v>
      </c>
      <c r="AE24" s="43" t="str">
        <f ca="1">VLOOKUP($AB24,'Sheet2 Edit'!$AD$22:$AR$32,4,FALSE)</f>
        <v>L</v>
      </c>
      <c r="AF24" s="60">
        <f ca="1">VLOOKUP($AB24,'Sheet2 Edit'!$AD$23:$AR$32,5,FALSE)-SUM($Y24:$AA24)</f>
        <v>-4</v>
      </c>
      <c r="AG24" s="60">
        <f ca="1">VLOOKUP($AB24,'Sheet2 Edit'!$AD$23:$AR$32,6,FALSE)-SUM($Y24:$AA24)</f>
        <v>-3</v>
      </c>
      <c r="AH24" s="60">
        <f ca="1">VLOOKUP($AB24,'Sheet2 Edit'!$AD$23:$AR$32,7,FALSE)</f>
        <v>5</v>
      </c>
      <c r="AI24" s="60">
        <f ca="1">VLOOKUP($AB24,'Sheet2 Edit'!$AD$23:$AR$32,8,FALSE)</f>
        <v>0</v>
      </c>
      <c r="AJ24" s="60">
        <f ca="1">VLOOKUP($AB24,'Sheet2 Edit'!$AD$23:$AR$32,9,FALSE)</f>
        <v>0</v>
      </c>
      <c r="AK24" s="60">
        <f ca="1">VLOOKUP($AB24,'Sheet2 Edit'!$AD$23:$AR$32,10,FALSE)</f>
        <v>0</v>
      </c>
      <c r="AL24" s="60">
        <f ca="1">VLOOKUP($AB24,'Sheet2 Edit'!$AD$23:$AR$32,11,FALSE)</f>
        <v>0</v>
      </c>
      <c r="AM24" s="60">
        <f ca="1">VLOOKUP($AB24,'Sheet2 Edit'!$AD$23:$AR$32,12,FALSE)</f>
        <v>0</v>
      </c>
      <c r="AN24" s="60">
        <f ca="1">VLOOKUP($AB24,'Sheet2 Edit'!$AD$23:$AR$32,13,FALSE)</f>
        <v>0</v>
      </c>
      <c r="AO24" s="60">
        <f ca="1">VLOOKUP($AB24,'Sheet2 Edit'!$AD$23:$AR$32,14,FALSE)</f>
        <v>0</v>
      </c>
      <c r="AP24" s="60">
        <f ca="1">VLOOKUP($AB24,'Sheet2 Edit'!$AD$23:$AR$32,15,FALSE)</f>
        <v>2</v>
      </c>
      <c r="AQ24" s="60">
        <f ca="1">VLOOKUP($AB24,'Sheet2 Edit'!$AD$23:$AU$32,16,FALSE)</f>
        <v>0</v>
      </c>
      <c r="AR24" s="60">
        <f ca="1">VLOOKUP($AB24,'Sheet2 Edit'!$AD$23:$AU$32,17,FALSE)</f>
        <v>0</v>
      </c>
      <c r="AT24" s="67"/>
      <c r="AU24" s="67"/>
      <c r="AV24" s="67"/>
      <c r="AX24" s="63"/>
      <c r="AY24" s="67"/>
      <c r="AZ24" s="117" t="s">
        <v>1</v>
      </c>
      <c r="BA24" s="117" t="s">
        <v>41</v>
      </c>
      <c r="BB24" s="63"/>
      <c r="BC24" s="63"/>
      <c r="BD24" s="67"/>
      <c r="BE24" s="67"/>
      <c r="BF24" s="67"/>
      <c r="BG24" s="67"/>
      <c r="BH24" s="67"/>
      <c r="BI24" s="197">
        <f ca="1">IF($BU$13=$F$2,VLOOKUP($BI$23,$F$5:$P$13,10,FALSE),VLOOKUP($BI$23,$AC$5:$AM$13,10,FALSE))</f>
        <v>5</v>
      </c>
      <c r="BJ24" s="197">
        <f ca="1">IF($BU$13=$F$2,VLOOKUP($BI$23,$F$5:$P$13,11,FALSE),VLOOKUP($BI$23,$AC$5:$AM$13,11,FALSE))</f>
        <v>3</v>
      </c>
      <c r="BK24" s="67"/>
      <c r="BL24" s="63"/>
      <c r="BM24" s="63"/>
      <c r="BO24" s="63">
        <v>7</v>
      </c>
      <c r="BP24" s="185">
        <f ca="1">IF($BI$14=1,OFFSET(Sheet5!$AQ$7,1,3),IF($BI$14=2,OFFSET(Sheet5!$AQ$19,1,3),IF($BI$14=3,OFFSET(Sheet5!$AQ$31,1,3),IF($BI$14=4,OFFSET(Sheet5!$AQ$43,1,3),IF($BI$14=5,OFFSET(Sheet5!$AQ$55,1,3))))))</f>
        <v>1</v>
      </c>
      <c r="BQ24" s="185">
        <f ca="1">IF($BI$14=1,OFFSET(Sheet5!$AR$7,1,3),IF($BI$14=2,OFFSET(Sheet5!$AR$19,1,3),IF($BI$14=3,OFFSET(Sheet5!$AR$31,1,3),IF($BI$14=4,OFFSET(Sheet5!$AR$43,1,3),IF($BI$14=5,OFFSET(Sheet5!$AR$55,1,3))))))</f>
        <v>-1</v>
      </c>
      <c r="BR24" s="248"/>
      <c r="BT24" s="61" t="str">
        <f>AK55</f>
        <v>Allentown</v>
      </c>
      <c r="BY24" s="61">
        <f>COUNTIF(Stats!C2:C50,"Batter")</f>
        <v>0</v>
      </c>
      <c r="CD24" s="63" t="str">
        <f>AT55</f>
        <v>Harrisburg</v>
      </c>
      <c r="CE24" s="63"/>
      <c r="CF24" s="63"/>
      <c r="CG24" s="63">
        <f>COUNTIF(Stats!F2:F50,"Batter")</f>
        <v>0</v>
      </c>
      <c r="CH24" s="63"/>
      <c r="CP24" s="61">
        <v>10</v>
      </c>
    </row>
    <row r="25" spans="1:95" ht="15" thickTop="1" x14ac:dyDescent="0.35">
      <c r="A25" s="97"/>
      <c r="B25" s="82"/>
      <c r="C25" s="82"/>
      <c r="D25" s="212"/>
      <c r="E25" s="82">
        <v>3</v>
      </c>
      <c r="F25" s="17" t="str">
        <f ca="1">VLOOKUP($E25,'Sheet2 Edit'!$E$23:$S$32,2,FALSE)</f>
        <v>Hoover</v>
      </c>
      <c r="G25" s="17" t="str">
        <f ca="1">VLOOKUP($E25,'Sheet2 Edit'!$E$23:$S$32,3,FALSE)</f>
        <v>Stanley</v>
      </c>
      <c r="H25" s="17" t="str">
        <f ca="1">VLOOKUP($E25,'Sheet2 Edit'!$E$23:$S$32,4,FALSE)</f>
        <v>L</v>
      </c>
      <c r="I25" s="76">
        <f ca="1">VLOOKUP($E25,'Sheet2 Edit'!$E$23:$S$32,5,FALSE)-SUM(B25:D25)</f>
        <v>-3</v>
      </c>
      <c r="J25" s="76">
        <f ca="1">VLOOKUP($E25,'Sheet2 Edit'!$E$23:$S$32,6,FALSE)-SUM(B25:D25)</f>
        <v>-4</v>
      </c>
      <c r="K25" s="76" t="str">
        <f ca="1">VLOOKUP($E25,'Sheet2 Edit'!$E$23:$S$32,7,FALSE)</f>
        <v>4</v>
      </c>
      <c r="L25" s="76">
        <f ca="1">VLOOKUP($E25,'Sheet2 Edit'!$E$23:$S$32,8,FALSE)</f>
        <v>0</v>
      </c>
      <c r="M25" s="76">
        <f ca="1">VLOOKUP($E25,'Sheet2 Edit'!$E$23:$S$32,9,FALSE)</f>
        <v>0</v>
      </c>
      <c r="N25" s="76">
        <f ca="1">VLOOKUP($E25,'Sheet2 Edit'!$E$23:$S$32,10,FALSE)</f>
        <v>0</v>
      </c>
      <c r="O25" s="76">
        <f ca="1">VLOOKUP($E25,'Sheet2 Edit'!$E$23:$S$32,11,FALSE)</f>
        <v>0</v>
      </c>
      <c r="P25" s="76">
        <f ca="1">VLOOKUP($E25,'Sheet2 Edit'!$E$23:$S$32,12,FALSE)</f>
        <v>0</v>
      </c>
      <c r="Q25" s="76">
        <f ca="1">VLOOKUP($E25,'Sheet2 Edit'!$E$23:$S$32,13,FALSE)</f>
        <v>0</v>
      </c>
      <c r="R25" s="76">
        <f ca="1">VLOOKUP($E$23,'Sheet2 Edit'!$E$23:$S$32,14,FALSE)</f>
        <v>0</v>
      </c>
      <c r="S25" s="76">
        <f ca="1">VLOOKUP($E25,'Sheet2 Edit'!$E$23:$S$32,15,FALSE)</f>
        <v>3</v>
      </c>
      <c r="T25" s="76">
        <f ca="1">VLOOKUP($E25,'Sheet2 Edit'!$E$23:$U$32,16,FALSE)</f>
        <v>0</v>
      </c>
      <c r="U25" s="76">
        <f ca="1">VLOOKUP($E25,'Sheet2 Edit'!$E$23:$U$32,17,FALSE)</f>
        <v>0</v>
      </c>
      <c r="V25" s="83"/>
      <c r="X25" s="63"/>
      <c r="Y25" s="86"/>
      <c r="Z25" s="86"/>
      <c r="AA25" s="213"/>
      <c r="AB25" s="219">
        <v>3</v>
      </c>
      <c r="AC25" s="43" t="str">
        <f ca="1">VLOOKUP($AB25,'Sheet2 Edit'!$AD$23:$AR$32,2,FALSE)</f>
        <v>Bradford</v>
      </c>
      <c r="AD25" s="43" t="str">
        <f ca="1">VLOOKUP($AB25,'Sheet2 Edit'!$AD$23:$AR$32,3,FALSE)</f>
        <v>Robert</v>
      </c>
      <c r="AE25" s="43" t="str">
        <f ca="1">VLOOKUP($AB25,'Sheet2 Edit'!$AD$22:$AR$32,4,FALSE)</f>
        <v>L</v>
      </c>
      <c r="AF25" s="60">
        <f ca="1">VLOOKUP($AB25,'Sheet2 Edit'!$AD$23:$AR$32,5,FALSE)-SUM($Y25:$AA25)</f>
        <v>-5</v>
      </c>
      <c r="AG25" s="60">
        <f ca="1">VLOOKUP($AB25,'Sheet2 Edit'!$AD$23:$AR$32,6,FALSE)-SUM($Y25:$AA25)</f>
        <v>-3</v>
      </c>
      <c r="AH25" s="60">
        <f ca="1">VLOOKUP($AB25,'Sheet2 Edit'!$AD$23:$AR$32,7,FALSE)</f>
        <v>5</v>
      </c>
      <c r="AI25" s="60">
        <f ca="1">VLOOKUP($AB25,'Sheet2 Edit'!$AD$23:$AR$32,8,FALSE)</f>
        <v>0</v>
      </c>
      <c r="AJ25" s="60">
        <f ca="1">VLOOKUP($AB25,'Sheet2 Edit'!$AD$23:$AR$32,9,FALSE)</f>
        <v>0</v>
      </c>
      <c r="AK25" s="60">
        <f ca="1">VLOOKUP($AB25,'Sheet2 Edit'!$AD$23:$AR$32,10,FALSE)</f>
        <v>0</v>
      </c>
      <c r="AL25" s="60">
        <f ca="1">VLOOKUP($AB25,'Sheet2 Edit'!$AD$23:$AR$32,11,FALSE)</f>
        <v>0</v>
      </c>
      <c r="AM25" s="60">
        <f ca="1">VLOOKUP($AB25,'Sheet2 Edit'!$AD$23:$AR$32,12,FALSE)</f>
        <v>0</v>
      </c>
      <c r="AN25" s="60">
        <f ca="1">VLOOKUP($AB25,'Sheet2 Edit'!$AD$23:$AR$32,13,FALSE)</f>
        <v>0</v>
      </c>
      <c r="AO25" s="60" t="str">
        <f ca="1">VLOOKUP($AB25,'Sheet2 Edit'!$AD$23:$AR$32,14,FALSE)</f>
        <v xml:space="preserve"> </v>
      </c>
      <c r="AP25" s="60">
        <f ca="1">VLOOKUP($AB25,'Sheet2 Edit'!$AD$23:$AR$32,15,FALSE)</f>
        <v>3</v>
      </c>
      <c r="AQ25" s="60">
        <f ca="1">VLOOKUP($AB25,'Sheet2 Edit'!$AD$23:$AU$32,16,FALSE)</f>
        <v>0</v>
      </c>
      <c r="AR25" s="60">
        <f ca="1">VLOOKUP($AB25,'Sheet2 Edit'!$AD$23:$AU$32,17,FALSE)</f>
        <v>0</v>
      </c>
      <c r="AS25" s="110"/>
      <c r="AT25" s="63"/>
      <c r="AU25" s="63"/>
      <c r="AV25" s="64" t="s">
        <v>57</v>
      </c>
      <c r="AW25" s="138" t="s">
        <v>244</v>
      </c>
      <c r="AX25" s="138" t="s">
        <v>90</v>
      </c>
      <c r="AZ25" s="117" t="s">
        <v>0</v>
      </c>
      <c r="BA25" s="117" t="s">
        <v>41</v>
      </c>
      <c r="BD25" s="67"/>
      <c r="BE25" s="67"/>
      <c r="BF25" s="67"/>
      <c r="BG25" s="67"/>
      <c r="BH25" s="67"/>
      <c r="BI25" s="66" t="s">
        <v>244</v>
      </c>
      <c r="BJ25" s="66" t="s">
        <v>90</v>
      </c>
      <c r="BK25" s="63"/>
      <c r="BL25" s="63"/>
      <c r="BM25" s="63"/>
      <c r="BO25" s="63">
        <v>8</v>
      </c>
      <c r="BP25" s="185">
        <f ca="1">IF($BI$14=1,OFFSET(Sheet5!$AQ$8,1,3),IF($BI$14=2,OFFSET(Sheet5!$AQ$20,1,3),IF($BI$14=3,OFFSET(Sheet5!$AQ$32,1,3),IF($BI$14=4,OFFSET(Sheet5!$AQ$44,1,3),IF($BI$14=5,OFFSET(Sheet5!$AQ$56,1,3))))))</f>
        <v>1</v>
      </c>
      <c r="BQ25" s="185">
        <f ca="1">IF($BI$14=1,OFFSET(Sheet5!$AR$8,1,3),IF($BI$14=2,OFFSET(Sheet5!$AR$20,1,3),IF($BI$14=3,OFFSET(Sheet5!$AR$32,1,3),IF($BI$14=4,OFFSET(Sheet5!$AR$44,1,3),IF($BI$14=5,OFFSET(Sheet5!$AR$56,1,3))))))</f>
        <v>0</v>
      </c>
      <c r="BR25" s="248"/>
      <c r="CE25" s="63"/>
      <c r="CF25" s="63"/>
      <c r="CG25" s="63"/>
      <c r="CH25" s="63"/>
      <c r="CP25" s="61">
        <v>11</v>
      </c>
    </row>
    <row r="26" spans="1:95" x14ac:dyDescent="0.35">
      <c r="A26" s="97"/>
      <c r="B26" s="82"/>
      <c r="C26" s="82"/>
      <c r="D26" s="212"/>
      <c r="E26" s="82">
        <v>4</v>
      </c>
      <c r="F26" s="17" t="str">
        <f ca="1">VLOOKUP($E26,'Sheet2 Edit'!$E$23:$S$32,2,FALSE)</f>
        <v>Rivas</v>
      </c>
      <c r="G26" s="17" t="str">
        <f ca="1">VLOOKUP($E26,'Sheet2 Edit'!$E$23:$S$32,3,FALSE)</f>
        <v>Antonio</v>
      </c>
      <c r="H26" s="17" t="str">
        <f ca="1">VLOOKUP($E26,'Sheet2 Edit'!$E$23:$S$32,4,FALSE)</f>
        <v>R</v>
      </c>
      <c r="I26" s="76">
        <f ca="1">VLOOKUP($E26,'Sheet2 Edit'!$E$23:$S$32,5,FALSE)-SUM(B26:D26)</f>
        <v>-2</v>
      </c>
      <c r="J26" s="76">
        <f ca="1">VLOOKUP($E26,'Sheet2 Edit'!$E$23:$S$32,6,FALSE)-SUM(B26:D26)</f>
        <v>-3</v>
      </c>
      <c r="K26" s="76">
        <f ca="1">VLOOKUP($E26,'Sheet2 Edit'!$E$23:$S$32,7,FALSE)</f>
        <v>4</v>
      </c>
      <c r="L26" s="76">
        <f ca="1">VLOOKUP($E26,'Sheet2 Edit'!$E$23:$S$32,8,FALSE)</f>
        <v>0</v>
      </c>
      <c r="M26" s="76">
        <f ca="1">VLOOKUP($E26,'Sheet2 Edit'!$E$23:$S$32,9,FALSE)</f>
        <v>0</v>
      </c>
      <c r="N26" s="76">
        <f ca="1">VLOOKUP($E26,'Sheet2 Edit'!$E$23:$S$32,10,FALSE)</f>
        <v>0</v>
      </c>
      <c r="O26" s="76">
        <f ca="1">VLOOKUP($E26,'Sheet2 Edit'!$E$23:$S$32,11,FALSE)</f>
        <v>0</v>
      </c>
      <c r="P26" s="76">
        <f ca="1">VLOOKUP($E26,'Sheet2 Edit'!$E$23:$S$32,12,FALSE)</f>
        <v>0</v>
      </c>
      <c r="Q26" s="76">
        <f ca="1">VLOOKUP($E26,'Sheet2 Edit'!$E$23:$S$32,13,FALSE)</f>
        <v>0</v>
      </c>
      <c r="R26" s="76">
        <f ca="1">VLOOKUP($E$23,'Sheet2 Edit'!$E$23:$S$32,14,FALSE)</f>
        <v>0</v>
      </c>
      <c r="S26" s="76">
        <f ca="1">VLOOKUP($E26,'Sheet2 Edit'!$E$23:$S$32,15,FALSE)</f>
        <v>2</v>
      </c>
      <c r="T26" s="76">
        <f ca="1">VLOOKUP($E26,'Sheet2 Edit'!$E$23:$U$32,16,FALSE)</f>
        <v>0</v>
      </c>
      <c r="U26" s="76">
        <f ca="1">VLOOKUP($E26,'Sheet2 Edit'!$E$23:$U$32,17,FALSE)</f>
        <v>0</v>
      </c>
      <c r="V26" s="83"/>
      <c r="X26" s="63"/>
      <c r="Y26" s="86"/>
      <c r="Z26" s="86"/>
      <c r="AA26" s="213"/>
      <c r="AB26" s="219">
        <v>4</v>
      </c>
      <c r="AC26" s="43" t="str">
        <f ca="1">VLOOKUP($AB26,'Sheet2 Edit'!$AD$23:$AR$32,2,FALSE)</f>
        <v>Molina</v>
      </c>
      <c r="AD26" s="43" t="str">
        <f ca="1">VLOOKUP($AB26,'Sheet2 Edit'!$AD$23:$AR$32,3,FALSE)</f>
        <v>Jesus</v>
      </c>
      <c r="AE26" s="43" t="str">
        <f ca="1">VLOOKUP($AB26,'Sheet2 Edit'!$AD$22:$AR$32,4,FALSE)</f>
        <v>R</v>
      </c>
      <c r="AF26" s="60">
        <f ca="1">VLOOKUP($AB26,'Sheet2 Edit'!$AD$23:$AR$32,5,FALSE)-SUM($Y26:$AA26)</f>
        <v>-3</v>
      </c>
      <c r="AG26" s="60">
        <f ca="1">VLOOKUP($AB26,'Sheet2 Edit'!$AD$23:$AR$32,6,FALSE)-SUM($Y26:$AA26)</f>
        <v>-3</v>
      </c>
      <c r="AH26" s="60">
        <f ca="1">VLOOKUP($AB26,'Sheet2 Edit'!$AD$23:$AR$32,7,FALSE)</f>
        <v>5</v>
      </c>
      <c r="AI26" s="60">
        <f ca="1">VLOOKUP($AB26,'Sheet2 Edit'!$AD$23:$AR$32,8,FALSE)</f>
        <v>0</v>
      </c>
      <c r="AJ26" s="60">
        <f ca="1">VLOOKUP($AB26,'Sheet2 Edit'!$AD$23:$AR$32,9,FALSE)</f>
        <v>0</v>
      </c>
      <c r="AK26" s="60">
        <f ca="1">VLOOKUP($AB26,'Sheet2 Edit'!$AD$23:$AR$32,10,FALSE)</f>
        <v>0</v>
      </c>
      <c r="AL26" s="60">
        <f ca="1">VLOOKUP($AB26,'Sheet2 Edit'!$AD$23:$AR$32,11,FALSE)</f>
        <v>0</v>
      </c>
      <c r="AM26" s="60">
        <f ca="1">VLOOKUP($AB26,'Sheet2 Edit'!$AD$23:$AR$32,12,FALSE)</f>
        <v>0</v>
      </c>
      <c r="AN26" s="60">
        <f ca="1">VLOOKUP($AB26,'Sheet2 Edit'!$AD$23:$AR$32,13,FALSE)</f>
        <v>0</v>
      </c>
      <c r="AO26" s="60">
        <f ca="1">VLOOKUP($AB26,'Sheet2 Edit'!$AD$23:$AR$32,14,FALSE)</f>
        <v>0</v>
      </c>
      <c r="AP26" s="60">
        <f ca="1">VLOOKUP($AB26,'Sheet2 Edit'!$AD$23:$AR$32,15,FALSE)</f>
        <v>3</v>
      </c>
      <c r="AQ26" s="60">
        <f ca="1">VLOOKUP($AB26,'Sheet2 Edit'!$AD$23:$AU$32,16,FALSE)</f>
        <v>0</v>
      </c>
      <c r="AR26" s="60">
        <f ca="1">VLOOKUP($AB26,'Sheet2 Edit'!$AD$23:$AU$32,17,FALSE)</f>
        <v>0</v>
      </c>
      <c r="AS26" s="71"/>
      <c r="AT26" s="71"/>
      <c r="AU26" s="110"/>
      <c r="AV26" s="192"/>
      <c r="AW26" s="138">
        <f ca="1">IF($BU$13=$AC$2,SUM($AZ$5,$BH$3,$BO$5),SUM($AZ$5,$BH$3,$BO$5))</f>
        <v>11</v>
      </c>
      <c r="AX26" s="138">
        <f ca="1">IF($BU$13=$AC$2,SUM($BA$5,$BI$3,$BP$5),SUM($BA$5,$BI$3,$BP$5))</f>
        <v>10</v>
      </c>
      <c r="AZ26" s="117" t="s">
        <v>2</v>
      </c>
      <c r="BA26" s="117" t="s">
        <v>1</v>
      </c>
      <c r="BD26" s="63"/>
      <c r="BE26" s="63"/>
      <c r="BF26" s="63"/>
      <c r="BG26" s="67"/>
      <c r="BH26" s="67"/>
      <c r="BI26" s="67"/>
      <c r="BJ26" s="67"/>
      <c r="BK26" s="63"/>
      <c r="BL26" s="110" t="s">
        <v>19</v>
      </c>
      <c r="BM26" s="63"/>
      <c r="BO26" s="63">
        <v>9</v>
      </c>
      <c r="BP26" s="185">
        <f ca="1">IF($BI$14=1,OFFSET(Sheet5!$AQ$9,1,3),IF($BI$14=2,OFFSET(Sheet5!$AQ$21,1,3),IF($BI$14=3,OFFSET(Sheet5!$AQ$33,1,3),IF($BI$14=4,OFFSET(Sheet5!$AQ$45,1,3),IF($BI$14=5,OFFSET(Sheet5!$AQ$57,1,3))))))</f>
        <v>0</v>
      </c>
      <c r="BQ26" s="185">
        <f ca="1">IF($BI$14=1,OFFSET(Sheet5!$AR$9,1,3),IF($BI$14=2,OFFSET(Sheet5!$AR$21,1,3),IF($BI$14=3,OFFSET(Sheet5!$AR$33,1,3),IF($BI$14=4,OFFSET(Sheet5!$AR$45,1,3),IF($BI$14=5,OFFSET(Sheet5!$AR$57,1,3))))))</f>
        <v>0</v>
      </c>
      <c r="BR26" s="248"/>
      <c r="CE26" s="63"/>
      <c r="CF26" s="63"/>
      <c r="CG26" s="63"/>
      <c r="CH26" s="63"/>
      <c r="CP26" s="61">
        <v>12</v>
      </c>
    </row>
    <row r="27" spans="1:95" x14ac:dyDescent="0.35">
      <c r="A27" s="97"/>
      <c r="B27" s="82"/>
      <c r="C27" s="82"/>
      <c r="D27" s="212"/>
      <c r="E27" s="82">
        <v>5</v>
      </c>
      <c r="F27" s="17" t="str">
        <f ca="1">VLOOKUP($E27,'Sheet2 Edit'!$E$23:$S$32,2,FALSE)</f>
        <v>Serrano</v>
      </c>
      <c r="G27" s="17" t="str">
        <f ca="1">VLOOKUP($E27,'Sheet2 Edit'!$E$23:$S$32,3,FALSE)</f>
        <v>Jose</v>
      </c>
      <c r="H27" s="17" t="str">
        <f ca="1">VLOOKUP($E27,'Sheet2 Edit'!$E$23:$S$32,4,FALSE)</f>
        <v>R</v>
      </c>
      <c r="I27" s="76">
        <f ca="1">VLOOKUP($E27,'Sheet2 Edit'!$E$23:$S$32,5,FALSE)-SUM(B27:D27)</f>
        <v>-2</v>
      </c>
      <c r="J27" s="76">
        <f ca="1">VLOOKUP($E27,'Sheet2 Edit'!$E$23:$S$32,6,FALSE)-SUM(B27:D27)</f>
        <v>-2</v>
      </c>
      <c r="K27" s="76">
        <f ca="1">VLOOKUP($E27,'Sheet2 Edit'!$E$23:$S$32,7,FALSE)</f>
        <v>5</v>
      </c>
      <c r="L27" s="76">
        <f ca="1">VLOOKUP($E27,'Sheet2 Edit'!$E$23:$S$32,8,FALSE)</f>
        <v>0</v>
      </c>
      <c r="M27" s="76">
        <f ca="1">VLOOKUP($E27,'Sheet2 Edit'!$E$23:$S$32,9,FALSE)</f>
        <v>0</v>
      </c>
      <c r="N27" s="76">
        <f ca="1">VLOOKUP($E27,'Sheet2 Edit'!$E$23:$S$32,10,FALSE)</f>
        <v>0</v>
      </c>
      <c r="O27" s="76">
        <f ca="1">VLOOKUP($E27,'Sheet2 Edit'!$E$23:$S$32,11,FALSE)</f>
        <v>0</v>
      </c>
      <c r="P27" s="76">
        <f ca="1">VLOOKUP($E27,'Sheet2 Edit'!$E$23:$S$32,12,FALSE)</f>
        <v>0</v>
      </c>
      <c r="Q27" s="76">
        <f ca="1">VLOOKUP($E27,'Sheet2 Edit'!$E$23:$S$32,13,FALSE)</f>
        <v>0</v>
      </c>
      <c r="R27" s="76">
        <f ca="1">VLOOKUP($E$23,'Sheet2 Edit'!$E$23:$S$32,14,FALSE)</f>
        <v>0</v>
      </c>
      <c r="S27" s="76">
        <f ca="1">VLOOKUP($E27,'Sheet2 Edit'!$E$23:$S$32,15,FALSE)</f>
        <v>5</v>
      </c>
      <c r="T27" s="76">
        <f ca="1">VLOOKUP($E27,'Sheet2 Edit'!$E$23:$U$32,16,FALSE)</f>
        <v>0</v>
      </c>
      <c r="U27" s="76">
        <f ca="1">VLOOKUP($E27,'Sheet2 Edit'!$E$23:$U$32,17,FALSE)</f>
        <v>0</v>
      </c>
      <c r="V27" s="83"/>
      <c r="X27" s="63"/>
      <c r="Y27" s="86"/>
      <c r="Z27" s="86"/>
      <c r="AA27" s="213"/>
      <c r="AB27" s="219">
        <v>5</v>
      </c>
      <c r="AC27" s="43" t="str">
        <f ca="1">VLOOKUP($AB27,'Sheet2 Edit'!$AD$23:$AR$32,2,FALSE)</f>
        <v>Philips</v>
      </c>
      <c r="AD27" s="43" t="str">
        <f ca="1">VLOOKUP($AB27,'Sheet2 Edit'!$AD$23:$AR$32,3,FALSE)</f>
        <v>Julian</v>
      </c>
      <c r="AE27" s="43" t="str">
        <f ca="1">VLOOKUP($AB27,'Sheet2 Edit'!$AD$22:$AR$32,4,FALSE)</f>
        <v>L</v>
      </c>
      <c r="AF27" s="60">
        <f ca="1">VLOOKUP($AB27,'Sheet2 Edit'!$AD$23:$AR$32,5,FALSE)-SUM($Y27:$AA27)</f>
        <v>-4</v>
      </c>
      <c r="AG27" s="60">
        <f ca="1">VLOOKUP($AB27,'Sheet2 Edit'!$AD$23:$AR$32,6,FALSE)-SUM($Y27:$AA27)</f>
        <v>-3</v>
      </c>
      <c r="AH27" s="60">
        <f ca="1">VLOOKUP($AB27,'Sheet2 Edit'!$AD$23:$AR$32,7,FALSE)</f>
        <v>5</v>
      </c>
      <c r="AI27" s="60">
        <f ca="1">VLOOKUP($AB27,'Sheet2 Edit'!$AD$23:$AR$32,8,FALSE)</f>
        <v>0</v>
      </c>
      <c r="AJ27" s="60">
        <f ca="1">VLOOKUP($AB27,'Sheet2 Edit'!$AD$23:$AR$32,9,FALSE)</f>
        <v>0</v>
      </c>
      <c r="AK27" s="60">
        <f ca="1">VLOOKUP($AB27,'Sheet2 Edit'!$AD$23:$AR$32,10,FALSE)</f>
        <v>0</v>
      </c>
      <c r="AL27" s="60">
        <f ca="1">VLOOKUP($AB27,'Sheet2 Edit'!$AD$23:$AR$32,11,FALSE)</f>
        <v>0</v>
      </c>
      <c r="AM27" s="60">
        <f ca="1">VLOOKUP($AB27,'Sheet2 Edit'!$AD$23:$AR$32,12,FALSE)</f>
        <v>0</v>
      </c>
      <c r="AN27" s="60">
        <f ca="1">VLOOKUP($AB27,'Sheet2 Edit'!$AD$23:$AR$32,13,FALSE)</f>
        <v>0</v>
      </c>
      <c r="AO27" s="60">
        <f ca="1">VLOOKUP($AB27,'Sheet2 Edit'!$AD$23:$AR$32,14,FALSE)</f>
        <v>0</v>
      </c>
      <c r="AP27" s="60">
        <f ca="1">VLOOKUP($AB27,'Sheet2 Edit'!$AD$23:$AR$32,15,FALSE)</f>
        <v>2</v>
      </c>
      <c r="AQ27" s="60">
        <f ca="1">VLOOKUP($AB27,'Sheet2 Edit'!$AD$23:$AU$32,16,FALSE)</f>
        <v>0</v>
      </c>
      <c r="AR27" s="60">
        <f ca="1">VLOOKUP($AB27,'Sheet2 Edit'!$AD$23:$AU$32,17,FALSE)</f>
        <v>0</v>
      </c>
      <c r="AS27" s="73"/>
      <c r="AT27" s="71"/>
      <c r="AU27" s="110"/>
      <c r="AV27" s="73"/>
      <c r="AW27" s="63"/>
      <c r="AX27" s="63"/>
      <c r="AZ27" s="117" t="s">
        <v>37</v>
      </c>
      <c r="BA27" s="117" t="s">
        <v>41</v>
      </c>
      <c r="BD27" s="63"/>
      <c r="BE27" s="63"/>
      <c r="BF27" s="63">
        <v>3</v>
      </c>
      <c r="BG27" s="200" t="str">
        <f>VLOOKUP(BF27,BW4:BX12,2,FALSE)</f>
        <v>1B</v>
      </c>
      <c r="BH27" s="63"/>
      <c r="BI27" s="67"/>
      <c r="BJ27" s="67"/>
      <c r="BK27" s="63"/>
      <c r="BL27" s="63">
        <v>5</v>
      </c>
      <c r="BM27" s="63"/>
      <c r="BO27" s="63">
        <v>10</v>
      </c>
      <c r="BP27" s="185">
        <f ca="1">IF($BI$14=1,OFFSET(Sheet5!$AQ$10,1,3),IF($BI$14=2,OFFSET(Sheet5!$AQ$22,1,3),IF($BI$14=3,OFFSET(Sheet5!$AQ$34,1,3),IF($BI$14=4,OFFSET(Sheet5!$AQ$46,1,3),IF($BI$14=5,OFFSET(Sheet5!$AQ$58,1,3))))))</f>
        <v>1</v>
      </c>
      <c r="BQ27" s="185">
        <f ca="1">IF($BI$14=1,OFFSET(Sheet5!$AR$10,1,3),IF($BI$14=2,OFFSET(Sheet5!$AR$22,1,3),IF($BI$14=3,OFFSET(Sheet5!$AR$34,1,3),IF($BI$14=4,OFFSET(Sheet5!$AR$46,1,3),IF($BI$14=5,OFFSET(Sheet5!$AR$58,1,3))))))</f>
        <v>0</v>
      </c>
      <c r="BR27" s="248"/>
      <c r="CE27" s="63"/>
      <c r="CF27" s="63"/>
      <c r="CG27" s="63"/>
      <c r="CH27" s="63"/>
      <c r="CP27" s="61">
        <v>13</v>
      </c>
    </row>
    <row r="28" spans="1:95" x14ac:dyDescent="0.35">
      <c r="A28" s="97"/>
      <c r="B28" s="82"/>
      <c r="C28" s="82"/>
      <c r="D28" s="212"/>
      <c r="E28" s="82">
        <v>6</v>
      </c>
      <c r="F28" s="17" t="str">
        <f ca="1">VLOOKUP($E28,'Sheet2 Edit'!$E$23:$S$32,2,FALSE)</f>
        <v>Garcim</v>
      </c>
      <c r="G28" s="17" t="str">
        <f ca="1">VLOOKUP($E28,'Sheet2 Edit'!$E$23:$S$32,3,FALSE)</f>
        <v>Tony</v>
      </c>
      <c r="H28" s="17" t="str">
        <f ca="1">VLOOKUP($E28,'Sheet2 Edit'!$E$23:$S$32,4,FALSE)</f>
        <v>L</v>
      </c>
      <c r="I28" s="76">
        <f ca="1">VLOOKUP($E28,'Sheet2 Edit'!$E$23:$S$32,5,FALSE)-SUM(B28:D28)</f>
        <v>-4</v>
      </c>
      <c r="J28" s="76">
        <f ca="1">VLOOKUP($E28,'Sheet2 Edit'!$E$23:$S$32,6,FALSE)-SUM(B28:D28)</f>
        <v>-3</v>
      </c>
      <c r="K28" s="76">
        <f ca="1">VLOOKUP($E28,'Sheet2 Edit'!$E$23:$S$32,7,FALSE)</f>
        <v>1</v>
      </c>
      <c r="L28" s="76">
        <f ca="1">VLOOKUP($E28,'Sheet2 Edit'!$E$23:$S$32,8,FALSE)</f>
        <v>0</v>
      </c>
      <c r="M28" s="76">
        <f ca="1">VLOOKUP($E28,'Sheet2 Edit'!$E$23:$S$32,9,FALSE)</f>
        <v>0</v>
      </c>
      <c r="N28" s="76">
        <f ca="1">VLOOKUP($E28,'Sheet2 Edit'!$E$23:$S$32,10,FALSE)</f>
        <v>0</v>
      </c>
      <c r="O28" s="76">
        <f ca="1">VLOOKUP($E28,'Sheet2 Edit'!$E$23:$S$32,11,FALSE)</f>
        <v>0</v>
      </c>
      <c r="P28" s="76">
        <f ca="1">VLOOKUP($E28,'Sheet2 Edit'!$E$23:$S$32,12,FALSE)</f>
        <v>0</v>
      </c>
      <c r="Q28" s="76">
        <f ca="1">VLOOKUP($E28,'Sheet2 Edit'!$E$23:$S$32,13,FALSE)</f>
        <v>0</v>
      </c>
      <c r="R28" s="76">
        <f ca="1">VLOOKUP($E$23,'Sheet2 Edit'!$E$23:$S$32,14,FALSE)</f>
        <v>0</v>
      </c>
      <c r="S28" s="76">
        <f ca="1">VLOOKUP($E28,'Sheet2 Edit'!$E$23:$S$32,15,FALSE)</f>
        <v>5</v>
      </c>
      <c r="T28" s="76">
        <f ca="1">VLOOKUP($E28,'Sheet2 Edit'!$E$23:$U$32,16,FALSE)</f>
        <v>0</v>
      </c>
      <c r="U28" s="76">
        <f ca="1">VLOOKUP($E28,'Sheet2 Edit'!$E$23:$U$32,17,FALSE)</f>
        <v>0</v>
      </c>
      <c r="V28" s="83"/>
      <c r="X28" s="63"/>
      <c r="Y28" s="63"/>
      <c r="Z28" s="63"/>
      <c r="AA28" s="138"/>
      <c r="AB28" s="219">
        <v>6</v>
      </c>
      <c r="AC28" s="43" t="str">
        <f ca="1">VLOOKUP($AB28,'Sheet2 Edit'!$AD$23:$AR$32,2,FALSE)</f>
        <v>Samuels</v>
      </c>
      <c r="AD28" s="43" t="str">
        <f ca="1">VLOOKUP($AB28,'Sheet2 Edit'!$AD$23:$AR$32,3,FALSE)</f>
        <v>Keith</v>
      </c>
      <c r="AE28" s="43" t="str">
        <f ca="1">VLOOKUP($AB28,'Sheet2 Edit'!$AD$22:$AR$32,4,FALSE)</f>
        <v>L</v>
      </c>
      <c r="AF28" s="60">
        <f ca="1">VLOOKUP($AB28,'Sheet2 Edit'!$AD$23:$AR$32,5,FALSE)-SUM($Y28:$AA28)</f>
        <v>-5</v>
      </c>
      <c r="AG28" s="60">
        <f ca="1">VLOOKUP($AB28,'Sheet2 Edit'!$AD$23:$AR$32,6,FALSE)-SUM($Y28:$AA28)</f>
        <v>-4</v>
      </c>
      <c r="AH28" s="60">
        <f ca="1">VLOOKUP($AB28,'Sheet2 Edit'!$AD$23:$AR$32,7,FALSE)</f>
        <v>1</v>
      </c>
      <c r="AI28" s="60">
        <f ca="1">VLOOKUP($AB28,'Sheet2 Edit'!$AD$23:$AR$32,8,FALSE)</f>
        <v>0</v>
      </c>
      <c r="AJ28" s="60">
        <f ca="1">VLOOKUP($AB28,'Sheet2 Edit'!$AD$23:$AR$32,9,FALSE)</f>
        <v>0</v>
      </c>
      <c r="AK28" s="60">
        <f ca="1">VLOOKUP($AB28,'Sheet2 Edit'!$AD$23:$AR$32,10,FALSE)</f>
        <v>0</v>
      </c>
      <c r="AL28" s="60">
        <f ca="1">VLOOKUP($AB28,'Sheet2 Edit'!$AD$23:$AR$32,11,FALSE)</f>
        <v>0</v>
      </c>
      <c r="AM28" s="60">
        <f ca="1">VLOOKUP($AB28,'Sheet2 Edit'!$AD$23:$AR$32,12,FALSE)</f>
        <v>0</v>
      </c>
      <c r="AN28" s="60">
        <f ca="1">VLOOKUP($AB28,'Sheet2 Edit'!$AD$23:$AR$32,13,FALSE)</f>
        <v>0</v>
      </c>
      <c r="AO28" s="60">
        <f ca="1">VLOOKUP($AB28,'Sheet2 Edit'!$AD$23:$AR$32,14,FALSE)</f>
        <v>0</v>
      </c>
      <c r="AP28" s="60">
        <f ca="1">VLOOKUP($AB28,'Sheet2 Edit'!$AD$23:$AR$32,15,FALSE)</f>
        <v>4</v>
      </c>
      <c r="AQ28" s="60">
        <f ca="1">VLOOKUP($AB28,'Sheet2 Edit'!$AD$23:$AU$32,16,FALSE)</f>
        <v>0</v>
      </c>
      <c r="AR28" s="60">
        <f ca="1">VLOOKUP($AB28,'Sheet2 Edit'!$AD$23:$AU$32,17,FALSE)</f>
        <v>0</v>
      </c>
      <c r="AS28" s="73"/>
      <c r="AT28" s="71"/>
      <c r="AU28" s="110"/>
      <c r="AV28" s="64" t="s">
        <v>345</v>
      </c>
      <c r="AW28" s="138" t="s">
        <v>244</v>
      </c>
      <c r="AX28" s="138" t="s">
        <v>90</v>
      </c>
      <c r="BD28" s="63"/>
      <c r="BE28" s="63"/>
      <c r="BF28" s="63"/>
      <c r="BG28" s="67"/>
      <c r="BH28" s="63"/>
      <c r="BI28" s="63"/>
      <c r="BJ28" s="67"/>
      <c r="BK28" s="63"/>
      <c r="BL28" s="63"/>
      <c r="BM28" s="63"/>
      <c r="BR28" s="67"/>
      <c r="CE28" s="186"/>
      <c r="CF28" s="186"/>
      <c r="CP28" s="61">
        <v>14</v>
      </c>
    </row>
    <row r="29" spans="1:95" x14ac:dyDescent="0.35">
      <c r="A29" s="97"/>
      <c r="B29" s="82"/>
      <c r="C29" s="82"/>
      <c r="D29" s="212"/>
      <c r="E29" s="82">
        <v>7</v>
      </c>
      <c r="F29" s="17" t="str">
        <f ca="1">VLOOKUP($E29,'Sheet2 Edit'!$E$23:$S$32,2,FALSE)</f>
        <v>Kelley</v>
      </c>
      <c r="G29" s="17" t="str">
        <f ca="1">VLOOKUP($E29,'Sheet2 Edit'!$E$23:$S$32,3,FALSE)</f>
        <v>John</v>
      </c>
      <c r="H29" s="17" t="str">
        <f ca="1">VLOOKUP($E29,'Sheet2 Edit'!$E$23:$S$32,4,FALSE)</f>
        <v>R</v>
      </c>
      <c r="I29" s="76">
        <f ca="1">VLOOKUP($E29,'Sheet2 Edit'!$E$23:$S$32,5,FALSE)-SUM(B29:D29)</f>
        <v>-3</v>
      </c>
      <c r="J29" s="76">
        <f ca="1">VLOOKUP($E29,'Sheet2 Edit'!$E$23:$S$32,6,FALSE)-SUM(B29:D29)</f>
        <v>-4</v>
      </c>
      <c r="K29" s="76">
        <f ca="1">VLOOKUP($E29,'Sheet2 Edit'!$E$23:$S$32,7,FALSE)</f>
        <v>1</v>
      </c>
      <c r="L29" s="76">
        <f ca="1">VLOOKUP($E29,'Sheet2 Edit'!$E$23:$S$32,8,FALSE)</f>
        <v>0</v>
      </c>
      <c r="M29" s="76">
        <f ca="1">VLOOKUP($E29,'Sheet2 Edit'!$E$23:$S$32,9,FALSE)</f>
        <v>0</v>
      </c>
      <c r="N29" s="76">
        <f ca="1">VLOOKUP($E29,'Sheet2 Edit'!$E$23:$S$32,10,FALSE)</f>
        <v>0</v>
      </c>
      <c r="O29" s="76">
        <f ca="1">VLOOKUP($E29,'Sheet2 Edit'!$E$23:$S$32,11,FALSE)</f>
        <v>0</v>
      </c>
      <c r="P29" s="76">
        <f ca="1">VLOOKUP($E29,'Sheet2 Edit'!$E$23:$S$32,12,FALSE)</f>
        <v>0</v>
      </c>
      <c r="Q29" s="76">
        <f ca="1">VLOOKUP($E29,'Sheet2 Edit'!$E$23:$S$32,13,FALSE)</f>
        <v>0</v>
      </c>
      <c r="R29" s="76">
        <f ca="1">VLOOKUP($E$23,'Sheet2 Edit'!$E$23:$S$32,14,FALSE)</f>
        <v>0</v>
      </c>
      <c r="S29" s="76">
        <f ca="1">VLOOKUP($E29,'Sheet2 Edit'!$E$23:$S$32,15,FALSE)</f>
        <v>4</v>
      </c>
      <c r="T29" s="76">
        <f ca="1">VLOOKUP($E29,'Sheet2 Edit'!$E$23:$U$32,16,FALSE)</f>
        <v>0</v>
      </c>
      <c r="U29" s="76">
        <f ca="1">VLOOKUP($E29,'Sheet2 Edit'!$E$23:$U$32,17,FALSE)</f>
        <v>0</v>
      </c>
      <c r="V29" s="83"/>
      <c r="X29" s="63"/>
      <c r="Y29" s="63"/>
      <c r="Z29" s="63"/>
      <c r="AA29" s="138"/>
      <c r="AB29" s="219">
        <v>7</v>
      </c>
      <c r="AC29" s="43" t="str">
        <f ca="1">VLOOKUP($AB29,'Sheet2 Edit'!$AD$23:$AR$32,2,FALSE)</f>
        <v>Berry</v>
      </c>
      <c r="AD29" s="43" t="str">
        <f ca="1">VLOOKUP($AB29,'Sheet2 Edit'!$AD$23:$AR$32,3,FALSE)</f>
        <v>Vince</v>
      </c>
      <c r="AE29" s="43" t="str">
        <f ca="1">VLOOKUP($AB29,'Sheet2 Edit'!$AD$22:$AR$32,4,FALSE)</f>
        <v>R</v>
      </c>
      <c r="AF29" s="60">
        <f ca="1">VLOOKUP($AB29,'Sheet2 Edit'!$AD$23:$AR$32,5,FALSE)-SUM($Y29:$AA29)</f>
        <v>-2</v>
      </c>
      <c r="AG29" s="60">
        <f ca="1">VLOOKUP($AB29,'Sheet2 Edit'!$AD$23:$AR$32,6,FALSE)-SUM($Y29:$AA29)</f>
        <v>-4</v>
      </c>
      <c r="AH29" s="60">
        <f ca="1">VLOOKUP($AB29,'Sheet2 Edit'!$AD$23:$AR$32,7,FALSE)</f>
        <v>1</v>
      </c>
      <c r="AI29" s="60">
        <f ca="1">VLOOKUP($AB29,'Sheet2 Edit'!$AD$23:$AR$32,8,FALSE)</f>
        <v>0</v>
      </c>
      <c r="AJ29" s="60">
        <f ca="1">VLOOKUP($AB29,'Sheet2 Edit'!$AD$23:$AR$32,9,FALSE)</f>
        <v>0</v>
      </c>
      <c r="AK29" s="60">
        <f ca="1">VLOOKUP($AB29,'Sheet2 Edit'!$AD$23:$AR$32,10,FALSE)</f>
        <v>0</v>
      </c>
      <c r="AL29" s="60">
        <f ca="1">VLOOKUP($AB29,'Sheet2 Edit'!$AD$23:$AR$32,11,FALSE)</f>
        <v>0</v>
      </c>
      <c r="AM29" s="60">
        <f ca="1">VLOOKUP($AB29,'Sheet2 Edit'!$AD$23:$AR$32,12,FALSE)</f>
        <v>0</v>
      </c>
      <c r="AN29" s="60">
        <f ca="1">VLOOKUP($AB29,'Sheet2 Edit'!$AD$23:$AR$32,13,FALSE)</f>
        <v>0</v>
      </c>
      <c r="AO29" s="60">
        <f ca="1">VLOOKUP($AB29,'Sheet2 Edit'!$AD$23:$AR$32,14,FALSE)</f>
        <v>0</v>
      </c>
      <c r="AP29" s="60">
        <f ca="1">VLOOKUP($AB29,'Sheet2 Edit'!$AD$23:$AR$32,15,FALSE)</f>
        <v>4</v>
      </c>
      <c r="AQ29" s="60">
        <f ca="1">VLOOKUP($AB29,'Sheet2 Edit'!$AD$23:$AU$32,16,FALSE)</f>
        <v>0</v>
      </c>
      <c r="AR29" s="60">
        <f ca="1">VLOOKUP($AB29,'Sheet2 Edit'!$AD$23:$AU$32,17,FALSE)</f>
        <v>0</v>
      </c>
      <c r="AS29" s="73"/>
      <c r="AT29" s="71"/>
      <c r="AU29" s="110"/>
      <c r="AV29" s="63"/>
      <c r="AW29" s="138">
        <f ca="1">IF($BU$13=$AC$2,SUM($BB$15,$BE$10,$BL$10,$BI$24,$BO$15),SUM($BB$15,$BE$10,$BL$10,$BO$15,$BI$24))</f>
        <v>25</v>
      </c>
      <c r="AX29" s="138">
        <f ca="1">IF($BU$13=$AC$2,SUM($BC$15,$BF$10,$BM$10,$BP$15,$BJ$24),SUM($BC$15,$BF$10,$BM$10,$BP$15,$BJ$24))</f>
        <v>12</v>
      </c>
      <c r="BD29" s="63"/>
      <c r="BE29" s="63"/>
      <c r="BF29" s="63"/>
      <c r="BG29" s="67"/>
      <c r="BH29" s="67"/>
      <c r="BI29" s="67"/>
      <c r="BJ29" s="67"/>
      <c r="BK29" s="67"/>
      <c r="BL29" s="110" t="s">
        <v>409</v>
      </c>
      <c r="BM29" s="67"/>
      <c r="BR29" s="67"/>
      <c r="CE29" s="186"/>
      <c r="CF29" s="186"/>
      <c r="CP29" s="61">
        <v>15</v>
      </c>
    </row>
    <row r="30" spans="1:95" x14ac:dyDescent="0.35">
      <c r="A30" s="97"/>
      <c r="B30" s="82"/>
      <c r="C30" s="82"/>
      <c r="D30" s="212"/>
      <c r="E30" s="82">
        <v>8</v>
      </c>
      <c r="F30" s="17" t="str">
        <f ca="1">VLOOKUP($E30,'Sheet2 Edit'!$E$23:$S$32,2,FALSE)</f>
        <v>McAughy</v>
      </c>
      <c r="G30" s="17" t="str">
        <f ca="1">VLOOKUP($E30,'Sheet2 Edit'!$E$23:$S$32,3,FALSE)</f>
        <v>Shane</v>
      </c>
      <c r="H30" s="17" t="str">
        <f ca="1">VLOOKUP($E30,'Sheet2 Edit'!$E$23:$S$32,4,FALSE)</f>
        <v>R</v>
      </c>
      <c r="I30" s="76">
        <f ca="1">VLOOKUP($E30,'Sheet2 Edit'!$E$23:$S$32,5,FALSE)-SUM(B30:D30)</f>
        <v>-4</v>
      </c>
      <c r="J30" s="76">
        <f ca="1">VLOOKUP($E30,'Sheet2 Edit'!$E$23:$S$32,6,FALSE)-SUM(B30:D30)</f>
        <v>-3</v>
      </c>
      <c r="K30" s="76">
        <f ca="1">VLOOKUP($E30,'Sheet2 Edit'!$E$23:$S$32,7,FALSE)</f>
        <v>1</v>
      </c>
      <c r="L30" s="76">
        <f ca="1">VLOOKUP($E30,'Sheet2 Edit'!$E$23:$S$32,8,FALSE)</f>
        <v>0</v>
      </c>
      <c r="M30" s="76">
        <f ca="1">VLOOKUP($E30,'Sheet2 Edit'!$E$23:$S$32,9,FALSE)</f>
        <v>0</v>
      </c>
      <c r="N30" s="76">
        <f ca="1">VLOOKUP($E30,'Sheet2 Edit'!$E$23:$S$32,10,FALSE)</f>
        <v>0</v>
      </c>
      <c r="O30" s="76">
        <f ca="1">VLOOKUP($E30,'Sheet2 Edit'!$E$23:$S$32,11,FALSE)</f>
        <v>0</v>
      </c>
      <c r="P30" s="76">
        <f ca="1">VLOOKUP($E30,'Sheet2 Edit'!$E$23:$S$32,12,FALSE)</f>
        <v>0</v>
      </c>
      <c r="Q30" s="76">
        <f ca="1">VLOOKUP($E30,'Sheet2 Edit'!$E$23:$S$32,13,FALSE)</f>
        <v>0</v>
      </c>
      <c r="R30" s="76">
        <f ca="1">VLOOKUP($E$23,'Sheet2 Edit'!$E$23:$S$32,14,FALSE)</f>
        <v>0</v>
      </c>
      <c r="S30" s="76">
        <f ca="1">VLOOKUP($E30,'Sheet2 Edit'!$E$23:$S$32,15,FALSE)</f>
        <v>3</v>
      </c>
      <c r="T30" s="76">
        <f ca="1">VLOOKUP($E30,'Sheet2 Edit'!$E$23:$U$32,16,FALSE)</f>
        <v>0</v>
      </c>
      <c r="U30" s="76">
        <f ca="1">VLOOKUP($E30,'Sheet2 Edit'!$E$23:$U$32,17,FALSE)</f>
        <v>0</v>
      </c>
      <c r="V30" s="83"/>
      <c r="X30" s="63"/>
      <c r="Y30" s="63"/>
      <c r="Z30" s="63"/>
      <c r="AA30" s="138"/>
      <c r="AB30" s="219">
        <v>8</v>
      </c>
      <c r="AC30" s="43" t="str">
        <f ca="1">VLOOKUP($AB30,'Sheet2 Edit'!$AD$23:$AR$32,2,FALSE)</f>
        <v>Little</v>
      </c>
      <c r="AD30" s="43" t="str">
        <f ca="1">VLOOKUP($AB30,'Sheet2 Edit'!$AD$23:$AR$32,3,FALSE)</f>
        <v>Derek</v>
      </c>
      <c r="AE30" s="43" t="str">
        <f ca="1">VLOOKUP($AB30,'Sheet2 Edit'!$AD$22:$AR$32,4,FALSE)</f>
        <v>L</v>
      </c>
      <c r="AF30" s="60">
        <f ca="1">VLOOKUP($AB30,'Sheet2 Edit'!$AD$23:$AR$32,5,FALSE)-SUM($Y30:$AA30)</f>
        <v>-4</v>
      </c>
      <c r="AG30" s="60">
        <f ca="1">VLOOKUP($AB30,'Sheet2 Edit'!$AD$23:$AR$32,6,FALSE)-SUM($Y30:$AA30)</f>
        <v>-2</v>
      </c>
      <c r="AH30" s="60">
        <f ca="1">VLOOKUP($AB30,'Sheet2 Edit'!$AD$23:$AR$32,7,FALSE)</f>
        <v>1</v>
      </c>
      <c r="AI30" s="60">
        <f ca="1">VLOOKUP($AB30,'Sheet2 Edit'!$AD$23:$AR$32,8,FALSE)</f>
        <v>0</v>
      </c>
      <c r="AJ30" s="60">
        <f ca="1">VLOOKUP($AB30,'Sheet2 Edit'!$AD$23:$AR$32,9,FALSE)</f>
        <v>0</v>
      </c>
      <c r="AK30" s="60">
        <f ca="1">VLOOKUP($AB30,'Sheet2 Edit'!$AD$23:$AR$32,10,FALSE)</f>
        <v>0</v>
      </c>
      <c r="AL30" s="60">
        <f ca="1">VLOOKUP($AB30,'Sheet2 Edit'!$AD$23:$AR$32,11,FALSE)</f>
        <v>0</v>
      </c>
      <c r="AM30" s="60">
        <f ca="1">VLOOKUP($AB30,'Sheet2 Edit'!$AD$23:$AR$32,12,FALSE)</f>
        <v>0</v>
      </c>
      <c r="AN30" s="60">
        <f ca="1">VLOOKUP($AB30,'Sheet2 Edit'!$AD$23:$AR$32,13,FALSE)</f>
        <v>0</v>
      </c>
      <c r="AO30" s="60">
        <f ca="1">VLOOKUP($AB30,'Sheet2 Edit'!$AD$23:$AR$32,14,FALSE)</f>
        <v>0</v>
      </c>
      <c r="AP30" s="60">
        <f ca="1">VLOOKUP($AB30,'Sheet2 Edit'!$AD$23:$AR$32,15,FALSE)</f>
        <v>3</v>
      </c>
      <c r="AQ30" s="60">
        <f ca="1">VLOOKUP($AB30,'Sheet2 Edit'!$AD$23:$AU$32,16,FALSE)</f>
        <v>0</v>
      </c>
      <c r="AR30" s="60">
        <f ca="1">VLOOKUP($AB30,'Sheet2 Edit'!$AD$23:$AU$32,17,FALSE)</f>
        <v>0</v>
      </c>
      <c r="AS30" s="73"/>
      <c r="AT30" s="71"/>
      <c r="AU30" s="110"/>
      <c r="AV30" s="73"/>
      <c r="AW30" s="71"/>
      <c r="AX30" s="67"/>
      <c r="BD30" s="63"/>
      <c r="BE30" s="63"/>
      <c r="BF30" s="63">
        <v>5</v>
      </c>
      <c r="BG30" s="63" t="str">
        <f>VLOOKUP(BF30,$BW$4:$BX$12,2,FALSE)</f>
        <v>3B</v>
      </c>
      <c r="BH30" s="63" t="s">
        <v>338</v>
      </c>
      <c r="BI30" s="192"/>
      <c r="BL30" s="67">
        <v>2</v>
      </c>
      <c r="BM30" s="67" t="str">
        <f>VLOOKUP(BL30,Sheet5!BN7:BO10,2,FALSE)</f>
        <v>S3/R3/SBH</v>
      </c>
      <c r="BR30" s="63"/>
      <c r="CE30" s="186"/>
      <c r="CF30" s="186"/>
    </row>
    <row r="31" spans="1:95" x14ac:dyDescent="0.35">
      <c r="A31" s="97"/>
      <c r="B31" s="82"/>
      <c r="C31" s="82"/>
      <c r="D31" s="212"/>
      <c r="E31" s="82">
        <v>9</v>
      </c>
      <c r="F31" s="17" t="str">
        <f ca="1">VLOOKUP($E31,'Sheet2 Edit'!$E$23:$S$32,2,FALSE)</f>
        <v>Marino</v>
      </c>
      <c r="G31" s="17" t="str">
        <f ca="1">VLOOKUP($E31,'Sheet2 Edit'!$E$23:$S$32,3,FALSE)</f>
        <v>Francisco</v>
      </c>
      <c r="H31" s="17" t="str">
        <f ca="1">VLOOKUP($E31,'Sheet2 Edit'!$E$23:$S$32,4,FALSE)</f>
        <v>R</v>
      </c>
      <c r="I31" s="76">
        <f ca="1">VLOOKUP($E31,'Sheet2 Edit'!$E$23:$S$32,5,FALSE)-SUM(B31:D31)</f>
        <v>-2</v>
      </c>
      <c r="J31" s="76">
        <f ca="1">VLOOKUP($E31,'Sheet2 Edit'!$E$23:$S$32,6,FALSE)-SUM(B31:D31)</f>
        <v>-2</v>
      </c>
      <c r="K31" s="76">
        <f ca="1">VLOOKUP($E31,'Sheet2 Edit'!$E$23:$S$32,7,FALSE)</f>
        <v>4</v>
      </c>
      <c r="L31" s="76">
        <f ca="1">VLOOKUP($E31,'Sheet2 Edit'!$E$23:$S$32,8,FALSE)</f>
        <v>0</v>
      </c>
      <c r="M31" s="76">
        <f ca="1">VLOOKUP($E31,'Sheet2 Edit'!$E$23:$S$32,9,FALSE)</f>
        <v>0</v>
      </c>
      <c r="N31" s="76">
        <f ca="1">VLOOKUP($E31,'Sheet2 Edit'!$E$23:$S$32,10,FALSE)</f>
        <v>0</v>
      </c>
      <c r="O31" s="76">
        <f ca="1">VLOOKUP($E31,'Sheet2 Edit'!$E$23:$S$32,11,FALSE)</f>
        <v>0</v>
      </c>
      <c r="P31" s="76">
        <f ca="1">VLOOKUP($E31,'Sheet2 Edit'!$E$23:$S$32,12,FALSE)</f>
        <v>0</v>
      </c>
      <c r="Q31" s="76">
        <f ca="1">VLOOKUP($E31,'Sheet2 Edit'!$E$23:$S$32,13,FALSE)</f>
        <v>0</v>
      </c>
      <c r="R31" s="76">
        <f ca="1">VLOOKUP($E$23,'Sheet2 Edit'!$E$23:$S$32,14,FALSE)</f>
        <v>0</v>
      </c>
      <c r="S31" s="76">
        <f ca="1">VLOOKUP($E31,'Sheet2 Edit'!$E$23:$S$32,15,FALSE)</f>
        <v>3</v>
      </c>
      <c r="T31" s="76">
        <f ca="1">VLOOKUP($E31,'Sheet2 Edit'!$E$23:$U$32,16,FALSE)</f>
        <v>0</v>
      </c>
      <c r="U31" s="76">
        <f ca="1">VLOOKUP($E31,'Sheet2 Edit'!$E$23:$U$32,17,FALSE)</f>
        <v>0</v>
      </c>
      <c r="V31" s="83"/>
      <c r="X31" s="63"/>
      <c r="Y31" s="63"/>
      <c r="Z31" s="63"/>
      <c r="AA31" s="213"/>
      <c r="AB31" s="219">
        <v>9</v>
      </c>
      <c r="AC31" s="43" t="str">
        <f ca="1">VLOOKUP($AB31,'Sheet2 Edit'!$AD$23:$AR$32,2,FALSE)</f>
        <v>Pierson</v>
      </c>
      <c r="AD31" s="43" t="str">
        <f ca="1">VLOOKUP($AB31,'Sheet2 Edit'!$AD$23:$AR$32,3,FALSE)</f>
        <v>Gary</v>
      </c>
      <c r="AE31" s="43" t="str">
        <f ca="1">VLOOKUP($AB31,'Sheet2 Edit'!$AD$22:$AR$32,4,FALSE)</f>
        <v>R</v>
      </c>
      <c r="AF31" s="60">
        <f ca="1">VLOOKUP($AB31,'Sheet2 Edit'!$AD$23:$AR$32,5,FALSE)-SUM($Y31:$AA31)</f>
        <v>-2</v>
      </c>
      <c r="AG31" s="60">
        <f ca="1">VLOOKUP($AB31,'Sheet2 Edit'!$AD$23:$AR$32,6,FALSE)-SUM($Y31:$AA31)</f>
        <v>-3</v>
      </c>
      <c r="AH31" s="60">
        <f ca="1">VLOOKUP($AB31,'Sheet2 Edit'!$AD$23:$AR$32,7,FALSE)</f>
        <v>2</v>
      </c>
      <c r="AI31" s="60">
        <f ca="1">VLOOKUP($AB31,'Sheet2 Edit'!$AD$23:$AR$32,8,FALSE)</f>
        <v>0</v>
      </c>
      <c r="AJ31" s="60">
        <f ca="1">VLOOKUP($AB31,'Sheet2 Edit'!$AD$23:$AR$32,9,FALSE)</f>
        <v>0</v>
      </c>
      <c r="AK31" s="60">
        <f ca="1">VLOOKUP($AB31,'Sheet2 Edit'!$AD$23:$AR$32,10,FALSE)</f>
        <v>0</v>
      </c>
      <c r="AL31" s="60">
        <f ca="1">VLOOKUP($AB31,'Sheet2 Edit'!$AD$23:$AR$32,11,FALSE)</f>
        <v>0</v>
      </c>
      <c r="AM31" s="60">
        <f ca="1">VLOOKUP($AB31,'Sheet2 Edit'!$AD$23:$AR$32,12,FALSE)</f>
        <v>0</v>
      </c>
      <c r="AN31" s="60">
        <f ca="1">VLOOKUP($AB31,'Sheet2 Edit'!$AD$23:$AR$32,13,FALSE)</f>
        <v>0</v>
      </c>
      <c r="AO31" s="60">
        <f ca="1">VLOOKUP($AB31,'Sheet2 Edit'!$AD$23:$AR$32,14,FALSE)</f>
        <v>0</v>
      </c>
      <c r="AP31" s="60">
        <f ca="1">VLOOKUP($AB31,'Sheet2 Edit'!$AD$23:$AR$32,15,FALSE)</f>
        <v>3</v>
      </c>
      <c r="AQ31" s="60">
        <f ca="1">VLOOKUP($AB31,'Sheet2 Edit'!$AD$23:$AU$32,16,FALSE)</f>
        <v>0</v>
      </c>
      <c r="AR31" s="60">
        <f ca="1">VLOOKUP($AB31,'Sheet2 Edit'!$AD$23:$AU$32,17,FALSE)</f>
        <v>0</v>
      </c>
      <c r="AT31" s="67"/>
      <c r="AU31" s="67"/>
      <c r="AV31" s="63"/>
      <c r="AW31" s="63"/>
      <c r="AX31" s="63"/>
      <c r="AY31" s="63"/>
      <c r="AZ31" s="63"/>
      <c r="BA31" s="63"/>
      <c r="BB31" s="63"/>
      <c r="BC31" s="63"/>
      <c r="BD31" s="63"/>
      <c r="BE31" s="63"/>
      <c r="BF31" s="63"/>
      <c r="BG31" s="67"/>
      <c r="BH31" s="63"/>
      <c r="BI31" s="63"/>
      <c r="BL31" s="63"/>
      <c r="BM31" s="63"/>
      <c r="BR31" s="63"/>
      <c r="CE31" s="186"/>
      <c r="CF31" s="186"/>
    </row>
    <row r="32" spans="1:95" x14ac:dyDescent="0.35">
      <c r="A32" s="97"/>
      <c r="B32" s="82"/>
      <c r="C32" s="82"/>
      <c r="D32" s="212"/>
      <c r="E32" s="71">
        <v>10</v>
      </c>
      <c r="F32" s="17" t="str">
        <f ca="1">VLOOKUP($E32,'Sheet2 Edit'!$E$23:$S$32,2,FALSE)</f>
        <v>Zamora</v>
      </c>
      <c r="G32" s="17" t="str">
        <f ca="1">VLOOKUP($E32,'Sheet2 Edit'!$E$23:$S$32,3,FALSE)</f>
        <v>Juan</v>
      </c>
      <c r="H32" s="17" t="str">
        <f ca="1">VLOOKUP($E32,'Sheet2 Edit'!$E$23:$S$32,4,FALSE)</f>
        <v>L</v>
      </c>
      <c r="I32" s="76">
        <f ca="1">VLOOKUP($E32,'Sheet2 Edit'!$E$23:$S$32,5,FALSE)-SUM(B32:D32)</f>
        <v>-4</v>
      </c>
      <c r="J32" s="76">
        <f ca="1">VLOOKUP($E32,'Sheet2 Edit'!$E$23:$S$32,6,FALSE)-SUM(B32:D32)</f>
        <v>-3</v>
      </c>
      <c r="K32" s="76">
        <f ca="1">VLOOKUP($E32,'Sheet2 Edit'!$E$23:$S$32,7,FALSE)</f>
        <v>3</v>
      </c>
      <c r="L32" s="76">
        <f ca="1">VLOOKUP($E32,'Sheet2 Edit'!$E$23:$S$32,8,FALSE)</f>
        <v>0</v>
      </c>
      <c r="M32" s="76">
        <f ca="1">VLOOKUP($E32,'Sheet2 Edit'!$E$23:$S$32,9,FALSE)</f>
        <v>0</v>
      </c>
      <c r="N32" s="76">
        <f ca="1">VLOOKUP($E32,'Sheet2 Edit'!$E$23:$S$32,10,FALSE)</f>
        <v>0</v>
      </c>
      <c r="O32" s="76">
        <f ca="1">VLOOKUP($E32,'Sheet2 Edit'!$E$23:$S$32,11,FALSE)</f>
        <v>0</v>
      </c>
      <c r="P32" s="76">
        <f ca="1">VLOOKUP($E32,'Sheet2 Edit'!$E$23:$S$32,12,FALSE)</f>
        <v>0</v>
      </c>
      <c r="Q32" s="76">
        <f ca="1">VLOOKUP($E32,'Sheet2 Edit'!$E$23:$S$32,13,FALSE)</f>
        <v>0</v>
      </c>
      <c r="R32" s="76">
        <f ca="1">VLOOKUP($E$23,'Sheet2 Edit'!$E$23:$S$32,14,FALSE)</f>
        <v>0</v>
      </c>
      <c r="S32" s="76">
        <f ca="1">VLOOKUP($E32,'Sheet2 Edit'!$E$23:$S$32,15,FALSE)</f>
        <v>4</v>
      </c>
      <c r="T32" s="76">
        <f ca="1">VLOOKUP($E32,'Sheet2 Edit'!$E$23:$U$32,16,FALSE)</f>
        <v>0</v>
      </c>
      <c r="U32" s="76">
        <f ca="1">VLOOKUP($E32,'Sheet2 Edit'!$E$23:$U$32,17,FALSE)</f>
        <v>0</v>
      </c>
      <c r="V32" s="83"/>
      <c r="X32" s="63"/>
      <c r="Y32" s="63"/>
      <c r="Z32" s="63"/>
      <c r="AA32" s="213"/>
      <c r="AB32" s="220">
        <v>10</v>
      </c>
      <c r="AC32" s="43" t="str">
        <f ca="1">VLOOKUP($AB32,'Sheet2 Edit'!$AD$23:$AR$32,2,FALSE)</f>
        <v>Stanford</v>
      </c>
      <c r="AD32" s="43" t="str">
        <f ca="1">VLOOKUP($AB32,'Sheet2 Edit'!$AD$23:$AR$32,3,FALSE)</f>
        <v>Edgar</v>
      </c>
      <c r="AE32" s="43" t="str">
        <f ca="1">VLOOKUP($AB32,'Sheet2 Edit'!$AD$22:$AR$32,4,FALSE)</f>
        <v>R</v>
      </c>
      <c r="AF32" s="60">
        <f ca="1">VLOOKUP($AB32,'Sheet2 Edit'!$AD$23:$AR$32,5,FALSE)-SUM($Y32:$AA32)</f>
        <v>-1</v>
      </c>
      <c r="AG32" s="60">
        <f ca="1">VLOOKUP($AB32,'Sheet2 Edit'!$AD$23:$AR$32,6,FALSE)-SUM($Y32:$AA32)</f>
        <v>-2</v>
      </c>
      <c r="AH32" s="60">
        <f ca="1">VLOOKUP($AB32,'Sheet2 Edit'!$AD$23:$AR$32,7,FALSE)</f>
        <v>1</v>
      </c>
      <c r="AI32" s="60">
        <f ca="1">VLOOKUP($AB32,'Sheet2 Edit'!$AD$23:$AR$32,8,FALSE)</f>
        <v>0</v>
      </c>
      <c r="AJ32" s="60">
        <f ca="1">VLOOKUP($AB32,'Sheet2 Edit'!$AD$23:$AR$32,9,FALSE)</f>
        <v>0</v>
      </c>
      <c r="AK32" s="60">
        <f ca="1">VLOOKUP($AB32,'Sheet2 Edit'!$AD$23:$AR$32,10,FALSE)</f>
        <v>0</v>
      </c>
      <c r="AL32" s="60">
        <f ca="1">VLOOKUP($AB32,'Sheet2 Edit'!$AD$23:$AR$32,11,FALSE)</f>
        <v>0</v>
      </c>
      <c r="AM32" s="60">
        <f ca="1">VLOOKUP($AB32,'Sheet2 Edit'!$AD$23:$AR$32,12,FALSE)</f>
        <v>0</v>
      </c>
      <c r="AN32" s="60">
        <f ca="1">VLOOKUP($AB32,'Sheet2 Edit'!$AD$23:$AR$32,13,FALSE)</f>
        <v>0</v>
      </c>
      <c r="AO32" s="60">
        <f ca="1">VLOOKUP($AB32,'Sheet2 Edit'!$AD$23:$AR$32,14,FALSE)</f>
        <v>0</v>
      </c>
      <c r="AP32" s="60">
        <f ca="1">VLOOKUP($AB32,'Sheet2 Edit'!$AD$23:$AR$32,15,FALSE)</f>
        <v>2</v>
      </c>
      <c r="AQ32" s="60">
        <f ca="1">VLOOKUP($AB32,'Sheet2 Edit'!$AD$23:$AU$32,16,FALSE)</f>
        <v>0</v>
      </c>
      <c r="AR32" s="60">
        <f ca="1">VLOOKUP($AB32,'Sheet2 Edit'!$AD$23:$AU$32,17,FALSE)</f>
        <v>0</v>
      </c>
      <c r="AT32" s="67"/>
      <c r="AU32" s="67"/>
      <c r="AV32" s="63"/>
      <c r="AW32" s="63"/>
      <c r="AX32" s="63"/>
      <c r="AY32" s="63"/>
      <c r="AZ32" s="63"/>
      <c r="BA32" s="63"/>
      <c r="BB32" s="63"/>
      <c r="BC32" s="63"/>
      <c r="BD32" s="63"/>
      <c r="BE32" s="63"/>
      <c r="BF32" s="63"/>
      <c r="BG32" s="67"/>
      <c r="BH32" s="63"/>
      <c r="BI32" s="63"/>
      <c r="BL32" s="63"/>
      <c r="BM32" s="63"/>
      <c r="BR32" s="63"/>
      <c r="CE32" s="186"/>
      <c r="CF32" s="186"/>
      <c r="CQ32" s="53"/>
    </row>
    <row r="33" spans="1:95" x14ac:dyDescent="0.35">
      <c r="A33" s="97"/>
      <c r="B33" s="82"/>
      <c r="C33" s="82"/>
      <c r="D33" s="82"/>
      <c r="E33" s="82"/>
      <c r="F33" s="63"/>
      <c r="G33" s="63"/>
      <c r="H33" s="63"/>
      <c r="I33" s="63"/>
      <c r="J33" s="63"/>
      <c r="K33" s="63"/>
      <c r="L33" s="63"/>
      <c r="M33" s="63"/>
      <c r="N33" s="63"/>
      <c r="O33" s="63"/>
      <c r="P33" s="63"/>
      <c r="Q33" s="63"/>
      <c r="R33" s="63"/>
      <c r="S33" s="63"/>
      <c r="T33" s="83"/>
      <c r="U33" s="63"/>
      <c r="X33" s="63"/>
      <c r="Y33" s="63"/>
      <c r="Z33" s="63"/>
      <c r="AA33" s="63"/>
      <c r="AB33" s="63"/>
      <c r="AC33" s="63"/>
      <c r="AD33" s="63"/>
      <c r="AE33" s="110"/>
      <c r="AF33" s="63"/>
      <c r="AG33" s="63"/>
      <c r="AH33" s="63"/>
      <c r="AI33" s="63"/>
      <c r="AJ33" s="63"/>
      <c r="AK33" s="63"/>
      <c r="AL33" s="63"/>
      <c r="AM33" s="63"/>
      <c r="AN33" s="63"/>
      <c r="AO33" s="63"/>
      <c r="AP33" s="63"/>
      <c r="AQ33" s="63"/>
      <c r="AT33" s="67"/>
      <c r="AU33" s="67"/>
      <c r="AV33" s="63"/>
      <c r="AW33" s="63"/>
      <c r="AX33" s="63"/>
      <c r="AY33" s="63"/>
      <c r="AZ33" s="63"/>
      <c r="BA33" s="63"/>
      <c r="BB33" s="63"/>
      <c r="BC33" s="63"/>
      <c r="BD33" s="63"/>
      <c r="BE33" s="63"/>
      <c r="BF33" s="63">
        <v>3</v>
      </c>
      <c r="BG33" s="67" t="str">
        <f>IF(BG30="SS",BX7,IF(BG30="2B",BX9,IF(BG30="3B",BX7,IF(BG30="P",BX9,IF(BG30="1B",BX9,IF(BG30="C",BX9,IF(BG30="LF",BX10,IF(BG30="CF",BX11,IF(BG30="RF",BX12)))))))))</f>
        <v>2B</v>
      </c>
      <c r="BH33" s="63" t="s">
        <v>339</v>
      </c>
      <c r="BI33" s="63"/>
      <c r="BL33" s="63"/>
      <c r="BM33" s="63"/>
      <c r="BR33" s="63"/>
      <c r="CE33" s="186"/>
      <c r="CF33" s="186"/>
      <c r="CQ33" s="53"/>
    </row>
    <row r="34" spans="1:95" x14ac:dyDescent="0.35">
      <c r="A34" s="97"/>
      <c r="B34" s="82"/>
      <c r="C34" s="82"/>
      <c r="D34" s="82"/>
      <c r="E34" s="82"/>
      <c r="F34" s="63"/>
      <c r="G34" s="63"/>
      <c r="H34" s="63"/>
      <c r="I34" s="63"/>
      <c r="J34" s="63"/>
      <c r="K34" s="63"/>
      <c r="L34" s="63"/>
      <c r="M34" s="63"/>
      <c r="N34" s="63"/>
      <c r="O34" s="63"/>
      <c r="P34" s="63"/>
      <c r="Q34" s="63"/>
      <c r="R34" s="63"/>
      <c r="S34" s="63"/>
      <c r="T34" s="63"/>
      <c r="U34" s="63"/>
      <c r="X34" s="63"/>
      <c r="Y34" s="63"/>
      <c r="Z34" s="63"/>
      <c r="AA34" s="63"/>
      <c r="AB34" s="63"/>
      <c r="AC34" s="63"/>
      <c r="AD34" s="63"/>
      <c r="AE34" s="110"/>
      <c r="AF34" s="63"/>
      <c r="AG34" s="63"/>
      <c r="AH34" s="63"/>
      <c r="AI34" s="63"/>
      <c r="AJ34" s="63"/>
      <c r="AK34" s="63"/>
      <c r="AL34" s="63"/>
      <c r="AM34" s="63"/>
      <c r="AN34" s="63"/>
      <c r="AO34" s="63"/>
      <c r="AP34" s="63"/>
      <c r="AQ34" s="63"/>
      <c r="AT34" s="67"/>
      <c r="AU34" s="67"/>
      <c r="AV34" s="67"/>
      <c r="AW34" s="67"/>
      <c r="AX34" s="67"/>
      <c r="AY34" s="63"/>
      <c r="AZ34" s="63"/>
      <c r="BA34" s="63"/>
      <c r="BB34" s="63"/>
      <c r="BC34" s="63"/>
      <c r="BD34" s="63"/>
      <c r="BE34" s="63"/>
      <c r="BF34" s="63"/>
      <c r="BG34" s="67"/>
      <c r="BH34" s="63"/>
      <c r="BI34" s="63"/>
      <c r="BL34" s="63"/>
      <c r="BM34" s="63"/>
      <c r="BN34" s="63"/>
      <c r="BO34" s="63"/>
      <c r="BR34" s="63"/>
      <c r="CQ34" s="53"/>
    </row>
    <row r="35" spans="1:95" x14ac:dyDescent="0.35">
      <c r="A35" s="97"/>
      <c r="B35" s="82"/>
      <c r="C35" s="82"/>
      <c r="D35" s="82"/>
      <c r="E35" s="82"/>
      <c r="F35" s="63"/>
      <c r="G35" s="63"/>
      <c r="H35" s="63"/>
      <c r="I35" s="63"/>
      <c r="J35" s="63"/>
      <c r="K35" s="63"/>
      <c r="L35" s="63"/>
      <c r="M35" s="63"/>
      <c r="N35" s="63"/>
      <c r="O35" s="63"/>
      <c r="AA35" s="63"/>
      <c r="AB35" s="63"/>
      <c r="AC35" s="63"/>
      <c r="AD35" s="63"/>
      <c r="AE35" s="110"/>
      <c r="AF35" s="63"/>
      <c r="AG35" s="63"/>
      <c r="AH35" s="63"/>
      <c r="AI35" s="63"/>
      <c r="AJ35" s="63"/>
      <c r="AK35" s="63"/>
      <c r="AL35" s="63"/>
      <c r="AM35" s="63"/>
      <c r="AN35" s="63"/>
      <c r="AO35" s="63"/>
      <c r="AP35" s="63"/>
      <c r="AQ35" s="63"/>
      <c r="AT35" s="63"/>
      <c r="AU35" s="67"/>
      <c r="AV35" s="67"/>
      <c r="AW35" s="67"/>
      <c r="AX35" s="63"/>
      <c r="AY35" s="63"/>
      <c r="AZ35" s="63"/>
      <c r="BA35" s="63"/>
      <c r="BB35" s="63"/>
      <c r="BC35" s="63"/>
      <c r="BD35" s="63"/>
      <c r="BE35" s="63"/>
      <c r="BF35" s="63"/>
      <c r="BG35" s="67"/>
      <c r="BH35" s="63"/>
      <c r="BI35" s="63"/>
      <c r="BJ35" s="63"/>
      <c r="BK35" s="63"/>
      <c r="BL35" s="63"/>
      <c r="BM35" s="63"/>
      <c r="BN35" s="63"/>
      <c r="BO35" s="63"/>
      <c r="BR35" s="63"/>
      <c r="BS35" s="63"/>
      <c r="BT35" s="63"/>
      <c r="BU35" s="63"/>
      <c r="BV35" s="63"/>
      <c r="BW35" s="63"/>
      <c r="BX35" s="63"/>
      <c r="BY35" s="63"/>
      <c r="CB35" s="116"/>
      <c r="CC35" s="116"/>
      <c r="CD35" s="92"/>
      <c r="CE35" s="116"/>
      <c r="CF35" s="116"/>
      <c r="CG35" s="116"/>
      <c r="CH35" s="116"/>
      <c r="CI35" s="116"/>
      <c r="CJ35" s="116"/>
      <c r="CQ35" s="53"/>
    </row>
    <row r="36" spans="1:95" x14ac:dyDescent="0.35">
      <c r="A36" s="97"/>
      <c r="B36" s="82"/>
      <c r="C36" s="82"/>
      <c r="D36" s="82"/>
      <c r="E36" s="82"/>
      <c r="F36" s="63"/>
      <c r="G36" s="63"/>
      <c r="H36" s="63"/>
      <c r="I36" s="63"/>
      <c r="J36" s="63"/>
      <c r="K36" s="63"/>
      <c r="L36" s="63"/>
      <c r="M36" s="63"/>
      <c r="N36" s="63"/>
      <c r="O36" s="63"/>
      <c r="AA36" s="63"/>
      <c r="AB36" s="63"/>
      <c r="AC36" s="63"/>
      <c r="AD36" s="63"/>
      <c r="AE36" s="110"/>
      <c r="AF36" s="63"/>
      <c r="AG36" s="63"/>
      <c r="AH36" s="63"/>
      <c r="AI36" s="63"/>
      <c r="AJ36" s="63"/>
      <c r="AK36" s="63"/>
      <c r="AL36" s="63"/>
      <c r="AM36" s="63"/>
      <c r="AN36" s="63"/>
      <c r="AO36" s="63"/>
      <c r="AP36" s="63"/>
      <c r="AQ36" s="63"/>
      <c r="AT36" s="63"/>
      <c r="AU36" s="63"/>
      <c r="AV36" s="63"/>
      <c r="AW36" s="63"/>
      <c r="AX36" s="63"/>
      <c r="AY36" s="63"/>
      <c r="AZ36" s="63"/>
      <c r="BA36" s="63"/>
      <c r="BB36" s="63"/>
      <c r="BC36" s="63"/>
      <c r="BD36" s="63"/>
      <c r="BE36" s="63"/>
      <c r="BF36" s="63"/>
      <c r="BG36" s="63"/>
      <c r="BH36" s="63"/>
      <c r="BI36" s="63"/>
      <c r="BJ36" s="63"/>
      <c r="BK36" s="63"/>
      <c r="BL36" s="63"/>
      <c r="BM36" s="63"/>
      <c r="BN36" s="63"/>
      <c r="BO36" s="63"/>
      <c r="BR36" s="63"/>
      <c r="BS36" s="63"/>
      <c r="BT36" s="63"/>
      <c r="BU36" s="63"/>
      <c r="BV36" s="63"/>
      <c r="BW36" s="63"/>
      <c r="BX36" s="63"/>
      <c r="BY36" s="63"/>
      <c r="CQ36" s="53"/>
    </row>
    <row r="37" spans="1:95" x14ac:dyDescent="0.35">
      <c r="A37" s="97"/>
      <c r="B37" s="82"/>
      <c r="C37" s="82"/>
      <c r="D37" s="82"/>
      <c r="E37" s="82"/>
      <c r="F37" s="63"/>
      <c r="G37" s="63"/>
      <c r="H37" s="63"/>
      <c r="I37" s="63"/>
      <c r="J37" s="63"/>
      <c r="K37" s="63"/>
      <c r="L37" s="63"/>
      <c r="M37" s="63"/>
      <c r="N37" s="63"/>
      <c r="O37" s="63"/>
      <c r="AA37" s="63"/>
      <c r="AB37" s="63"/>
      <c r="AC37" s="63"/>
      <c r="AD37" s="63"/>
      <c r="AE37" s="67"/>
      <c r="AF37" s="67"/>
      <c r="AG37" s="67"/>
      <c r="AH37" s="67"/>
      <c r="AI37" s="232" t="s">
        <v>325</v>
      </c>
      <c r="AJ37" s="232"/>
      <c r="AK37" s="232"/>
      <c r="AL37" s="232"/>
      <c r="AM37" s="63"/>
      <c r="AN37" s="232" t="s">
        <v>326</v>
      </c>
      <c r="AO37" s="232"/>
      <c r="AP37" s="232"/>
      <c r="AQ37" s="232"/>
      <c r="AS37" s="232" t="s">
        <v>327</v>
      </c>
      <c r="AT37" s="232"/>
      <c r="AU37" s="232"/>
      <c r="AV37" s="232"/>
      <c r="AW37" s="63"/>
      <c r="AX37" s="232" t="s">
        <v>329</v>
      </c>
      <c r="AY37" s="232"/>
      <c r="AZ37" s="232"/>
      <c r="BA37" s="232"/>
      <c r="BC37" s="232" t="s">
        <v>330</v>
      </c>
      <c r="BD37" s="232"/>
      <c r="BE37" s="232"/>
      <c r="BF37" s="232"/>
      <c r="BG37" s="63"/>
      <c r="BH37" s="63"/>
      <c r="BI37" s="63"/>
      <c r="BL37" s="63"/>
      <c r="BM37" s="63"/>
      <c r="BN37" s="63"/>
      <c r="BO37" s="63"/>
      <c r="BR37" s="63"/>
      <c r="BW37" s="63"/>
      <c r="BX37" s="63"/>
      <c r="BY37" s="63"/>
      <c r="CQ37" s="53"/>
    </row>
    <row r="38" spans="1:95" x14ac:dyDescent="0.35">
      <c r="A38" s="97"/>
      <c r="B38" s="82"/>
      <c r="C38" s="82"/>
      <c r="D38" s="82"/>
      <c r="E38" s="82"/>
      <c r="F38" s="63"/>
      <c r="G38" s="63"/>
      <c r="H38" s="63"/>
      <c r="I38" s="63"/>
      <c r="J38" s="63"/>
      <c r="K38" s="63"/>
      <c r="L38" s="63"/>
      <c r="M38" s="63"/>
      <c r="N38" s="63"/>
      <c r="O38" s="63"/>
      <c r="AA38" s="63"/>
      <c r="AB38" s="63"/>
      <c r="AC38" s="63"/>
      <c r="AD38" s="63"/>
      <c r="AE38" s="244" t="s">
        <v>321</v>
      </c>
      <c r="AF38" s="244"/>
      <c r="AG38" s="244"/>
      <c r="AH38" s="192"/>
      <c r="AI38" s="74" t="str">
        <f>$BG$27</f>
        <v>1B</v>
      </c>
      <c r="AJ38" s="74">
        <f ca="1">_xlfn.IFS($AI$38=$BH$23,$BJ$24,$AI$38=$BN$14,$BP$15,$AI$38=$BK$9,$BM$10,$AI$38=$BD$9,$BF$10,$AI$38=$BA$14,$BC$15,$AI$38=$AY$4,$BA$5,$AI$38=$BG$2,$BI$3,$AI$38=$BN$4,$BP$5,AI38=BF15,BH16)</f>
        <v>2</v>
      </c>
      <c r="AK38" s="229" t="str">
        <f ca="1">_xlfn.IFS(AL$38=2,"90%",AL$38=3,"80%",AL$38=4,"70%",AL$38=5,"60%",AL$38=6,"50%",AL$38=7,"40%",AL$38=8,"30%",AL$38=9,"20%",AL$38=10,"10%")</f>
        <v>80%</v>
      </c>
      <c r="AL38" s="152">
        <f ca="1">INDEX(Sheet2!$D$3:$D$7,MATCH(Sheet1!$AJ$38,Sheet2!$C$3:$C$7,0))</f>
        <v>3</v>
      </c>
      <c r="AM38" s="190"/>
      <c r="AN38" s="183" t="str">
        <f>$BG$27</f>
        <v>1B</v>
      </c>
      <c r="AO38" s="183">
        <f ca="1">_xlfn.IFS($AN$38=$BH$23,$BJ$24,$AN$38=$BN$14,$BP$15,$AN$38=$BK$9,$BM$10,$AN$38=$BD$9,$BF$10,$AN$38=$BA$14,$BC$15,$AN$38=$AY$4,$BA$5,$AN$38=$BG$2,$BI$3,$AN$38=$BN$4,$BP$5,AN38=BF15,BH16)</f>
        <v>2</v>
      </c>
      <c r="AP38" s="230" t="str">
        <f ca="1">_xlfn.IFS($AQ38=2,"90%",$AQ38=3,"80%",$AQ38=4,"70%",$AQ38=5,"60%",$AQ38=6,"50%",$AQ38=7,"40%",$AQ38=8,"30%",$AQ38=9,"20%",$AQ38=10,"10%")</f>
        <v>70%</v>
      </c>
      <c r="AQ38" s="74">
        <f ca="1">INDEX(Sheet2!$G$3:$G$7,MATCH($AO$38,Sheet2!$F$3:$F$7,0))</f>
        <v>4</v>
      </c>
      <c r="AS38" s="74" t="str">
        <f>$BG$27</f>
        <v>1B</v>
      </c>
      <c r="AT38" s="74">
        <f ca="1">_xlfn.IFS($AS$38=$BH$23,$BJ$24,$AS$38=$BN$14,$BP$15,$AS$38=$BK$9,$BM$10,$AS$38=$BD$9,$BF$10,$AS$38=$BA$14,$BC$15,$AS$38=$AY$4,$BA$5,$AS$38=$BG$2,$BI$3,$AS$38=$BN$4,$BP$5,AS38=BF15,BH16)</f>
        <v>2</v>
      </c>
      <c r="AU38" s="231" t="str">
        <f ca="1">_xlfn.IFS($AV38=2,"90%",$AV38=3,"80%",$AV38=4,"70%",$AV38=5,"60%",$AV38=6,"50%",$AV38=7,"40%",$AV38=8,"30%",$AV38=9,"20%",$AV38=10,"10%")</f>
        <v>60%</v>
      </c>
      <c r="AV38" s="74">
        <f ca="1">INDEX(Sheet2!$J$3:$J$7,MATCH($AT$38,Sheet2!$I$3:$I$7,0))</f>
        <v>5</v>
      </c>
      <c r="AW38" s="190"/>
      <c r="AX38" s="74" t="str">
        <f>$BG$27</f>
        <v>1B</v>
      </c>
      <c r="AY38" s="74">
        <f ca="1">_xlfn.IFS($AX$38=$BH$23,$BJ$24,$AX$38=$BN$14,$BP$15,$AX$38=$BK$9,$BM$10,$AX$38=$BD$9,$BF$10,$AX$38=$BA$14,$BC$15,$AX$38=$AY$4,$BA$5,$AX$38=$BG$2,$BI$3,$AX$38=$BN$4,$BP$5,AX38=BF15,BH16)</f>
        <v>2</v>
      </c>
      <c r="AZ38" s="231" t="str">
        <f ca="1">_xlfn.IFS($BA38=2,"90%",$BA38=3,"80%",$BA38=4,"70%",$BA38=5,"60%",$BA38=6,"50%",$BA38=7,"40%",$BA38=8,"30%",$BA38=9,"20%",$BA38=10,"10%")</f>
        <v>50%</v>
      </c>
      <c r="BA38" s="74">
        <f ca="1">INDEX(Sheet2!$M$3:$M$7,MATCH($AY$38,Sheet2!$L$3:$L$7,0))</f>
        <v>6</v>
      </c>
      <c r="BC38" s="74" t="str">
        <f>$BG$27</f>
        <v>1B</v>
      </c>
      <c r="BD38" s="74">
        <f ca="1">_xlfn.IFS($BC$38=$BH$23,$BJ$24,$BC$38=$BN$14,$BP$15,$BC$38=$BK$9,$BM$10,$BC$38=$BD$9,$BF$10,$BC$38=$BA$14,$BC$15,$BC$38=$AY$4,$BA$5,$BC$38=$BG$2,$BI$3,$BC$38=$BN$4,$BP$5,BC38=BF15,BH16)</f>
        <v>2</v>
      </c>
      <c r="BE38" s="231" t="str">
        <f ca="1">_xlfn.IFS($BF38=2,"90%",$BF38=3,"80%",$BF38=4,"70%",$BF38=5,"60%",$BF38=6,"50%",$BF38=7,"40%",$BF38=8,"30%",$BF38=9,"20%",$BF38=10,"10%")</f>
        <v>40%</v>
      </c>
      <c r="BF38" s="74">
        <f ca="1">INDEX(Sheet2!$P$3:$P$7,MATCH($BD$38,Sheet2!$O$3:$O$7,0))</f>
        <v>7</v>
      </c>
      <c r="BG38" s="190"/>
      <c r="BH38" s="63"/>
      <c r="BI38" s="63"/>
      <c r="BL38" s="63"/>
      <c r="BM38" s="63"/>
      <c r="BN38" s="63"/>
      <c r="BO38" s="63"/>
      <c r="BR38" s="190"/>
      <c r="BW38" s="63"/>
      <c r="BX38" s="63"/>
      <c r="BY38" s="63"/>
      <c r="CQ38" s="53"/>
    </row>
    <row r="39" spans="1:95" x14ac:dyDescent="0.35">
      <c r="A39" s="97"/>
      <c r="B39" s="82"/>
      <c r="C39" s="82"/>
      <c r="D39" s="82"/>
      <c r="S39" s="200"/>
      <c r="T39" s="218"/>
      <c r="U39" s="218"/>
      <c r="V39" s="217"/>
      <c r="AB39" s="63"/>
      <c r="AC39" s="63"/>
      <c r="AD39" s="63"/>
      <c r="AE39" s="244" t="s">
        <v>322</v>
      </c>
      <c r="AF39" s="244"/>
      <c r="AG39" s="244"/>
      <c r="AH39" s="192"/>
      <c r="AI39" s="74" t="str">
        <f>$BG$27</f>
        <v>1B</v>
      </c>
      <c r="AJ39" s="74">
        <f ca="1">_xlfn.IFS($AI$39=$BH$23,$BJ$24,$AI$39=$BN$14,$BP$15,$AI$39=$BK$9,$BM$10,$AI$39=$BD$9,$BF$10,$AI$39=$BA$14,$BC$15,$AI$39=$AY$4,$BA$5,$AI$39=$BG$2,$BI$3,$AI$39=$BN$4,$BP$5,AI38=BF15,BH16)</f>
        <v>2</v>
      </c>
      <c r="AK39" s="229" t="str">
        <f ca="1">_xlfn.IFS($AL39=2,"90%",$AL39=3,"80%",$AL39=4,"70%",$AL39=5,"60%",$AL39=6,"50%",$AL39=7,"40%",$AL39=8,"30%",$AL39=9,"20%",$AL39=10,"10%")</f>
        <v>60%</v>
      </c>
      <c r="AL39" s="74">
        <f ca="1">INDEX(Sheet2!$D$9:$D$13,MATCH(Sheet1!$AJ$39,Sheet2!$C$9:$C$13,0))</f>
        <v>5</v>
      </c>
      <c r="AM39" s="190"/>
      <c r="AN39" s="183" t="str">
        <f>$BG$27</f>
        <v>1B</v>
      </c>
      <c r="AO39" s="183">
        <f ca="1">_xlfn.IFS($AN$39=$BH$23,$BJ$24,$AN$39=$BN$14,$BP$15,$AN$39=$BK$9,$BM$10,$AN$39=$BD$9,$BF$10,$AN$39=$BA$14,$BC$15,$AN$39=$AY$4,$BA$5,$AN$39=$BG$2,$BI$3,$AN$39=$BN$4,$BP$5,AN39=BF15,BH16)</f>
        <v>2</v>
      </c>
      <c r="AP39" s="230" t="str">
        <f ca="1">_xlfn.IFS($AQ39=2,"90%",$AQ39=3,"80%",$AQ39=4,"70%",$AQ39=5,"60%",$AQ39=6,"50%",$AQ39=7,"40%",$AQ39=8,"30%",$AQ39=9,"20%",$AQ39=10,"10%")</f>
        <v>50%</v>
      </c>
      <c r="AQ39" s="74">
        <f ca="1">INDEX(Sheet2!$G$9:$G$13,MATCH($AO$39,Sheet2!$F$9:$F$13,0))</f>
        <v>6</v>
      </c>
      <c r="AS39" s="74" t="str">
        <f>$BG$27</f>
        <v>1B</v>
      </c>
      <c r="AT39" s="74">
        <f ca="1">_xlfn.IFS($AS$39=$BH$23,$BJ$24,$AS$39=$BN$14,$BP$15,$AS$39=$BK$9,$BM$10,$AS$39=$BD$9,$BF$10,$AS$39=$BA$14,$BC$15,$AS$39=$AY$4,$BA$5,$AS$39=$BG$2,$BI$3,$AS$39=$BN$4,$BP$5,AS39=BF15,BH16)</f>
        <v>2</v>
      </c>
      <c r="AU39" s="231" t="str">
        <f ca="1">_xlfn.IFS($AV39=2,"90%",$AV39=3,"80%",$AV39=4,"70%",$AV39=5,"60%",$AV39=6,"50%",$AV39=7,"40%",$AV39=8,"30%",$AV39=9,"20%",$AV39=10,"10%")</f>
        <v>40%</v>
      </c>
      <c r="AV39" s="74">
        <f ca="1">INDEX(Sheet2!$J$9:$J$13,MATCH($AT$39,Sheet2!$I$9:$I$13,0))</f>
        <v>7</v>
      </c>
      <c r="AW39" s="190"/>
      <c r="AX39" s="74" t="str">
        <f>$BG$27</f>
        <v>1B</v>
      </c>
      <c r="AY39" s="74">
        <f ca="1">_xlfn.IFS($AX$39=$BH$23,$BJ$24,$AX$39=$BN$14,$BP$15,$AX$39=$BK$9,$BM$10,$AX$39=$BD$9,$BF$10,$AX$39=$BA$14,$BC$15,$AX$39=$AY$4,$BA$5,$AX$39=$BG$2,$BI$3,$AX$39=$BN$4,$BP$5,AX39=BF15,BH16)</f>
        <v>2</v>
      </c>
      <c r="AZ39" s="231" t="str">
        <f ca="1">_xlfn.IFS($BA39=2,"90%",$BA39=3,"80%",$BA39=4,"70%",$BA39=5,"60%",$BA39=6,"50%",$BA39=7,"40%",$BA39=8,"30%",$BA39=9,"20%",$BA39=10,"10%")</f>
        <v>30%</v>
      </c>
      <c r="BA39" s="74">
        <f ca="1">INDEX(Sheet2!$M$9:$M$13,MATCH($AY$39,Sheet2!$L$9:$L$13,0))</f>
        <v>8</v>
      </c>
      <c r="BC39" s="74" t="str">
        <f>$BG$27</f>
        <v>1B</v>
      </c>
      <c r="BD39" s="74">
        <f ca="1">_xlfn.IFS($BC$39=$BH$23,$BJ$24,$BC$39=$BN$14,$BP$15,$BC$39=$BK$9,$BM$10,$BC$39=$BD$9,$BF$10,$BC$39=$BA$14,$BC$15,$BC$39=$AY$4,$BA$5,$BC$39=$BG$2,$BI$3,$BC$39=$BN$4,$BP$5,BC39=BF15,BH16)</f>
        <v>2</v>
      </c>
      <c r="BE39" s="231" t="str">
        <f t="shared" ref="BE39:BE41" ca="1" si="7">_xlfn.IFS($BF39=2,"90%",$BF39=3,"80%",$BF39=4,"70%",$BF39=5,"60%",$BF39=6,"50%",$BF39=7,"40%",$BF39=8,"30%",$BF39=9,"20%",$BF39=10,"10%")</f>
        <v>20%</v>
      </c>
      <c r="BF39" s="74">
        <f ca="1">INDEX(Sheet2!$P$9:$P$13,MATCH($BD$39,Sheet2!$O$9:$O$13,0))</f>
        <v>9</v>
      </c>
      <c r="BG39" s="190"/>
      <c r="BH39" s="190"/>
      <c r="BI39" s="190"/>
      <c r="BN39" s="190"/>
      <c r="BO39" s="244"/>
      <c r="BP39" s="244"/>
      <c r="BQ39" s="244"/>
      <c r="BR39" s="190"/>
      <c r="BW39" s="63"/>
      <c r="BX39" s="63"/>
      <c r="BY39" s="63"/>
      <c r="CQ39" s="53"/>
    </row>
    <row r="40" spans="1:95" x14ac:dyDescent="0.35">
      <c r="A40" s="97"/>
      <c r="B40" s="82"/>
      <c r="C40" s="82"/>
      <c r="D40" s="82"/>
      <c r="E40" s="82"/>
      <c r="S40" s="200"/>
      <c r="T40" s="218"/>
      <c r="U40" s="218"/>
      <c r="V40" s="217"/>
      <c r="AB40" s="63"/>
      <c r="AC40" s="63"/>
      <c r="AD40" s="63"/>
      <c r="AE40" s="244" t="s">
        <v>323</v>
      </c>
      <c r="AF40" s="244"/>
      <c r="AG40" s="244"/>
      <c r="AH40" s="192"/>
      <c r="AI40" s="74" t="str">
        <f>$BG$30</f>
        <v>3B</v>
      </c>
      <c r="AJ40" s="74">
        <f ca="1">_xlfn.IFS($AI$40=$BF$15,$BG$16,$AI$40=$BH$23,$BI$24,$AI$40=$BN$14,$BO$15,$AI$40=$BK$9,$BL$10,$AI$40=$BD$9,$BE$10,$AI$40=$BA$14,$BB$15,$AI$40=$AY$4,$AZ$5,$AI$40=$BG$2,$BH$3,$AI$40=$BN$4,$BO$5)</f>
        <v>5</v>
      </c>
      <c r="AK40" s="229" t="str">
        <f t="shared" ref="AK40:AK41" ca="1" si="8">_xlfn.IFS($AL40=2,"90%",$AL40=3,"80%",$AL40=4,"70%",$AL40=5,"60%",$AL40=6,"50%",$AL40=7,"40%",$AL40=8,"30%",$AL40=9,"20%",$AL40=10,"10%")</f>
        <v>20%</v>
      </c>
      <c r="AL40" s="74">
        <f ca="1">INDEX(Sheet2!$D$15:$D$19,MATCH(Sheet1!$AJ$40,Sheet2!$C$15:$C$19,0))</f>
        <v>9</v>
      </c>
      <c r="AM40" s="190"/>
      <c r="AN40" s="183" t="str">
        <f>$BG$30</f>
        <v>3B</v>
      </c>
      <c r="AO40" s="183">
        <f ca="1">_xlfn.IFS($AN$40=$BF$15,$BG$16,$AN$40=$BH$23,$BI$24,$AN$40=$BN$14,$BO$15,$AN$40=$BK$9,$BL$10,$AN$40=$BD$9,$BE$10,$AN$40=$BA$14,$BB$15,$AN$40=$AY$4,$AZ$5,$AN$40=$BG$2,$BH$3,$AN$40=$BN$4,$BO$5)</f>
        <v>5</v>
      </c>
      <c r="AP40" s="230" t="str">
        <f ca="1">_xlfn.IFS($AQ40=2,"90%",$AQ40=3,"80%",$AQ40=4,"70%",$AQ40=5,"60%",$AQ40=6,"50%",$AQ40=7,"40%",$AQ40=8,"30%",$AQ40=9,"20%",$AQ40=10,"10%")</f>
        <v>10%</v>
      </c>
      <c r="AQ40" s="74">
        <f ca="1">INDEX(Sheet2!$G$15:$G$19,MATCH($AO$40,Sheet2!$F$15:$F$19,0))</f>
        <v>10</v>
      </c>
      <c r="AS40" s="74" t="str">
        <f>$BG$30</f>
        <v>3B</v>
      </c>
      <c r="AT40" s="74">
        <f ca="1">_xlfn.IFS($AS$40=$BF$15,$BG$16,$AS$40=$BH$23,$BI$24,$AS$40=$BN$14,$BO$15,$AS$40=$BK$9,$BL$10,$AS$40=$BD$9,$BE$10,$AS$40=$BA$14,$BB$15,$AS$40=$AY$4,$AZ$5,$AS$40=$BG$2,$BH$3,$AS$40=$BN$4,$BO$5)</f>
        <v>5</v>
      </c>
      <c r="AU40" s="231" t="str">
        <f ca="1">_xlfn.IFS($AV40=2,"90%",$AV40=3,"80%",$AV40=4,"70%",$AV40=5,"60%",$AV40=6,"50%",$AV40=7,"40%",$AV40=8,"30%",$AV40=9,"20%",$AV40=10,"10%",AV40="OUT","")</f>
        <v/>
      </c>
      <c r="AV40" s="74" t="str">
        <f ca="1">INDEX(Sheet2!$J$15:$J$19,MATCH($AT$40,Sheet2!$I$15:$I$19,0))</f>
        <v>OUT</v>
      </c>
      <c r="AW40" s="190"/>
      <c r="AX40" s="74" t="str">
        <f>$BG$30</f>
        <v>3B</v>
      </c>
      <c r="AY40" s="74">
        <f ca="1">_xlfn.IFS($AX$40=$BF$15,$BG$16,$AX$40=$BH$23,$BI$24,$AX$40=$BN$14,$BO$15,$AX$40=$BK$9,$BL$10,$AX$40=$BD$9,$BE$10,$AX$40=$BA$14,$BB$15,$AX$40=$AY$4,$AZ$5,$AX$40=$BG$2,$BH$3,$AX$40=$BN$4,$BO$5)</f>
        <v>5</v>
      </c>
      <c r="AZ40" s="231" t="e">
        <f ca="1">_xlfn.IFS($BA40=2,"90%",$BA40=3,"80%",$BA40=4,"70%",$BA40=5,"60%",$BA40=6,"50%",$BA40=7,"40%",$BA40=8,"30%",$BA40=9,"20%",$BA40=10,"10%")</f>
        <v>#N/A</v>
      </c>
      <c r="BA40" s="74" t="str">
        <f ca="1">INDEX(Sheet2!$M$15:$M$19,MATCH($AY$40,Sheet2!$L$15:$L$19,0))</f>
        <v>OUT</v>
      </c>
      <c r="BC40" s="74" t="str">
        <f>$BG$30</f>
        <v>3B</v>
      </c>
      <c r="BD40" s="74">
        <f ca="1">_xlfn.IFS($BC$40=$BF$15,$BG$16,$BC$40=$BH$23,$BI$24,$BC$40=$BN$14,$BO$15,$BC$40=$BK$9,$BL$10,$BC$40=$BD$9,$BE$10,$BC$40=$BA$14,$BB$15,$BC$40=$AY$4,$AZ$5,$BC$40=$BG$2,$BH$3,$BC$40=$BN$4,$BO$5)</f>
        <v>5</v>
      </c>
      <c r="BE40" s="231" t="e">
        <f t="shared" ca="1" si="7"/>
        <v>#N/A</v>
      </c>
      <c r="BF40" s="74" t="str">
        <f ca="1">INDEX(Sheet2!$P$15:$P$19,MATCH($BD$40,Sheet2!$O$15:$O$19,0))</f>
        <v>OUT</v>
      </c>
      <c r="BG40" s="190"/>
      <c r="BH40" s="190"/>
      <c r="BI40" s="190"/>
      <c r="BN40" s="190"/>
      <c r="BO40" s="244"/>
      <c r="BP40" s="244"/>
      <c r="BQ40" s="244"/>
      <c r="BR40" s="190"/>
      <c r="BW40" s="63"/>
      <c r="BX40" s="63"/>
      <c r="BY40" s="63"/>
      <c r="CQ40" s="53"/>
    </row>
    <row r="41" spans="1:95" x14ac:dyDescent="0.35">
      <c r="A41" s="97"/>
      <c r="B41" s="82"/>
      <c r="C41" s="82"/>
      <c r="D41" s="82"/>
      <c r="E41" s="82"/>
      <c r="S41" s="216"/>
      <c r="T41" s="218"/>
      <c r="U41" s="221"/>
      <c r="V41" s="217"/>
      <c r="AB41" s="63"/>
      <c r="AC41" s="63"/>
      <c r="AD41" s="63"/>
      <c r="AE41" s="244" t="s">
        <v>324</v>
      </c>
      <c r="AF41" s="244"/>
      <c r="AG41" s="244"/>
      <c r="AH41" s="192"/>
      <c r="AI41" s="74" t="str">
        <f>$BG$33</f>
        <v>2B</v>
      </c>
      <c r="AJ41" s="74">
        <f ca="1">_xlfn.IFS($AI$41=$BH$23,$BI$24,$AI$41=$BN$14,$BO$15,$AI$41=$BK$9,$BL$10,$AI$41=$BD$9,$BE$10,$AI$41=$BA$14,$BB$15,$AI$41=$AY$4,$AZ$5,$AI$41=$BG$2,$BH$3,$AI$41=$BN$4,$BO$5)</f>
        <v>5</v>
      </c>
      <c r="AK41" s="229" t="str">
        <f t="shared" ca="1" si="8"/>
        <v>40%</v>
      </c>
      <c r="AL41" s="74">
        <f ca="1">INDEX(Sheet2!$D$21:$D$25,MATCH(Sheet1!$AJ$41,Sheet2!$C$21:$C$25,0))</f>
        <v>7</v>
      </c>
      <c r="AM41" s="190"/>
      <c r="AN41" s="183" t="str">
        <f>$BG$33</f>
        <v>2B</v>
      </c>
      <c r="AO41" s="183">
        <f ca="1">_xlfn.IFS($AN$41=$BH$23,$BI$24,$AN$41=$BN$14,$BO$15,$AN$41=$BK$9,$BL$10,$AN$41=$BD$9,$BE$10,$AN$41=$BA$14,$BB$15,$AN$41=$AY$4,$AZ$5,$AN$41=$BG$2,$BH$3,$AN$41=$BN$4,$BO$5)</f>
        <v>5</v>
      </c>
      <c r="AP41" s="230" t="str">
        <f ca="1">_xlfn.IFS($AQ41=2,"90%",$AQ41=3,"80%",$AQ41=4,"70%",$AQ41=5,"60%",$AQ41=6,"50%",$AQ41=7,"40%",$AQ41=8,"30%",$AQ41=9,"20%",$AQ41=10,"10%")</f>
        <v>30%</v>
      </c>
      <c r="AQ41" s="74">
        <f ca="1">INDEX(Sheet2!$G$21:$G$25,MATCH($AO$41,Sheet2!$F$21:$F$25,0))</f>
        <v>8</v>
      </c>
      <c r="AS41" s="74" t="str">
        <f>$BG$33</f>
        <v>2B</v>
      </c>
      <c r="AT41" s="74">
        <f ca="1">_xlfn.IFS($AS$41=$BH$23,$BI$24,$AS$41=$BN$14,$BO$15,$AS$41=$BK$9,$BL$10,$AS$41=$BD$9,$BE$10,$AS$41=$BA$14,$BB$15,$AS$41=$AY$4,$AZ$5,$AS$41=$BG$2,$BH$3,$AS$41=$BN$4,$BO$5)</f>
        <v>5</v>
      </c>
      <c r="AU41" s="231" t="str">
        <f ca="1">_xlfn.IFS($AV41=2,"90%",$AV41=3,"80%",$AV41=4,"70%",$AV41=5,"60%",$AV41=6,"50%",$AV41=7,"40%",$AV41=8,"30%",$AV41=9,"20%",$AV41=10,"10%")</f>
        <v>20%</v>
      </c>
      <c r="AV41" s="74">
        <f ca="1">INDEX(Sheet2!$J$21:$J$25,MATCH($AT$41,Sheet2!$I$21:$I$25,0))</f>
        <v>9</v>
      </c>
      <c r="AW41" s="190"/>
      <c r="AX41" s="74" t="str">
        <f>$BG$33</f>
        <v>2B</v>
      </c>
      <c r="AY41" s="74">
        <f ca="1">_xlfn.IFS($AX$41=$BH$23,$BI$24,$AX$41=$BN$14,$BO$15,$AX$41=$BK$9,$BL$10,$AX$41=$BD$9,$BE$10,$AX$41=$BA$14,$BB$15,$AX$41=$AY$4,$AZ$5,$AX$41=$BG$2,$BH$3,$AX$41=$BN$4,$BO$5)</f>
        <v>5</v>
      </c>
      <c r="AZ41" s="231" t="str">
        <f ca="1">_xlfn.IFS($BA41=2,"90%",$BA41=3,"80%",$BA41=4,"70%",$BA41=5,"60%",$BA41=6,"50%",$BA41=7,"40%",$BA41=8,"30%",$BA41=9,"20%",$BA41=10,"10%")</f>
        <v>10%</v>
      </c>
      <c r="BA41" s="74">
        <f ca="1">INDEX(Sheet2!$M$21:$M$25,MATCH($AY$41,Sheet2!$L$21:$L$25,0))</f>
        <v>10</v>
      </c>
      <c r="BC41" s="74" t="str">
        <f>$BG$33</f>
        <v>2B</v>
      </c>
      <c r="BD41" s="74">
        <f ca="1">_xlfn.IFS($BC$41=$BH$23,$BI$24,$BC$41=$BN$14,$BO$15,$BC$41=$BK$9,$BL$10,$BC$41=$BD$9,$BE$10,$BC$41=$BA$14,$BB$15,$BC$41=$AY$4,$AZ$5,$BC$41=$BG$2,$BH$3,$BC$41=$BN$4,$BO$5)</f>
        <v>5</v>
      </c>
      <c r="BE41" s="231" t="e">
        <f t="shared" ca="1" si="7"/>
        <v>#N/A</v>
      </c>
      <c r="BF41" s="74" t="str">
        <f ca="1">INDEX(Sheet2!$P$21:$P$25,MATCH($BD$41,Sheet2!$O$21:$O$25,0))</f>
        <v>OUT</v>
      </c>
      <c r="BG41" s="190"/>
      <c r="BH41" s="190"/>
      <c r="BI41" s="190"/>
      <c r="BN41" s="190"/>
      <c r="BO41" s="244"/>
      <c r="BP41" s="244"/>
      <c r="BQ41" s="244"/>
      <c r="BR41" s="190"/>
      <c r="BW41" s="63"/>
      <c r="BX41" s="63"/>
      <c r="BY41" s="63"/>
      <c r="CQ41" s="53"/>
    </row>
    <row r="42" spans="1:95" x14ac:dyDescent="0.35">
      <c r="A42" s="97"/>
      <c r="B42" s="82"/>
      <c r="C42" s="82"/>
      <c r="D42" s="82"/>
      <c r="E42" s="82"/>
      <c r="F42" s="63"/>
      <c r="G42" s="63"/>
      <c r="H42" s="63"/>
      <c r="I42" s="63"/>
      <c r="J42" s="63"/>
      <c r="K42" s="63"/>
      <c r="L42" s="63"/>
      <c r="M42" s="63"/>
      <c r="N42" s="63"/>
      <c r="O42" s="63"/>
      <c r="S42" s="200"/>
      <c r="T42" s="218"/>
      <c r="U42" s="218"/>
      <c r="V42" s="217"/>
      <c r="AA42" s="63"/>
      <c r="AB42" s="63"/>
      <c r="AC42" s="63"/>
      <c r="AD42" s="63"/>
      <c r="AE42" s="67"/>
      <c r="AF42" s="67"/>
      <c r="AG42" s="67"/>
      <c r="AH42" s="67"/>
      <c r="AI42" s="67"/>
      <c r="AJ42" s="67"/>
      <c r="AK42" s="67"/>
      <c r="AL42" s="67"/>
      <c r="AM42" s="63"/>
      <c r="AN42" s="63"/>
      <c r="AO42" s="63"/>
      <c r="AP42" s="63"/>
      <c r="AQ42" s="63"/>
      <c r="AT42" s="63"/>
      <c r="AU42" s="63"/>
      <c r="AV42" s="63"/>
      <c r="AW42" s="63"/>
      <c r="AX42" s="63"/>
      <c r="AY42" s="63"/>
      <c r="AZ42" s="63"/>
      <c r="BA42" s="63"/>
      <c r="BB42" s="63"/>
      <c r="BC42" s="63"/>
      <c r="BD42" s="63"/>
      <c r="BE42" s="63"/>
      <c r="BF42" s="63"/>
      <c r="BG42" s="63"/>
      <c r="BH42" s="63"/>
      <c r="BI42" s="63"/>
      <c r="BJ42" s="63"/>
      <c r="BK42" s="63"/>
      <c r="BL42" s="63"/>
      <c r="BM42" s="63"/>
      <c r="BN42" s="63"/>
      <c r="BO42" s="63"/>
      <c r="BR42" s="63"/>
      <c r="BS42" s="63"/>
      <c r="BT42" s="63"/>
      <c r="BU42" s="63"/>
      <c r="BV42" s="63"/>
      <c r="BW42" s="63"/>
      <c r="BX42" s="63"/>
      <c r="BY42" s="63"/>
    </row>
    <row r="43" spans="1:95" ht="19" thickBot="1" x14ac:dyDescent="0.4">
      <c r="A43" s="97"/>
      <c r="B43" s="82"/>
      <c r="C43" s="82"/>
      <c r="D43" s="82"/>
      <c r="E43" s="82"/>
      <c r="F43" s="63"/>
      <c r="G43" s="63"/>
      <c r="H43" s="63"/>
      <c r="I43" s="63"/>
      <c r="J43" s="63"/>
      <c r="K43" s="63"/>
      <c r="L43" s="63"/>
      <c r="M43" s="63"/>
      <c r="N43" s="63"/>
      <c r="O43" s="63"/>
      <c r="S43" s="200"/>
      <c r="T43" s="218"/>
      <c r="U43" s="218"/>
      <c r="V43" s="217"/>
      <c r="AB43" s="63"/>
      <c r="AC43" s="63"/>
      <c r="AD43" s="63"/>
      <c r="AE43" s="87"/>
      <c r="AF43" s="63"/>
      <c r="AG43" s="87"/>
      <c r="AH43" s="63"/>
      <c r="AI43" s="75">
        <v>0</v>
      </c>
      <c r="AJ43" s="63"/>
      <c r="AK43" s="63"/>
      <c r="AL43" s="63"/>
      <c r="AM43" s="63"/>
      <c r="AN43" s="63"/>
      <c r="AO43" s="63"/>
      <c r="AP43" s="63"/>
      <c r="AQ43" s="63"/>
      <c r="AT43" s="63"/>
      <c r="AU43" s="63"/>
      <c r="AV43" s="63"/>
      <c r="AW43" s="63"/>
      <c r="AX43" s="63"/>
      <c r="AY43" s="63"/>
      <c r="AZ43" s="192"/>
      <c r="BA43" s="192"/>
      <c r="BB43" s="192"/>
      <c r="BC43" s="192"/>
      <c r="BD43" s="63"/>
      <c r="BE43" s="63"/>
      <c r="BF43" s="63"/>
      <c r="BG43" s="63"/>
      <c r="BH43" s="63"/>
      <c r="BI43" s="94">
        <f>CQ1</f>
        <v>10</v>
      </c>
      <c r="BJ43" s="192"/>
      <c r="BK43" s="130"/>
      <c r="BL43" s="130"/>
      <c r="BM43" s="130"/>
      <c r="BN43" s="190"/>
      <c r="BO43" s="63"/>
      <c r="BR43" s="63"/>
      <c r="BS43" s="63"/>
    </row>
    <row r="44" spans="1:95" ht="15" thickBot="1" x14ac:dyDescent="0.4">
      <c r="A44" s="97"/>
      <c r="B44" s="82"/>
      <c r="C44" s="82"/>
      <c r="D44" s="82"/>
      <c r="E44" s="82"/>
      <c r="F44" s="63"/>
      <c r="G44" s="63"/>
      <c r="H44" s="63"/>
      <c r="I44" s="63"/>
      <c r="J44" s="63"/>
      <c r="K44" s="63"/>
      <c r="L44" s="63"/>
      <c r="M44" s="63"/>
      <c r="N44" s="63"/>
      <c r="O44" s="63"/>
      <c r="S44" s="200"/>
      <c r="T44" s="218"/>
      <c r="U44" s="218"/>
      <c r="V44" s="217"/>
      <c r="AB44" s="63"/>
      <c r="AC44" s="63"/>
      <c r="AD44" s="63"/>
      <c r="AE44" s="63"/>
      <c r="AF44" s="63"/>
      <c r="AG44" s="63"/>
      <c r="AH44" s="81"/>
      <c r="AI44" s="84">
        <v>1</v>
      </c>
      <c r="AJ44" s="243" t="str">
        <f ca="1">$F$5</f>
        <v>Sharkey</v>
      </c>
      <c r="AK44" s="252" t="str">
        <f ca="1">$F$5</f>
        <v>Sharkey</v>
      </c>
      <c r="AL44" s="252" t="str">
        <f ca="1">$F$5</f>
        <v>Sharkey</v>
      </c>
      <c r="AM44" s="201">
        <f ca="1">_xlfn.IFS($H$5="R",$B$5,$H$5="B",$C$5,$H$5="L",$D$5)</f>
        <v>-2</v>
      </c>
      <c r="AN44" s="192">
        <f ca="1">IF($AM44&lt;0,VLOOKUP($AM44,$AT$6:$AU$9,2,FALSE),VLOOKUP($AM44,$AT$10:$AU$14,2,FALSE))</f>
        <v>8</v>
      </c>
      <c r="AO44" s="89"/>
      <c r="AP44" s="90"/>
      <c r="AQ44" s="90"/>
      <c r="AR44" s="91">
        <v>1</v>
      </c>
      <c r="AS44" s="255" t="str">
        <f ca="1">$AC$5</f>
        <v>Monteso</v>
      </c>
      <c r="AT44" s="256"/>
      <c r="AU44" s="256"/>
      <c r="AV44" s="202">
        <f ca="1">_xlfn.IFS($AE$5="R",$Y$5,$AE$5="B",$Z$5,$AE$5="L",$AA$5)</f>
        <v>0</v>
      </c>
      <c r="AW44" s="192">
        <f ca="1">IF($AV44&lt;0,VLOOKUP($AV44,$AT$5:$AU$9,2,FALSE),VLOOKUP($AV44,$AT$10:$AU$14,2,FALSE))</f>
        <v>6</v>
      </c>
      <c r="AX44" s="63"/>
      <c r="BC44" s="161">
        <f ca="1">VLOOKUP($BC$45,$F$5:$T$19,14,FALSE)</f>
        <v>1</v>
      </c>
      <c r="BD44" s="243"/>
      <c r="BE44" s="243"/>
      <c r="BF44" s="243"/>
      <c r="BG44" s="195"/>
      <c r="BH44" s="67"/>
      <c r="BI44" s="63"/>
      <c r="BJ44" s="63"/>
      <c r="BK44" s="161">
        <f ca="1">VLOOKUP($BK$45,$AC$5:$AQ$19,14,FALSE)</f>
        <v>3</v>
      </c>
      <c r="BL44" s="67"/>
      <c r="BM44" s="42"/>
      <c r="BN44" s="42"/>
      <c r="BO44" s="42"/>
      <c r="BP44" s="42"/>
      <c r="BQ44" s="42"/>
      <c r="BR44" s="77" t="e">
        <f ca="1">VLOOKUP(BK45,AR44:AW52,6,FALSE)</f>
        <v>#N/A</v>
      </c>
      <c r="BS44" s="63" t="e">
        <f ca="1">IF(BR44&lt;=$BI$43,"Batter","Pitcher")</f>
        <v>#N/A</v>
      </c>
    </row>
    <row r="45" spans="1:95" s="63" customFormat="1" ht="15" thickBot="1" x14ac:dyDescent="0.4">
      <c r="A45" s="111"/>
      <c r="B45" s="82"/>
      <c r="C45" s="82"/>
      <c r="D45" s="82"/>
      <c r="E45" s="82"/>
      <c r="S45" s="200"/>
      <c r="T45" s="218"/>
      <c r="U45" s="218"/>
      <c r="V45" s="217"/>
      <c r="AH45" s="81"/>
      <c r="AI45" s="84">
        <v>2</v>
      </c>
      <c r="AJ45" s="243" t="str">
        <f ca="1">$F$6</f>
        <v>Lucas</v>
      </c>
      <c r="AK45" s="252" t="str">
        <f ca="1">$F$6</f>
        <v>Lucas</v>
      </c>
      <c r="AL45" s="252" t="str">
        <f ca="1">$F$6</f>
        <v>Lucas</v>
      </c>
      <c r="AM45" s="201">
        <f ca="1">_xlfn.IFS($H$6="R",$B$6,$H$6="B",$C$6,$H$6="L",$D$6)</f>
        <v>-1</v>
      </c>
      <c r="AN45" s="207">
        <f t="shared" ref="AN45:AN52" ca="1" si="9">IF($AM45&lt;0,VLOOKUP($AM45,$AT$6:$AU$9,2,FALSE),VLOOKUP($AM45,$AT$10:$AU$14,2,FALSE))</f>
        <v>7</v>
      </c>
      <c r="AO45" s="89"/>
      <c r="AP45" s="90"/>
      <c r="AQ45" s="90"/>
      <c r="AR45" s="91">
        <v>2</v>
      </c>
      <c r="AS45" s="255" t="str">
        <f ca="1">$AC$6</f>
        <v>Johnstone</v>
      </c>
      <c r="AT45" s="256" t="str">
        <f ca="1">$AC$6</f>
        <v>Johnstone</v>
      </c>
      <c r="AU45" s="256"/>
      <c r="AV45" s="202">
        <f ca="1">_xlfn.IFS($AE6="R",$Y6,$AE6="B",$Z6,$AE6="L",$AA6)</f>
        <v>-3</v>
      </c>
      <c r="AW45" s="207">
        <f t="shared" ref="AW45:AW52" ca="1" si="10">IF($AV45&lt;0,VLOOKUP($AV45,$AT$5:$AU$9,2,FALSE),VLOOKUP($AV45,$AT$10:$AU$14,2,FALSE))</f>
        <v>9</v>
      </c>
      <c r="BB45" s="63">
        <v>1</v>
      </c>
      <c r="BC45" s="237" t="str">
        <f ca="1">VLOOKUP($BB$45,$AI$44:$AN$53,4,FALSE)</f>
        <v>Sharkey</v>
      </c>
      <c r="BD45" s="238"/>
      <c r="BE45" s="238"/>
      <c r="BF45" s="238"/>
      <c r="BG45" s="239"/>
      <c r="BH45" s="115">
        <f ca="1">VLOOKUP(BB45,AI44:AN52,6,FALSE)</f>
        <v>8</v>
      </c>
      <c r="BJ45" s="63">
        <v>1</v>
      </c>
      <c r="BK45" s="237" t="str">
        <f ca="1">VLOOKUP(BJ45,AR44:AW52,2,FALSE)</f>
        <v>Monteso</v>
      </c>
      <c r="BL45" s="238"/>
      <c r="BM45" s="238"/>
      <c r="BN45" s="238"/>
      <c r="BO45" s="239"/>
      <c r="BP45" s="114">
        <f ca="1">VLOOKUP(BJ45,AR44:AW53,6,FALSE)</f>
        <v>6</v>
      </c>
    </row>
    <row r="46" spans="1:95" s="63" customFormat="1" ht="15" thickBot="1" x14ac:dyDescent="0.4">
      <c r="A46" s="82"/>
      <c r="B46" s="82"/>
      <c r="C46" s="82"/>
      <c r="D46" s="82"/>
      <c r="E46" s="82"/>
      <c r="S46" s="200"/>
      <c r="T46" s="218"/>
      <c r="U46" s="218"/>
      <c r="V46" s="217"/>
      <c r="AH46" s="81"/>
      <c r="AI46" s="84">
        <v>3</v>
      </c>
      <c r="AJ46" s="243" t="str">
        <f ca="1">$F$7</f>
        <v>Kemp</v>
      </c>
      <c r="AK46" s="252" t="str">
        <f ca="1">$F$7</f>
        <v>Kemp</v>
      </c>
      <c r="AL46" s="252" t="str">
        <f ca="1">$F$7</f>
        <v>Kemp</v>
      </c>
      <c r="AM46" s="201">
        <f ca="1">_xlfn.IFS($H$7="R",$B$7,$H$7="B",$C$7,$H$7="L",$D$7)</f>
        <v>0</v>
      </c>
      <c r="AN46" s="207">
        <f t="shared" ca="1" si="9"/>
        <v>6</v>
      </c>
      <c r="AO46" s="89"/>
      <c r="AP46" s="90"/>
      <c r="AQ46" s="90"/>
      <c r="AR46" s="91">
        <v>3</v>
      </c>
      <c r="AS46" s="255" t="str">
        <f ca="1">$AC$7</f>
        <v>O'Sheehan</v>
      </c>
      <c r="AT46" s="256" t="str">
        <f ca="1">$AC$7</f>
        <v>O'Sheehan</v>
      </c>
      <c r="AU46" s="256"/>
      <c r="AV46" s="202">
        <f ca="1">_xlfn.IFS($AE7="R",$Y7,$AE7="B",$Z7,$AE7="L",$AA7)</f>
        <v>1</v>
      </c>
      <c r="AW46" s="207">
        <f t="shared" ca="1" si="10"/>
        <v>5</v>
      </c>
    </row>
    <row r="47" spans="1:95" s="63" customFormat="1" ht="15" thickBot="1" x14ac:dyDescent="0.4">
      <c r="A47" s="82"/>
      <c r="B47" s="82"/>
      <c r="C47" s="82"/>
      <c r="D47" s="82"/>
      <c r="E47" s="82"/>
      <c r="S47" s="200"/>
      <c r="T47" s="218"/>
      <c r="U47" s="218"/>
      <c r="V47" s="217"/>
      <c r="AH47" s="81"/>
      <c r="AI47" s="84">
        <v>4</v>
      </c>
      <c r="AJ47" s="243" t="str">
        <f ca="1">$F$8</f>
        <v>Holley</v>
      </c>
      <c r="AK47" s="252" t="str">
        <f ca="1">$F$8</f>
        <v>Holley</v>
      </c>
      <c r="AL47" s="252" t="str">
        <f ca="1">$F$8</f>
        <v>Holley</v>
      </c>
      <c r="AM47" s="201">
        <f ca="1">_xlfn.IFS($H$8="R",$B$8,$H$8="B",$C$8,$H$8="L",$D$8)</f>
        <v>0</v>
      </c>
      <c r="AN47" s="209">
        <f t="shared" ca="1" si="9"/>
        <v>6</v>
      </c>
      <c r="AO47" s="89"/>
      <c r="AP47" s="90"/>
      <c r="AQ47" s="90"/>
      <c r="AR47" s="91">
        <v>4</v>
      </c>
      <c r="AS47" s="255" t="str">
        <f ca="1">$AC$8</f>
        <v>Rhodes</v>
      </c>
      <c r="AT47" s="256" t="str">
        <f ca="1">$AC$8</f>
        <v>Rhodes</v>
      </c>
      <c r="AU47" s="256"/>
      <c r="AV47" s="202">
        <f ca="1">_xlfn.IFS($AE$8="R",$Y$8,$AE$8="B",$Z$8,$AE$8="L",$AA$8)</f>
        <v>0</v>
      </c>
      <c r="AW47" s="207">
        <f t="shared" ca="1" si="10"/>
        <v>6</v>
      </c>
      <c r="BC47" s="240" t="str">
        <f ca="1">IF(BH45&lt;=BI43,"Batter","Pitcher")</f>
        <v>Batter</v>
      </c>
      <c r="BD47" s="241"/>
      <c r="BE47" s="241"/>
      <c r="BF47" s="241"/>
      <c r="BG47" s="242"/>
      <c r="BK47" s="240" t="str">
        <f ca="1">IF(BP45&lt;=BI43,"Batter","Pitcher")</f>
        <v>Batter</v>
      </c>
      <c r="BL47" s="241"/>
      <c r="BM47" s="241"/>
      <c r="BN47" s="241"/>
      <c r="BO47" s="242"/>
    </row>
    <row r="48" spans="1:95" ht="15" thickBot="1" x14ac:dyDescent="0.4">
      <c r="A48" s="111"/>
      <c r="B48" s="82"/>
      <c r="C48" s="82"/>
      <c r="D48" s="82"/>
      <c r="E48" s="82"/>
      <c r="F48" s="63"/>
      <c r="G48" s="63"/>
      <c r="H48" s="63"/>
      <c r="I48" s="63"/>
      <c r="J48" s="63"/>
      <c r="K48" s="63"/>
      <c r="L48" s="63"/>
      <c r="M48" s="63"/>
      <c r="N48" s="63"/>
      <c r="O48" s="63"/>
      <c r="S48" s="200"/>
      <c r="T48" s="218"/>
      <c r="U48" s="218"/>
      <c r="V48" s="217"/>
      <c r="AB48" s="63"/>
      <c r="AC48" s="63"/>
      <c r="AD48" s="63"/>
      <c r="AE48" s="63"/>
      <c r="AF48" s="63"/>
      <c r="AG48" s="63"/>
      <c r="AH48" s="81"/>
      <c r="AI48" s="84">
        <v>5</v>
      </c>
      <c r="AJ48" s="243" t="str">
        <f ca="1">$F$9</f>
        <v>Moran</v>
      </c>
      <c r="AK48" s="252" t="str">
        <f ca="1">$F$9</f>
        <v>Moran</v>
      </c>
      <c r="AL48" s="252" t="str">
        <f ca="1">$F$9</f>
        <v>Moran</v>
      </c>
      <c r="AM48" s="201">
        <f ca="1">_xlfn.IFS($H$9="R",$B$9,$H$9="B",$C$9,$H$9="L",$D$9)</f>
        <v>-3</v>
      </c>
      <c r="AN48" s="207">
        <f ca="1">IF($AM48&lt;0,VLOOKUP($AM48,$AT$6:$AU$9,2,FALSE),VLOOKUP($AM48,$AT$10:$AU$14,2,FALSE))</f>
        <v>9</v>
      </c>
      <c r="AO48" s="89"/>
      <c r="AP48" s="90"/>
      <c r="AQ48" s="90"/>
      <c r="AR48" s="91">
        <v>5</v>
      </c>
      <c r="AS48" s="255" t="str">
        <f ca="1">$AC$9</f>
        <v>Shelton</v>
      </c>
      <c r="AT48" s="256" t="str">
        <f ca="1">$AC$9</f>
        <v>Shelton</v>
      </c>
      <c r="AU48" s="256"/>
      <c r="AV48" s="202">
        <f ca="1">_xlfn.IFS($AE$9="R",$Y$9,$AE$9="B",$Z$9,$AE$9="L",$AA$9)</f>
        <v>-1</v>
      </c>
      <c r="AW48" s="207">
        <f t="shared" ca="1" si="10"/>
        <v>7</v>
      </c>
      <c r="AX48" s="63"/>
      <c r="BD48" s="63"/>
      <c r="BE48" s="63"/>
      <c r="BF48" s="63"/>
      <c r="BG48" s="63"/>
      <c r="BH48" s="63"/>
      <c r="BI48" s="63"/>
      <c r="BJ48" s="63"/>
      <c r="BK48" s="63"/>
      <c r="BL48" s="63"/>
      <c r="BM48" s="63"/>
      <c r="BN48" s="63"/>
      <c r="BO48" s="63"/>
      <c r="BR48" s="63"/>
      <c r="BS48" s="63"/>
    </row>
    <row r="49" spans="1:83" ht="15" thickBot="1" x14ac:dyDescent="0.4">
      <c r="A49" s="97"/>
      <c r="B49" s="82"/>
      <c r="C49" s="82"/>
      <c r="D49" s="82"/>
      <c r="E49" s="82"/>
      <c r="F49" s="63"/>
      <c r="G49" s="63"/>
      <c r="H49" s="63"/>
      <c r="I49" s="63"/>
      <c r="J49" s="63"/>
      <c r="K49" s="63"/>
      <c r="L49" s="63"/>
      <c r="M49" s="63"/>
      <c r="N49" s="63"/>
      <c r="O49" s="63"/>
      <c r="AB49" s="63"/>
      <c r="AC49" s="63"/>
      <c r="AD49" s="63"/>
      <c r="AE49" s="63"/>
      <c r="AF49" s="63"/>
      <c r="AG49" s="63"/>
      <c r="AH49" s="81"/>
      <c r="AI49" s="84">
        <v>6</v>
      </c>
      <c r="AJ49" s="243" t="str">
        <f ca="1">$F$10</f>
        <v>Clark</v>
      </c>
      <c r="AK49" s="252" t="str">
        <f ca="1">$F$10</f>
        <v>Clark</v>
      </c>
      <c r="AL49" s="252" t="str">
        <f ca="1">$F$10</f>
        <v>Clark</v>
      </c>
      <c r="AM49" s="201">
        <f ca="1">_xlfn.IFS($H$10="R",$B$10,$H$10="B",$C$10,$H$10="L",$D$10)</f>
        <v>-2</v>
      </c>
      <c r="AN49" s="207">
        <f t="shared" ca="1" si="9"/>
        <v>8</v>
      </c>
      <c r="AO49" s="89"/>
      <c r="AP49" s="90"/>
      <c r="AQ49" s="90"/>
      <c r="AR49" s="91">
        <v>6</v>
      </c>
      <c r="AS49" s="255" t="str">
        <f ca="1">$AC$10</f>
        <v>Callaway</v>
      </c>
      <c r="AT49" s="256" t="str">
        <f ca="1">$AC$10</f>
        <v>Callaway</v>
      </c>
      <c r="AU49" s="256"/>
      <c r="AV49" s="202">
        <f ca="1">_xlfn.IFS($AE$10="R",$Y$10,$AE$10="B",$Z$10,$AE$10="L",$AA$10)</f>
        <v>1</v>
      </c>
      <c r="AW49" s="207">
        <f t="shared" ca="1" si="10"/>
        <v>5</v>
      </c>
      <c r="AX49" s="63"/>
      <c r="BD49" s="63"/>
      <c r="BE49" s="63"/>
      <c r="BF49" s="63"/>
      <c r="BI49" s="63"/>
      <c r="BJ49" s="63"/>
      <c r="BK49" s="63"/>
      <c r="BL49" s="63"/>
      <c r="BM49" s="63"/>
      <c r="BN49" s="63"/>
      <c r="BO49" s="63"/>
      <c r="BR49" s="63"/>
      <c r="BS49" s="63"/>
    </row>
    <row r="50" spans="1:83" ht="15" thickBot="1" x14ac:dyDescent="0.4">
      <c r="A50" s="97"/>
      <c r="B50" s="82"/>
      <c r="C50" s="82"/>
      <c r="D50" s="82"/>
      <c r="E50" s="82"/>
      <c r="F50" s="63"/>
      <c r="G50" s="63"/>
      <c r="H50" s="63"/>
      <c r="I50" s="63"/>
      <c r="J50" s="63"/>
      <c r="K50" s="63"/>
      <c r="L50" s="63"/>
      <c r="M50" s="63"/>
      <c r="N50" s="63"/>
      <c r="O50" s="63"/>
      <c r="AB50" s="63"/>
      <c r="AC50" s="63"/>
      <c r="AD50" s="63"/>
      <c r="AE50" s="63"/>
      <c r="AF50" s="63"/>
      <c r="AG50" s="63"/>
      <c r="AH50" s="81"/>
      <c r="AI50" s="84">
        <v>7</v>
      </c>
      <c r="AJ50" s="243" t="str">
        <f ca="1">$F$11</f>
        <v>Gomez</v>
      </c>
      <c r="AK50" s="252" t="str">
        <f ca="1">$F$11</f>
        <v>Gomez</v>
      </c>
      <c r="AL50" s="252" t="str">
        <f ca="1">$F$11</f>
        <v>Gomez</v>
      </c>
      <c r="AM50" s="201">
        <f ca="1">_xlfn.IFS($H$11="R",$B$11,$H$11="B",$C$11,$H$11="L",$D$11)</f>
        <v>-1</v>
      </c>
      <c r="AN50" s="207">
        <f t="shared" ca="1" si="9"/>
        <v>7</v>
      </c>
      <c r="AO50" s="89"/>
      <c r="AP50" s="90"/>
      <c r="AQ50" s="90"/>
      <c r="AR50" s="91">
        <v>7</v>
      </c>
      <c r="AS50" s="255" t="str">
        <f ca="1">$AC$11</f>
        <v>Rosas</v>
      </c>
      <c r="AT50" s="256" t="str">
        <f ca="1">$AC$11</f>
        <v>Rosas</v>
      </c>
      <c r="AU50" s="256"/>
      <c r="AV50" s="202">
        <f ca="1">_xlfn.IFS($AE$11="R",$Y$11,$AE$11="B",$Z$11,$AE$11="L",$AA$11)</f>
        <v>-1</v>
      </c>
      <c r="AW50" s="207">
        <f t="shared" ca="1" si="10"/>
        <v>7</v>
      </c>
      <c r="AX50" s="63"/>
      <c r="AY50" s="63"/>
      <c r="AZ50" s="63"/>
      <c r="BA50" s="63"/>
      <c r="BB50" s="93"/>
      <c r="BC50" s="63"/>
      <c r="BD50" s="63"/>
      <c r="BE50" s="63"/>
      <c r="BF50" s="63"/>
      <c r="BI50" s="63"/>
      <c r="BJ50" s="63"/>
      <c r="BK50" s="63"/>
      <c r="BL50" s="63"/>
      <c r="BM50" s="63"/>
      <c r="BN50" s="63"/>
      <c r="BO50" s="63"/>
      <c r="BR50" s="63"/>
      <c r="BS50" s="63"/>
    </row>
    <row r="51" spans="1:83" ht="15" thickBot="1" x14ac:dyDescent="0.4">
      <c r="A51" s="97"/>
      <c r="B51" s="82"/>
      <c r="C51" s="82"/>
      <c r="D51" s="82"/>
      <c r="E51" s="82"/>
      <c r="F51" s="63"/>
      <c r="G51" s="63"/>
      <c r="H51" s="63"/>
      <c r="I51" s="63"/>
      <c r="J51" s="63"/>
      <c r="K51" s="63"/>
      <c r="L51" s="63"/>
      <c r="M51" s="63"/>
      <c r="N51" s="63"/>
      <c r="O51" s="63"/>
      <c r="AB51" s="63"/>
      <c r="AC51" s="63"/>
      <c r="AD51" s="63"/>
      <c r="AE51" s="63"/>
      <c r="AF51" s="63"/>
      <c r="AG51" s="63"/>
      <c r="AH51" s="81"/>
      <c r="AI51" s="84">
        <v>8</v>
      </c>
      <c r="AJ51" s="243" t="str">
        <f ca="1">$F$12</f>
        <v>Metcalf</v>
      </c>
      <c r="AK51" s="252" t="str">
        <f ca="1">$F$12</f>
        <v>Metcalf</v>
      </c>
      <c r="AL51" s="252" t="str">
        <f ca="1">$F$12</f>
        <v>Metcalf</v>
      </c>
      <c r="AM51" s="201">
        <f ca="1">_xlfn.IFS($H$12="R",$B$12,$H$12="B",$C$12,$H$12="L",$D$12)</f>
        <v>-3</v>
      </c>
      <c r="AN51" s="207">
        <f t="shared" ca="1" si="9"/>
        <v>9</v>
      </c>
      <c r="AO51" s="89"/>
      <c r="AP51" s="90"/>
      <c r="AQ51" s="90"/>
      <c r="AR51" s="91">
        <v>8</v>
      </c>
      <c r="AS51" s="255" t="str">
        <f ca="1">$AC$12</f>
        <v>Villarreal</v>
      </c>
      <c r="AT51" s="256" t="str">
        <f ca="1">$AC$12</f>
        <v>Villarreal</v>
      </c>
      <c r="AU51" s="256"/>
      <c r="AV51" s="202">
        <f ca="1">_xlfn.IFS($AE$12="R",$Y$12,$AE$12="B",$Z$12,$AE$12="L",$AA$12)</f>
        <v>-1</v>
      </c>
      <c r="AW51" s="207">
        <f t="shared" ca="1" si="10"/>
        <v>7</v>
      </c>
      <c r="AX51" s="63"/>
      <c r="AY51" s="63"/>
      <c r="AZ51" s="63"/>
      <c r="BA51" s="63"/>
      <c r="BB51" s="93"/>
      <c r="BI51" s="63"/>
      <c r="BJ51" s="63"/>
      <c r="BR51" s="63"/>
      <c r="BS51" s="63"/>
    </row>
    <row r="52" spans="1:83" ht="15" thickBot="1" x14ac:dyDescent="0.4">
      <c r="A52" s="97"/>
      <c r="B52" s="82"/>
      <c r="C52" s="82"/>
      <c r="D52" s="82"/>
      <c r="E52" s="82"/>
      <c r="F52" s="63"/>
      <c r="G52" s="63"/>
      <c r="H52" s="63"/>
      <c r="I52" s="63"/>
      <c r="J52" s="63"/>
      <c r="K52" s="63"/>
      <c r="L52" s="63"/>
      <c r="M52" s="63"/>
      <c r="N52" s="63"/>
      <c r="O52" s="63"/>
      <c r="AB52" s="63"/>
      <c r="AC52" s="63"/>
      <c r="AD52" s="63"/>
      <c r="AE52" s="63"/>
      <c r="AF52" s="63"/>
      <c r="AG52" s="63"/>
      <c r="AH52" s="81"/>
      <c r="AI52" s="84">
        <v>9</v>
      </c>
      <c r="AJ52" s="243" t="str">
        <f ca="1">$F$13</f>
        <v>Lowery</v>
      </c>
      <c r="AK52" s="252" t="str">
        <f ca="1">$F$13</f>
        <v>Lowery</v>
      </c>
      <c r="AL52" s="252" t="str">
        <f ca="1">$F$13</f>
        <v>Lowery</v>
      </c>
      <c r="AM52" s="201">
        <f ca="1">_xlfn.IFS($H$13="R",$B$13,$H$13="B",$C$13,$H$13="L",$D$13)</f>
        <v>-3</v>
      </c>
      <c r="AN52" s="207">
        <f t="shared" ca="1" si="9"/>
        <v>9</v>
      </c>
      <c r="AO52" s="89"/>
      <c r="AP52" s="90"/>
      <c r="AQ52" s="90"/>
      <c r="AR52" s="91">
        <v>9</v>
      </c>
      <c r="AS52" s="255" t="str">
        <f ca="1">$AC$13</f>
        <v>Hernandez</v>
      </c>
      <c r="AT52" s="256" t="str">
        <f ca="1">$AC$13</f>
        <v>Hernandez</v>
      </c>
      <c r="AU52" s="256"/>
      <c r="AV52" s="202">
        <f ca="1">_xlfn.IFS($AE$13="R",$Y$13,$AE$13="B",$Z$13,$AE$13="L",$AA$13)</f>
        <v>0</v>
      </c>
      <c r="AW52" s="207">
        <f t="shared" ca="1" si="10"/>
        <v>6</v>
      </c>
      <c r="AX52" s="63"/>
      <c r="AY52" s="63"/>
      <c r="AZ52" s="63"/>
      <c r="BA52" s="63"/>
      <c r="BB52" s="93"/>
      <c r="BC52" s="233" t="str">
        <f>F2</f>
        <v>Gators</v>
      </c>
      <c r="BD52" s="234"/>
      <c r="BE52" s="234"/>
      <c r="BF52" s="234"/>
      <c r="BG52" s="234"/>
      <c r="BH52" s="234"/>
      <c r="BI52" s="63"/>
      <c r="BJ52" s="63"/>
      <c r="BK52" s="235" t="str">
        <f>AC2</f>
        <v>Hornets</v>
      </c>
      <c r="BL52" s="236"/>
      <c r="BM52" s="236"/>
      <c r="BN52" s="236"/>
      <c r="BO52" s="236"/>
      <c r="BP52" s="236"/>
      <c r="BR52" s="63"/>
      <c r="BS52" s="63"/>
    </row>
    <row r="53" spans="1:83" x14ac:dyDescent="0.35">
      <c r="A53" s="97"/>
      <c r="B53" s="82"/>
      <c r="C53" s="82"/>
      <c r="D53" s="82"/>
      <c r="E53" s="82"/>
      <c r="F53" s="63"/>
      <c r="G53" s="63"/>
      <c r="H53" s="63"/>
      <c r="I53" s="63"/>
      <c r="J53" s="63"/>
      <c r="K53" s="63"/>
      <c r="L53" s="63"/>
      <c r="M53" s="63"/>
      <c r="N53" s="63"/>
      <c r="O53" s="63"/>
      <c r="AB53" s="63"/>
      <c r="AC53" s="63"/>
      <c r="AD53" s="63"/>
      <c r="AE53" s="87"/>
      <c r="AF53" s="63"/>
      <c r="AG53" s="63"/>
      <c r="AH53" s="63"/>
      <c r="AI53" s="63">
        <v>10</v>
      </c>
      <c r="AJ53" s="254"/>
      <c r="AK53" s="254"/>
      <c r="AL53" s="254"/>
      <c r="AM53" s="63"/>
      <c r="AN53" s="63"/>
      <c r="AO53" s="63"/>
      <c r="AP53" s="63"/>
      <c r="AQ53" s="63"/>
      <c r="AS53" s="254"/>
      <c r="AT53" s="254"/>
      <c r="AU53" s="254"/>
      <c r="AV53" s="63"/>
      <c r="AW53" s="63"/>
      <c r="AX53" s="63"/>
      <c r="AY53" s="63"/>
      <c r="AZ53" s="63"/>
      <c r="BA53" s="63"/>
      <c r="BB53" s="63"/>
      <c r="BC53" s="63"/>
      <c r="BD53" s="63"/>
      <c r="BE53" s="63"/>
      <c r="BF53" s="63"/>
      <c r="BI53" s="63"/>
      <c r="BJ53" s="63"/>
      <c r="BK53" s="63"/>
      <c r="BL53" s="63"/>
      <c r="BM53" s="63"/>
      <c r="BN53" s="63"/>
      <c r="BO53" s="63"/>
      <c r="BR53" s="63"/>
      <c r="BS53" s="63"/>
    </row>
    <row r="54" spans="1:83" x14ac:dyDescent="0.35">
      <c r="A54" s="97"/>
      <c r="B54" s="82"/>
      <c r="C54" s="82"/>
      <c r="D54" s="82"/>
      <c r="E54" s="82"/>
      <c r="F54" s="63"/>
      <c r="G54" s="63"/>
      <c r="H54" s="63"/>
      <c r="I54" s="63"/>
      <c r="J54" s="63"/>
      <c r="K54" s="63"/>
      <c r="L54" s="63"/>
      <c r="M54" s="63"/>
      <c r="N54" s="63"/>
      <c r="O54" s="63"/>
      <c r="AB54" s="63"/>
      <c r="AC54" s="63"/>
      <c r="AD54" s="63"/>
      <c r="AE54" s="87"/>
      <c r="AF54" s="63"/>
      <c r="AG54" s="63"/>
      <c r="AH54" s="63"/>
      <c r="AI54" s="84"/>
      <c r="AJ54" s="63"/>
      <c r="AK54" s="63"/>
      <c r="AL54" s="63"/>
      <c r="AM54" s="63">
        <f ca="1">SUM(AM44:AM52)</f>
        <v>-15</v>
      </c>
      <c r="AN54" s="63"/>
      <c r="AO54" s="63"/>
      <c r="AP54" s="63"/>
      <c r="AQ54" s="63"/>
      <c r="AT54" s="63"/>
      <c r="AU54" s="63"/>
      <c r="AV54" s="63">
        <f ca="1">SUM(AV44:AV52)</f>
        <v>-4</v>
      </c>
      <c r="AW54" s="63"/>
      <c r="AX54" s="63"/>
      <c r="AY54" s="63"/>
      <c r="BD54" s="63"/>
      <c r="BE54" s="63"/>
      <c r="BF54" s="63"/>
      <c r="BR54" s="63"/>
      <c r="BS54" s="63"/>
    </row>
    <row r="55" spans="1:83" x14ac:dyDescent="0.35">
      <c r="A55" s="97"/>
      <c r="B55" s="82"/>
      <c r="C55" s="82"/>
      <c r="D55" s="82"/>
      <c r="E55" s="82"/>
      <c r="F55" s="63"/>
      <c r="G55" s="63"/>
      <c r="H55" s="63"/>
      <c r="I55" s="63"/>
      <c r="J55" s="63"/>
      <c r="K55" s="63"/>
      <c r="L55" s="63"/>
      <c r="M55" s="63"/>
      <c r="N55" s="63"/>
      <c r="O55" s="63"/>
      <c r="AB55" s="63"/>
      <c r="AC55" s="63"/>
      <c r="AD55" s="63"/>
      <c r="AE55" s="110"/>
      <c r="AF55" s="63"/>
      <c r="AG55" s="63"/>
      <c r="AH55" s="63"/>
      <c r="AI55" s="84"/>
      <c r="AJ55" s="63"/>
      <c r="AK55" s="67" t="str">
        <f>IF($F$2="Bulls","Baltimore",IF($F$2="Phantoms","Pittsburgh",IF($F$2="Gators","Allentown",IF($F$2="Knights","Carson City",IF($F$2="Drillers","Danville",IF($F$2="Hornets","Harrisburg"))))))</f>
        <v>Allentown</v>
      </c>
      <c r="AL55" s="63"/>
      <c r="AM55" s="63"/>
      <c r="AN55" s="63"/>
      <c r="AO55" s="63"/>
      <c r="AP55" s="63" t="s">
        <v>26</v>
      </c>
      <c r="AQ55" s="63"/>
      <c r="AT55" s="67" t="str">
        <f>IF($AC$2="Bulls","Baltimore",IF($AC$2="Phantoms","Pittsburgh",IF($AC$2="Gators","Allentown",IF($AC$2="Knights","Carson City",IF($AC$2="Drillers","Danville",IF($AC$2="Hornets","Harrisburg"))))))</f>
        <v>Harrisburg</v>
      </c>
      <c r="AU55" s="63"/>
      <c r="AV55" s="63"/>
      <c r="AW55" s="63"/>
      <c r="AX55" s="63"/>
      <c r="AY55" s="63"/>
      <c r="BD55" s="63"/>
      <c r="BE55" s="63"/>
      <c r="BF55" s="63"/>
      <c r="BR55" s="63"/>
      <c r="BS55" s="63"/>
      <c r="CE55" s="92"/>
    </row>
    <row r="56" spans="1:83" x14ac:dyDescent="0.35">
      <c r="A56" s="97"/>
      <c r="B56" s="82"/>
      <c r="C56" s="82"/>
      <c r="D56" s="82"/>
      <c r="E56" s="82"/>
      <c r="F56" s="63"/>
      <c r="G56" s="63"/>
      <c r="H56" s="63"/>
      <c r="I56" s="63"/>
      <c r="J56" s="63"/>
      <c r="K56" s="63"/>
      <c r="L56" s="63"/>
      <c r="M56" s="63"/>
      <c r="N56" s="63"/>
      <c r="O56" s="63"/>
      <c r="AB56" s="63"/>
      <c r="AC56" s="63"/>
      <c r="AD56" s="63"/>
      <c r="AE56" s="110"/>
      <c r="AF56" s="63"/>
      <c r="AG56" s="63"/>
      <c r="AH56" s="63"/>
      <c r="AI56" s="84"/>
      <c r="AJ56" s="63"/>
      <c r="AK56" s="63"/>
      <c r="AL56" s="63"/>
      <c r="AM56" s="63"/>
      <c r="AN56" s="63"/>
      <c r="AO56" s="63"/>
      <c r="AP56" s="63"/>
      <c r="AQ56" s="63"/>
      <c r="AT56" s="63"/>
      <c r="AU56" s="63"/>
      <c r="AV56" s="63"/>
      <c r="AW56" s="63"/>
      <c r="AX56" s="63"/>
      <c r="AY56" s="63"/>
      <c r="BD56" s="63"/>
      <c r="BE56" s="63"/>
      <c r="BF56" s="63"/>
      <c r="BR56" s="63"/>
      <c r="BS56" s="63"/>
      <c r="CE56" s="92"/>
    </row>
    <row r="57" spans="1:83" x14ac:dyDescent="0.35">
      <c r="A57" s="97"/>
      <c r="B57" s="82"/>
      <c r="C57" s="82"/>
      <c r="D57" s="82"/>
      <c r="E57" s="82"/>
      <c r="F57" s="63"/>
      <c r="G57" s="63"/>
      <c r="H57" s="63"/>
      <c r="I57" s="63"/>
      <c r="J57" s="63"/>
      <c r="K57" s="63"/>
      <c r="L57" s="63"/>
      <c r="M57" s="63"/>
      <c r="N57" s="63"/>
      <c r="O57" s="63"/>
      <c r="P57" s="63"/>
      <c r="Q57" s="63"/>
      <c r="R57" s="63"/>
      <c r="S57" s="63"/>
      <c r="T57" s="63"/>
      <c r="U57" s="63"/>
      <c r="X57" s="63"/>
      <c r="Y57" s="63"/>
      <c r="Z57" s="63"/>
      <c r="AA57" s="63"/>
      <c r="AB57" s="63"/>
      <c r="AC57" s="63"/>
      <c r="AD57" s="63"/>
      <c r="AE57" s="110"/>
      <c r="AF57" s="63"/>
      <c r="AG57" s="63"/>
      <c r="AH57" s="63"/>
      <c r="AI57" s="84"/>
      <c r="AJ57" s="63"/>
      <c r="AK57" s="63"/>
      <c r="AL57" s="63"/>
      <c r="AM57" s="63"/>
      <c r="AN57" s="63"/>
      <c r="AO57" s="63"/>
      <c r="AP57" s="63"/>
      <c r="AQ57" s="63"/>
      <c r="AT57" s="63"/>
      <c r="AU57" s="63"/>
      <c r="AV57" s="63"/>
      <c r="AW57" s="63"/>
      <c r="AX57" s="63"/>
      <c r="AY57" s="63"/>
      <c r="BD57" s="63"/>
      <c r="BE57" s="63"/>
      <c r="BF57" s="63"/>
      <c r="BR57" s="63"/>
      <c r="BS57" s="63"/>
      <c r="CE57" s="92"/>
    </row>
    <row r="58" spans="1:83" x14ac:dyDescent="0.35">
      <c r="A58" s="97"/>
      <c r="B58" s="82"/>
      <c r="C58" s="82"/>
      <c r="D58" s="82"/>
      <c r="E58" s="82"/>
      <c r="F58" s="63"/>
      <c r="G58" s="63"/>
      <c r="H58" s="63"/>
      <c r="I58" s="63"/>
      <c r="J58" s="63"/>
      <c r="K58" s="63"/>
      <c r="L58" s="63"/>
      <c r="M58" s="63"/>
      <c r="N58" s="63"/>
      <c r="O58" s="63"/>
      <c r="P58" s="63"/>
      <c r="Q58" s="63"/>
      <c r="R58" s="63"/>
      <c r="S58" s="63"/>
      <c r="T58" s="63"/>
      <c r="U58" s="63"/>
      <c r="X58" s="63"/>
      <c r="Y58" s="63"/>
      <c r="Z58" s="63"/>
      <c r="AA58" s="63"/>
      <c r="AB58" s="63"/>
      <c r="AC58" s="63"/>
      <c r="AD58" s="63"/>
      <c r="AE58" s="110"/>
      <c r="AF58" s="63"/>
      <c r="AG58" s="63"/>
      <c r="AH58" s="63"/>
      <c r="AI58" s="84"/>
      <c r="AJ58" s="63"/>
      <c r="AK58" s="63"/>
      <c r="AL58" s="63"/>
      <c r="AM58" s="63"/>
      <c r="AN58" s="63"/>
      <c r="AO58" s="63"/>
      <c r="AP58" s="63"/>
      <c r="AQ58" s="63"/>
      <c r="AT58" s="63"/>
      <c r="AU58" s="63"/>
      <c r="AV58" s="63"/>
      <c r="AW58" s="63"/>
      <c r="AX58" s="63"/>
      <c r="AY58" s="63"/>
      <c r="BD58" s="63"/>
      <c r="BE58" s="63"/>
      <c r="BF58" s="63"/>
      <c r="BR58" s="63"/>
      <c r="BS58" s="63"/>
      <c r="CE58" s="92"/>
    </row>
    <row r="59" spans="1:83" x14ac:dyDescent="0.35">
      <c r="A59" s="97"/>
      <c r="B59" s="82"/>
      <c r="C59" s="82"/>
      <c r="D59" s="82"/>
      <c r="E59" s="82"/>
      <c r="F59" s="63"/>
      <c r="G59" s="63"/>
      <c r="H59" s="63"/>
      <c r="I59" s="63"/>
      <c r="J59" s="63"/>
      <c r="K59" s="63"/>
      <c r="L59" s="63"/>
      <c r="M59" s="63"/>
      <c r="N59" s="63"/>
      <c r="O59" s="63"/>
      <c r="P59" s="63"/>
      <c r="Q59" s="63"/>
      <c r="R59" s="63"/>
      <c r="S59" s="63"/>
      <c r="T59" s="63"/>
      <c r="U59" s="63"/>
      <c r="X59" s="63"/>
      <c r="Y59" s="63"/>
      <c r="Z59" s="63"/>
      <c r="AA59" s="63"/>
      <c r="AB59" s="63"/>
      <c r="AC59" s="63"/>
      <c r="AD59" s="63"/>
      <c r="AE59" s="110"/>
      <c r="AF59" s="63"/>
      <c r="AG59" s="63"/>
      <c r="AH59" s="63"/>
      <c r="AI59" s="63"/>
      <c r="AJ59" s="63"/>
      <c r="AK59" s="63"/>
      <c r="AL59" s="63"/>
      <c r="AM59" s="63"/>
      <c r="AN59" s="63"/>
      <c r="AO59" s="63"/>
      <c r="AP59" s="63"/>
      <c r="AQ59" s="63"/>
      <c r="AT59" s="63"/>
      <c r="AU59" s="63"/>
      <c r="AV59" s="63"/>
      <c r="AW59" s="63"/>
      <c r="AX59" s="63"/>
      <c r="AY59" s="63"/>
      <c r="AZ59" s="63"/>
      <c r="BA59" s="63"/>
      <c r="BB59" s="63"/>
      <c r="BC59" s="63"/>
      <c r="BD59" s="63"/>
      <c r="BE59" s="63"/>
      <c r="BF59" s="63"/>
      <c r="BR59" s="63"/>
      <c r="BS59" s="63"/>
      <c r="CE59" s="92"/>
    </row>
    <row r="60" spans="1:83" x14ac:dyDescent="0.35">
      <c r="A60" s="97"/>
      <c r="B60" s="82"/>
      <c r="C60" s="82"/>
      <c r="D60" s="82"/>
      <c r="E60" s="82"/>
      <c r="F60" s="63"/>
      <c r="G60" s="63"/>
      <c r="H60" s="63"/>
      <c r="I60" s="63"/>
      <c r="J60" s="63"/>
      <c r="K60" s="63"/>
      <c r="L60" s="63"/>
      <c r="M60" s="63"/>
      <c r="N60" s="63"/>
      <c r="O60" s="63"/>
      <c r="P60" s="63"/>
      <c r="Q60" s="63"/>
      <c r="R60" s="63"/>
      <c r="S60" s="63"/>
      <c r="T60" s="63"/>
      <c r="U60" s="63"/>
      <c r="X60" s="63"/>
      <c r="Y60" s="63"/>
      <c r="Z60" s="63"/>
      <c r="AA60" s="63"/>
      <c r="AB60" s="63"/>
      <c r="AC60" s="63"/>
      <c r="AD60" s="63"/>
      <c r="AE60" s="110"/>
      <c r="AF60" s="63"/>
      <c r="AG60" s="63"/>
      <c r="AH60" s="63"/>
      <c r="AI60" s="63"/>
      <c r="AJ60" s="63"/>
      <c r="AK60" s="63"/>
      <c r="AL60" s="63"/>
      <c r="AM60" s="63"/>
      <c r="AN60" s="63"/>
      <c r="AO60" s="63"/>
      <c r="AP60" s="63"/>
      <c r="AQ60" s="63"/>
      <c r="AT60" s="63"/>
      <c r="AU60" s="63"/>
      <c r="AV60" s="63"/>
      <c r="AW60" s="63"/>
      <c r="AX60" s="63"/>
      <c r="AY60" s="63"/>
      <c r="AZ60" s="63"/>
      <c r="BA60" s="63"/>
      <c r="BB60" s="63"/>
      <c r="BC60" s="63"/>
      <c r="BD60" s="63"/>
      <c r="BE60" s="63"/>
      <c r="BF60" s="63"/>
      <c r="BR60" s="63"/>
      <c r="BS60" s="63"/>
      <c r="CE60" s="92"/>
    </row>
    <row r="61" spans="1:83" x14ac:dyDescent="0.35">
      <c r="A61" s="97"/>
      <c r="B61" s="82"/>
      <c r="C61" s="82"/>
      <c r="D61" s="82"/>
      <c r="E61" s="82"/>
      <c r="F61" s="63"/>
      <c r="G61" s="63"/>
      <c r="H61" s="63"/>
      <c r="I61" s="63"/>
      <c r="J61" s="63"/>
      <c r="K61" s="63"/>
      <c r="L61" s="63"/>
      <c r="M61" s="63"/>
      <c r="N61" s="63"/>
      <c r="O61" s="63"/>
      <c r="P61" s="63"/>
      <c r="Q61" s="63"/>
      <c r="R61" s="63"/>
      <c r="S61" s="63"/>
      <c r="T61" s="63"/>
      <c r="U61" s="63"/>
      <c r="X61" s="63"/>
      <c r="Y61" s="63"/>
      <c r="Z61" s="63"/>
      <c r="AA61" s="63"/>
      <c r="AB61" s="63"/>
      <c r="AC61" s="63"/>
      <c r="AD61" s="63"/>
      <c r="AE61" s="63"/>
      <c r="AF61" s="63"/>
      <c r="AG61" s="63"/>
      <c r="AH61" s="63"/>
      <c r="AI61" s="63"/>
      <c r="AJ61" s="63"/>
      <c r="AK61" s="63"/>
      <c r="AL61" s="63"/>
      <c r="AM61" s="63"/>
      <c r="AN61" s="63"/>
      <c r="AO61" s="63"/>
      <c r="AP61" s="63"/>
      <c r="AQ61" s="63"/>
      <c r="AT61" s="63"/>
      <c r="AU61" s="63"/>
      <c r="AV61" s="63"/>
      <c r="AW61" s="63"/>
      <c r="AX61" s="63"/>
      <c r="AY61" s="63"/>
      <c r="AZ61" s="63"/>
      <c r="BA61" s="63"/>
      <c r="BB61" s="63"/>
      <c r="BC61" s="63"/>
      <c r="BD61" s="63"/>
      <c r="BE61" s="63"/>
      <c r="BF61" s="63"/>
      <c r="BR61" s="63"/>
      <c r="BS61" s="63"/>
      <c r="CE61" s="92"/>
    </row>
    <row r="62" spans="1:83" x14ac:dyDescent="0.35">
      <c r="A62" s="97"/>
      <c r="B62" s="82"/>
      <c r="C62" s="82"/>
      <c r="D62" s="82"/>
      <c r="E62" s="82"/>
      <c r="F62" s="63"/>
      <c r="G62" s="63"/>
      <c r="H62" s="63"/>
      <c r="I62" s="63"/>
      <c r="J62" s="63"/>
      <c r="K62" s="63"/>
      <c r="L62" s="63"/>
      <c r="M62" s="63"/>
      <c r="N62" s="63"/>
      <c r="O62" s="63"/>
      <c r="P62" s="63"/>
      <c r="Q62" s="63"/>
      <c r="R62" s="63"/>
      <c r="S62" s="63"/>
      <c r="T62" s="63"/>
      <c r="U62" s="63"/>
      <c r="X62" s="63"/>
      <c r="Y62" s="63"/>
      <c r="Z62" s="63"/>
      <c r="AA62" s="63"/>
      <c r="AB62" s="63"/>
      <c r="AC62" s="63"/>
      <c r="AD62" s="63"/>
      <c r="AE62" s="110"/>
      <c r="AF62" s="63"/>
      <c r="AG62" s="63"/>
      <c r="AH62" s="63"/>
      <c r="AI62" s="63"/>
      <c r="AJ62" s="63"/>
      <c r="AK62" s="63"/>
      <c r="AL62" s="63"/>
      <c r="AM62" s="63"/>
      <c r="AN62" s="63"/>
      <c r="AO62" s="63"/>
      <c r="AP62" s="63"/>
      <c r="AQ62" s="63"/>
      <c r="AT62" s="63"/>
      <c r="AU62" s="63"/>
      <c r="AV62" s="63"/>
      <c r="AW62" s="63"/>
      <c r="AX62" s="63"/>
      <c r="AY62" s="63"/>
      <c r="AZ62" s="63"/>
      <c r="BA62" s="63"/>
      <c r="BB62" s="63"/>
      <c r="BC62" s="63"/>
      <c r="BD62" s="63"/>
      <c r="BE62" s="63"/>
      <c r="BF62" s="63"/>
      <c r="BR62" s="63"/>
      <c r="BS62" s="63"/>
      <c r="CE62" s="92"/>
    </row>
    <row r="63" spans="1:83" x14ac:dyDescent="0.35">
      <c r="A63" s="97"/>
      <c r="B63" s="82"/>
      <c r="C63" s="82"/>
      <c r="D63" s="82"/>
      <c r="E63" s="82"/>
      <c r="F63" s="63"/>
      <c r="G63" s="63"/>
      <c r="H63" s="63"/>
      <c r="I63" s="63"/>
      <c r="J63" s="63"/>
      <c r="K63" s="63"/>
      <c r="L63" s="63"/>
      <c r="M63" s="63"/>
      <c r="N63" s="63"/>
      <c r="O63" s="63"/>
      <c r="P63" s="63"/>
      <c r="Q63" s="63"/>
      <c r="R63" s="63"/>
      <c r="S63" s="63"/>
      <c r="T63" s="63"/>
      <c r="U63" s="63"/>
      <c r="X63" s="63"/>
      <c r="Y63" s="63"/>
      <c r="Z63" s="63"/>
      <c r="AA63" s="63"/>
      <c r="AB63" s="63"/>
      <c r="AC63" s="63"/>
      <c r="AD63" s="63"/>
      <c r="AE63" s="110"/>
      <c r="AF63" s="63"/>
      <c r="AG63" s="63"/>
      <c r="AH63" s="63"/>
      <c r="AI63" s="63"/>
      <c r="AJ63" s="63"/>
      <c r="AK63" s="63"/>
      <c r="AL63" s="63"/>
      <c r="AM63" s="63"/>
      <c r="AN63" s="63"/>
      <c r="AO63" s="63"/>
      <c r="AP63" s="63"/>
      <c r="AQ63" s="63"/>
      <c r="AT63" s="63"/>
      <c r="AU63" s="63"/>
      <c r="AV63" s="63"/>
      <c r="AW63" s="63"/>
      <c r="AX63" s="63"/>
      <c r="AY63" s="63"/>
      <c r="AZ63" s="63"/>
      <c r="BA63" s="63"/>
      <c r="BB63" s="63"/>
      <c r="BC63" s="63"/>
      <c r="BD63" s="63"/>
      <c r="BE63" s="63"/>
      <c r="BF63" s="63"/>
      <c r="BR63" s="63"/>
      <c r="BS63" s="63"/>
      <c r="CC63" s="61">
        <v>0</v>
      </c>
      <c r="CD63" s="61">
        <v>0</v>
      </c>
      <c r="CE63" s="92"/>
    </row>
    <row r="64" spans="1:83" x14ac:dyDescent="0.35">
      <c r="A64" s="97"/>
      <c r="B64" s="82"/>
      <c r="C64" s="82"/>
      <c r="D64" s="82"/>
      <c r="E64" s="82"/>
      <c r="F64" s="63"/>
      <c r="G64" s="63"/>
      <c r="H64" s="63"/>
      <c r="I64" s="63"/>
      <c r="J64" s="63"/>
      <c r="K64" s="63"/>
      <c r="L64" s="63"/>
      <c r="M64" s="63"/>
      <c r="N64" s="63"/>
      <c r="O64" s="63"/>
      <c r="P64" s="63"/>
      <c r="Q64" s="63"/>
      <c r="R64" s="63"/>
      <c r="S64" s="63"/>
      <c r="T64" s="63"/>
      <c r="U64" s="63"/>
      <c r="X64" s="63"/>
      <c r="Y64" s="63"/>
      <c r="Z64" s="63"/>
      <c r="AA64" s="63"/>
      <c r="AB64" s="63"/>
      <c r="AC64" s="63"/>
      <c r="AD64" s="63"/>
      <c r="AE64" s="110"/>
      <c r="AF64" s="63"/>
      <c r="AG64" s="63"/>
      <c r="AH64" s="63"/>
      <c r="AI64" s="63"/>
      <c r="AJ64" s="63"/>
      <c r="AK64" s="63"/>
      <c r="AL64" s="63"/>
      <c r="AM64" s="63"/>
      <c r="AN64" s="63"/>
      <c r="AO64" s="63"/>
      <c r="AP64" s="63"/>
      <c r="AQ64" s="63"/>
      <c r="AT64" s="63"/>
      <c r="AU64" s="63"/>
      <c r="AV64" s="63"/>
      <c r="AW64" s="63"/>
      <c r="AX64" s="63"/>
      <c r="AY64" s="63"/>
      <c r="AZ64" s="63"/>
      <c r="BA64" s="63"/>
      <c r="BB64" s="63"/>
      <c r="BC64" s="63"/>
      <c r="BD64" s="63"/>
      <c r="BE64" s="63"/>
      <c r="BF64" s="63"/>
      <c r="BR64" s="63"/>
      <c r="BS64" s="63"/>
      <c r="BT64" s="63"/>
      <c r="BU64" s="63"/>
      <c r="BV64" s="63"/>
      <c r="BW64" s="63"/>
      <c r="BX64" s="63"/>
      <c r="BY64" s="63"/>
      <c r="BZ64" s="63"/>
      <c r="CA64" s="63"/>
      <c r="CB64" s="63"/>
      <c r="CC64" s="63"/>
      <c r="CE64" s="92"/>
    </row>
    <row r="65" spans="1:83" x14ac:dyDescent="0.35">
      <c r="A65" s="97"/>
      <c r="B65" s="82"/>
      <c r="C65" s="82"/>
      <c r="D65" s="82"/>
      <c r="E65" s="82"/>
      <c r="F65" s="63"/>
      <c r="G65" s="63"/>
      <c r="H65" s="63"/>
      <c r="I65" s="63"/>
      <c r="J65" s="63"/>
      <c r="K65" s="63"/>
      <c r="L65" s="63"/>
      <c r="M65" s="63"/>
      <c r="N65" s="63"/>
      <c r="O65" s="63"/>
      <c r="P65" s="63"/>
      <c r="Q65" s="63"/>
      <c r="R65" s="63"/>
      <c r="S65" s="63"/>
      <c r="T65" s="63"/>
      <c r="U65" s="63"/>
      <c r="X65" s="63"/>
      <c r="Y65" s="63"/>
      <c r="Z65" s="63"/>
      <c r="AA65" s="63"/>
      <c r="AB65" s="63"/>
      <c r="AC65" s="63"/>
      <c r="AD65" s="63"/>
      <c r="AE65" s="110"/>
      <c r="AF65" s="63"/>
      <c r="AG65" s="63"/>
      <c r="AH65" s="63"/>
      <c r="AI65" s="63"/>
      <c r="AJ65" s="63"/>
      <c r="AK65" s="63"/>
      <c r="AL65" s="63"/>
      <c r="AM65" s="63"/>
      <c r="AN65" s="63"/>
      <c r="AO65" s="63"/>
      <c r="AP65" s="63"/>
      <c r="AQ65" s="63"/>
      <c r="AT65" s="63"/>
      <c r="AU65" s="63"/>
      <c r="AV65" s="63"/>
      <c r="AW65" s="63"/>
      <c r="AX65" s="63"/>
      <c r="AY65" s="63"/>
      <c r="AZ65" s="63"/>
      <c r="BA65" s="63"/>
      <c r="BB65" s="63"/>
      <c r="BC65" s="63"/>
      <c r="BD65" s="63"/>
      <c r="BE65" s="63"/>
      <c r="BF65" s="63"/>
      <c r="BR65" s="63"/>
      <c r="BS65" s="63"/>
      <c r="BT65" s="63"/>
      <c r="BU65" s="63"/>
      <c r="BV65" s="63"/>
      <c r="BW65" s="63"/>
      <c r="BX65" s="63"/>
      <c r="BY65" s="63"/>
      <c r="BZ65" s="63"/>
      <c r="CA65" s="63"/>
      <c r="CB65" s="63"/>
      <c r="CC65" s="63"/>
      <c r="CE65" s="92"/>
    </row>
    <row r="66" spans="1:83" x14ac:dyDescent="0.35">
      <c r="A66" s="97"/>
      <c r="B66" s="82"/>
      <c r="C66" s="82"/>
      <c r="D66" s="82"/>
      <c r="E66" s="82"/>
      <c r="F66" s="63"/>
      <c r="G66" s="63"/>
      <c r="H66" s="63"/>
      <c r="I66" s="63"/>
      <c r="J66" s="63"/>
      <c r="K66" s="63"/>
      <c r="L66" s="63"/>
      <c r="M66" s="63"/>
      <c r="N66" s="63"/>
      <c r="O66" s="63"/>
      <c r="P66" s="63"/>
      <c r="Q66" s="63"/>
      <c r="R66" s="63"/>
      <c r="S66" s="63"/>
      <c r="T66" s="63"/>
      <c r="U66" s="63"/>
      <c r="X66" s="63"/>
      <c r="Y66" s="63"/>
      <c r="Z66" s="63"/>
      <c r="AA66" s="63"/>
      <c r="AB66" s="63"/>
      <c r="AC66" s="63"/>
      <c r="AD66" s="63"/>
      <c r="AE66" s="110"/>
      <c r="AF66" s="63"/>
      <c r="AG66" s="63"/>
      <c r="AH66" s="63"/>
      <c r="AI66" s="63"/>
      <c r="AJ66" s="63"/>
      <c r="AK66" s="63"/>
      <c r="AL66" s="63"/>
      <c r="AM66" s="63"/>
      <c r="AN66" s="63"/>
      <c r="AO66" s="63"/>
      <c r="AP66" s="63"/>
      <c r="AQ66" s="63"/>
      <c r="AT66" s="63"/>
      <c r="AU66" s="63"/>
      <c r="AV66" s="63"/>
      <c r="AW66" s="63"/>
      <c r="AX66" s="63"/>
      <c r="AY66" s="63"/>
      <c r="AZ66" s="63"/>
      <c r="BA66" s="63"/>
      <c r="BB66" s="63"/>
      <c r="BC66" s="63"/>
      <c r="BD66" s="63"/>
      <c r="BE66" s="63"/>
      <c r="BF66" s="63"/>
      <c r="BR66" s="63"/>
      <c r="BS66" s="63"/>
      <c r="BT66" s="63"/>
      <c r="BU66" s="63"/>
      <c r="BV66" s="63"/>
      <c r="BW66" s="63"/>
      <c r="BX66" s="63"/>
      <c r="BY66" s="63"/>
      <c r="BZ66" s="63"/>
      <c r="CA66" s="63"/>
      <c r="CB66" s="63"/>
      <c r="CC66" s="63"/>
      <c r="CE66" s="92"/>
    </row>
    <row r="67" spans="1:83" x14ac:dyDescent="0.35">
      <c r="A67" s="97"/>
      <c r="B67" s="82"/>
      <c r="C67" s="82"/>
      <c r="D67" s="82"/>
      <c r="E67" s="82"/>
      <c r="F67" s="63"/>
      <c r="G67" s="63"/>
      <c r="H67" s="63"/>
      <c r="I67" s="63"/>
      <c r="J67" s="63"/>
      <c r="K67" s="63"/>
      <c r="L67" s="63"/>
      <c r="M67" s="63"/>
      <c r="N67" s="63"/>
      <c r="O67" s="63"/>
      <c r="P67" s="63"/>
      <c r="Q67" s="63"/>
      <c r="R67" s="63"/>
      <c r="S67" s="63"/>
      <c r="T67" s="63"/>
      <c r="U67" s="63"/>
      <c r="X67" s="63"/>
      <c r="Y67" s="63"/>
      <c r="Z67" s="63"/>
      <c r="AA67" s="63"/>
      <c r="AB67" s="63"/>
      <c r="AC67" s="63"/>
      <c r="AD67" s="63"/>
      <c r="AE67" s="110"/>
      <c r="AF67" s="63"/>
      <c r="AG67" s="63"/>
      <c r="AH67" s="63"/>
      <c r="AI67" s="63"/>
      <c r="AJ67" s="63"/>
      <c r="AK67" s="63"/>
      <c r="AL67" s="63"/>
      <c r="AM67" s="63"/>
      <c r="AN67" s="63"/>
      <c r="AO67" s="63"/>
      <c r="AP67" s="63"/>
      <c r="AQ67" s="63"/>
      <c r="AT67" s="63"/>
      <c r="AU67" s="63"/>
      <c r="AV67" s="63"/>
      <c r="AW67" s="63"/>
      <c r="AX67" s="63"/>
      <c r="AY67" s="63"/>
      <c r="AZ67" s="63"/>
      <c r="BA67" s="63"/>
      <c r="BB67" s="63"/>
      <c r="BC67" s="63"/>
      <c r="BD67" s="63"/>
      <c r="BE67" s="63"/>
      <c r="BF67" s="63"/>
      <c r="BR67" s="63"/>
      <c r="BS67" s="63"/>
      <c r="BT67" s="63"/>
      <c r="BU67" s="63"/>
      <c r="BV67" s="63"/>
      <c r="BW67" s="63"/>
      <c r="BX67" s="63"/>
      <c r="BY67" s="63"/>
      <c r="BZ67" s="63"/>
      <c r="CA67" s="63"/>
      <c r="CB67" s="63"/>
      <c r="CC67" s="63"/>
      <c r="CE67" s="92"/>
    </row>
    <row r="68" spans="1:83" x14ac:dyDescent="0.35">
      <c r="A68" s="97"/>
      <c r="B68" s="82"/>
      <c r="C68" s="82"/>
      <c r="D68" s="82"/>
      <c r="E68" s="82"/>
      <c r="F68" s="63"/>
      <c r="G68" s="63"/>
      <c r="H68" s="63"/>
      <c r="I68" s="63"/>
      <c r="J68" s="63"/>
      <c r="K68" s="63"/>
      <c r="L68" s="63"/>
      <c r="M68" s="63"/>
      <c r="N68" s="63"/>
      <c r="O68" s="63"/>
      <c r="P68" s="63"/>
      <c r="Q68" s="63"/>
      <c r="R68" s="63"/>
      <c r="S68" s="63"/>
      <c r="T68" s="63"/>
      <c r="U68" s="63"/>
      <c r="X68" s="63"/>
      <c r="Y68" s="63"/>
      <c r="Z68" s="63"/>
      <c r="AA68" s="63"/>
      <c r="AB68" s="63"/>
      <c r="AC68" s="63"/>
      <c r="AD68" s="63"/>
      <c r="AE68" s="110"/>
      <c r="AF68" s="63"/>
      <c r="AG68" s="63"/>
      <c r="AH68" s="63"/>
      <c r="AI68" s="63"/>
      <c r="AJ68" s="63"/>
      <c r="AK68" s="63"/>
      <c r="AL68" s="63"/>
      <c r="AM68" s="63"/>
      <c r="AN68" s="63"/>
      <c r="AO68" s="63"/>
      <c r="AP68" s="63"/>
      <c r="AQ68" s="63"/>
      <c r="AT68" s="63"/>
      <c r="AU68" s="63"/>
      <c r="AV68" s="63"/>
      <c r="AW68" s="63"/>
      <c r="AX68" s="63"/>
      <c r="AY68" s="63"/>
      <c r="AZ68" s="63"/>
      <c r="BA68" s="63"/>
      <c r="BB68" s="63"/>
      <c r="BC68" s="63"/>
      <c r="BD68" s="63"/>
      <c r="BE68" s="63"/>
      <c r="BF68" s="63"/>
      <c r="BR68" s="63"/>
      <c r="BS68" s="63"/>
      <c r="BT68" s="63"/>
      <c r="BU68" s="63"/>
      <c r="BV68" s="63"/>
      <c r="BW68" s="63"/>
      <c r="BX68" s="63"/>
      <c r="BY68" s="63"/>
      <c r="BZ68" s="63"/>
      <c r="CA68" s="63"/>
      <c r="CB68" s="63"/>
      <c r="CC68" s="63"/>
      <c r="CE68" s="92"/>
    </row>
    <row r="69" spans="1:83" x14ac:dyDescent="0.35">
      <c r="A69" s="97"/>
      <c r="B69" s="82"/>
      <c r="C69" s="82"/>
      <c r="D69" s="82"/>
      <c r="E69" s="82"/>
      <c r="F69" s="63"/>
      <c r="G69" s="63"/>
      <c r="H69" s="63"/>
      <c r="I69" s="63"/>
      <c r="J69" s="63"/>
      <c r="K69" s="63"/>
      <c r="L69" s="63"/>
      <c r="M69" s="63"/>
      <c r="N69" s="63"/>
      <c r="O69" s="63"/>
      <c r="P69" s="63"/>
      <c r="Q69" s="63"/>
      <c r="R69" s="63"/>
      <c r="S69" s="63"/>
      <c r="T69" s="63"/>
      <c r="U69" s="63"/>
      <c r="X69" s="63"/>
      <c r="Y69" s="63"/>
      <c r="Z69" s="63"/>
      <c r="AA69" s="63"/>
      <c r="AB69" s="63"/>
      <c r="AC69" s="63"/>
      <c r="AD69" s="63"/>
      <c r="AE69" s="110"/>
      <c r="AF69" s="63"/>
      <c r="AG69" s="63"/>
      <c r="AH69" s="63"/>
      <c r="AI69" s="63"/>
      <c r="AJ69" s="63"/>
      <c r="AK69" s="63"/>
      <c r="AL69" s="63"/>
      <c r="AM69" s="63"/>
      <c r="AN69" s="63"/>
      <c r="AO69" s="63"/>
      <c r="AP69" s="63"/>
      <c r="AQ69" s="63"/>
      <c r="AT69" s="63"/>
      <c r="AU69" s="63"/>
      <c r="AV69" s="63"/>
      <c r="AW69" s="63"/>
      <c r="AX69" s="63"/>
      <c r="AY69" s="63"/>
      <c r="AZ69" s="63"/>
      <c r="BA69" s="63"/>
      <c r="BB69" s="63"/>
      <c r="BC69" s="63"/>
      <c r="BD69" s="63"/>
      <c r="BE69" s="63"/>
      <c r="BF69" s="63"/>
      <c r="BR69" s="63"/>
      <c r="BS69" s="63"/>
      <c r="BT69" s="63"/>
      <c r="BU69" s="63"/>
      <c r="BV69" s="63"/>
      <c r="BW69" s="63"/>
      <c r="BX69" s="63"/>
      <c r="BY69" s="63"/>
      <c r="BZ69" s="63"/>
      <c r="CA69" s="63"/>
      <c r="CB69" s="63"/>
      <c r="CC69" s="63"/>
      <c r="CE69" s="92"/>
    </row>
    <row r="70" spans="1:83" x14ac:dyDescent="0.35">
      <c r="A70" s="97"/>
      <c r="B70" s="82"/>
      <c r="C70" s="82"/>
      <c r="D70" s="82"/>
      <c r="E70" s="82"/>
      <c r="F70" s="63"/>
      <c r="G70" s="63"/>
      <c r="H70" s="63"/>
      <c r="I70" s="63"/>
      <c r="J70" s="63"/>
      <c r="K70" s="63"/>
      <c r="L70" s="63"/>
      <c r="M70" s="63"/>
      <c r="N70" s="63"/>
      <c r="O70" s="63"/>
      <c r="P70" s="63"/>
      <c r="Q70" s="63"/>
      <c r="R70" s="63"/>
      <c r="S70" s="63"/>
      <c r="T70" s="63"/>
      <c r="U70" s="63"/>
      <c r="X70" s="63"/>
      <c r="Y70" s="63"/>
      <c r="Z70" s="63"/>
      <c r="AA70" s="63"/>
      <c r="AB70" s="63"/>
      <c r="AC70" s="63"/>
      <c r="AD70" s="63"/>
      <c r="AE70" s="110"/>
      <c r="AF70" s="63"/>
      <c r="AG70" s="63"/>
      <c r="AH70" s="63"/>
      <c r="AI70" s="63"/>
      <c r="AJ70" s="63"/>
      <c r="AK70" s="63"/>
      <c r="AL70" s="63"/>
      <c r="AM70" s="63"/>
      <c r="AN70" s="63"/>
      <c r="AO70" s="63"/>
      <c r="AP70" s="63"/>
      <c r="AQ70" s="63"/>
      <c r="AT70" s="63"/>
      <c r="AU70" s="63"/>
      <c r="AV70" s="63"/>
      <c r="AW70" s="63"/>
      <c r="AX70" s="63"/>
      <c r="AY70" s="63"/>
      <c r="AZ70" s="63"/>
      <c r="BA70" s="63"/>
      <c r="BB70" s="63"/>
      <c r="BC70" s="63"/>
      <c r="BD70" s="63"/>
      <c r="BE70" s="63"/>
      <c r="BF70" s="63"/>
      <c r="BR70" s="63"/>
      <c r="BS70" s="63"/>
      <c r="BT70" s="63"/>
      <c r="BU70" s="63"/>
      <c r="BV70" s="63"/>
      <c r="BW70" s="63"/>
      <c r="BX70" s="63"/>
      <c r="BY70" s="63"/>
      <c r="BZ70" s="63"/>
      <c r="CA70" s="63"/>
      <c r="CB70" s="63"/>
      <c r="CC70" s="63"/>
      <c r="CE70" s="92"/>
    </row>
    <row r="71" spans="1:83" x14ac:dyDescent="0.35">
      <c r="A71" s="97"/>
      <c r="B71" s="82"/>
      <c r="C71" s="82"/>
      <c r="D71" s="82"/>
      <c r="E71" s="82"/>
      <c r="F71" s="63"/>
      <c r="G71" s="63"/>
      <c r="H71" s="63"/>
      <c r="I71" s="63"/>
      <c r="J71" s="63"/>
      <c r="K71" s="63"/>
      <c r="L71" s="63"/>
      <c r="M71" s="63"/>
      <c r="N71" s="63"/>
      <c r="O71" s="63"/>
      <c r="P71" s="63"/>
      <c r="Q71" s="63"/>
      <c r="R71" s="63"/>
      <c r="S71" s="63"/>
      <c r="T71" s="63"/>
      <c r="U71" s="63"/>
      <c r="X71" s="63"/>
      <c r="Y71" s="63"/>
      <c r="Z71" s="63"/>
      <c r="AA71" s="63"/>
      <c r="AB71" s="63"/>
      <c r="AC71" s="63"/>
      <c r="AD71" s="63"/>
      <c r="AE71" s="110"/>
      <c r="AF71" s="63"/>
      <c r="AG71" s="63"/>
      <c r="AH71" s="63"/>
      <c r="AI71" s="63"/>
      <c r="AJ71" s="63"/>
      <c r="AK71" s="63"/>
      <c r="AL71" s="63"/>
      <c r="AM71" s="63"/>
      <c r="AN71" s="63"/>
      <c r="AO71" s="63"/>
      <c r="AP71" s="63"/>
      <c r="AQ71" s="63"/>
      <c r="AT71" s="63"/>
      <c r="AU71" s="63"/>
      <c r="AV71" s="63"/>
      <c r="AW71" s="63"/>
      <c r="AX71" s="63"/>
      <c r="AY71" s="63"/>
      <c r="AZ71" s="63"/>
      <c r="BA71" s="63"/>
      <c r="BB71" s="63"/>
      <c r="BC71" s="63"/>
      <c r="BD71" s="63"/>
      <c r="BE71" s="63"/>
      <c r="BF71" s="63"/>
      <c r="BR71" s="63"/>
      <c r="BS71" s="63"/>
      <c r="BT71" s="63"/>
      <c r="BU71" s="63"/>
      <c r="BV71" s="63"/>
      <c r="BW71" s="63"/>
      <c r="BX71" s="63"/>
      <c r="BY71" s="63"/>
      <c r="BZ71" s="63"/>
      <c r="CA71" s="63"/>
      <c r="CB71" s="63"/>
      <c r="CC71" s="63"/>
      <c r="CE71" s="92"/>
    </row>
    <row r="72" spans="1:83" x14ac:dyDescent="0.35">
      <c r="A72" s="97"/>
      <c r="B72" s="82"/>
      <c r="C72" s="82"/>
      <c r="D72" s="82"/>
      <c r="E72" s="82"/>
      <c r="F72" s="63"/>
      <c r="G72" s="63"/>
      <c r="H72" s="63"/>
      <c r="I72" s="63"/>
      <c r="J72" s="63"/>
      <c r="K72" s="63"/>
      <c r="L72" s="63"/>
      <c r="M72" s="63"/>
      <c r="N72" s="63"/>
      <c r="O72" s="63"/>
      <c r="P72" s="63"/>
      <c r="Q72" s="63"/>
      <c r="R72" s="63"/>
      <c r="S72" s="63"/>
      <c r="T72" s="63"/>
      <c r="U72" s="63"/>
      <c r="X72" s="63"/>
      <c r="Y72" s="63"/>
      <c r="Z72" s="63"/>
      <c r="AA72" s="63"/>
      <c r="AB72" s="63"/>
      <c r="AC72" s="63"/>
      <c r="AD72" s="63"/>
      <c r="AE72" s="110"/>
      <c r="AF72" s="63"/>
      <c r="AG72" s="63"/>
      <c r="AH72" s="63"/>
      <c r="AI72" s="63"/>
      <c r="AJ72" s="63"/>
      <c r="AK72" s="63"/>
      <c r="AL72" s="63"/>
      <c r="AM72" s="63"/>
      <c r="AN72" s="63"/>
      <c r="AO72" s="63"/>
      <c r="AP72" s="63"/>
      <c r="AQ72" s="63"/>
      <c r="AT72" s="63"/>
      <c r="AU72" s="63"/>
      <c r="AV72" s="63"/>
      <c r="AW72" s="63"/>
      <c r="AX72" s="63"/>
      <c r="AY72" s="63"/>
      <c r="AZ72" s="63"/>
      <c r="BA72" s="63"/>
      <c r="BB72" s="63"/>
      <c r="BC72" s="63"/>
      <c r="BD72" s="63"/>
      <c r="BE72" s="63"/>
      <c r="BF72" s="63"/>
      <c r="BR72" s="63"/>
      <c r="BS72" s="63"/>
      <c r="BT72" s="63"/>
      <c r="BU72" s="63"/>
      <c r="BV72" s="63"/>
      <c r="BW72" s="63"/>
      <c r="BX72" s="63"/>
      <c r="BY72" s="63"/>
      <c r="BZ72" s="63"/>
      <c r="CA72" s="63"/>
      <c r="CB72" s="63"/>
      <c r="CC72" s="63"/>
      <c r="CE72" s="92"/>
    </row>
    <row r="73" spans="1:83" x14ac:dyDescent="0.35">
      <c r="A73" s="97"/>
      <c r="B73" s="82"/>
      <c r="C73" s="82"/>
      <c r="D73" s="82"/>
      <c r="E73" s="82"/>
      <c r="F73" s="63"/>
      <c r="G73" s="63"/>
      <c r="H73" s="63"/>
      <c r="I73" s="63"/>
      <c r="J73" s="63"/>
      <c r="K73" s="63"/>
      <c r="L73" s="63"/>
      <c r="M73" s="63"/>
      <c r="N73" s="63"/>
      <c r="O73" s="63"/>
      <c r="P73" s="63"/>
      <c r="Q73" s="63"/>
      <c r="R73" s="63"/>
      <c r="S73" s="63"/>
      <c r="T73" s="63"/>
      <c r="U73" s="63"/>
      <c r="X73" s="63"/>
      <c r="Y73" s="63"/>
      <c r="Z73" s="63"/>
      <c r="AA73" s="63"/>
      <c r="AB73" s="63"/>
      <c r="AC73" s="63"/>
      <c r="AD73" s="63"/>
      <c r="AE73" s="110"/>
      <c r="AF73" s="63"/>
      <c r="AG73" s="63"/>
      <c r="AH73" s="63"/>
      <c r="AI73" s="63"/>
      <c r="AJ73" s="63"/>
      <c r="AK73" s="63"/>
      <c r="AL73" s="63"/>
      <c r="AM73" s="63"/>
      <c r="AN73" s="63"/>
      <c r="AO73" s="63"/>
      <c r="AP73" s="63"/>
      <c r="AQ73" s="63"/>
      <c r="AT73" s="63"/>
      <c r="AU73" s="63"/>
      <c r="AV73" s="63"/>
      <c r="AW73" s="63"/>
      <c r="AX73" s="63"/>
      <c r="AY73" s="63"/>
      <c r="AZ73" s="63"/>
      <c r="BA73" s="63"/>
      <c r="BB73" s="63"/>
      <c r="BC73" s="63"/>
      <c r="BD73" s="63"/>
      <c r="BE73" s="63"/>
      <c r="BF73" s="63"/>
      <c r="BR73" s="63"/>
      <c r="BS73" s="63"/>
      <c r="BT73" s="63"/>
      <c r="BU73" s="63"/>
      <c r="BV73" s="63"/>
      <c r="BW73" s="63"/>
      <c r="BX73" s="63"/>
      <c r="BY73" s="63"/>
      <c r="BZ73" s="63"/>
      <c r="CA73" s="63"/>
      <c r="CB73" s="63"/>
      <c r="CC73" s="63"/>
      <c r="CE73" s="92"/>
    </row>
    <row r="74" spans="1:83" x14ac:dyDescent="0.35">
      <c r="A74" s="97"/>
      <c r="B74" s="82"/>
      <c r="C74" s="82"/>
      <c r="D74" s="82"/>
      <c r="E74" s="82"/>
      <c r="F74" s="63"/>
      <c r="G74" s="63"/>
      <c r="H74" s="63"/>
      <c r="I74" s="63"/>
      <c r="J74" s="63"/>
      <c r="K74" s="63"/>
      <c r="L74" s="63"/>
      <c r="M74" s="63"/>
      <c r="N74" s="63"/>
      <c r="O74" s="63"/>
      <c r="P74" s="63"/>
      <c r="Q74" s="63"/>
      <c r="R74" s="63"/>
      <c r="S74" s="63"/>
      <c r="T74" s="63"/>
      <c r="U74" s="63"/>
      <c r="X74" s="63"/>
      <c r="Y74" s="63"/>
      <c r="Z74" s="63"/>
      <c r="AA74" s="63"/>
      <c r="AB74" s="63"/>
      <c r="AC74" s="63"/>
      <c r="AD74" s="63"/>
      <c r="AE74" s="110"/>
      <c r="AF74" s="63"/>
      <c r="AG74" s="63"/>
      <c r="AH74" s="63"/>
      <c r="AI74" s="63"/>
      <c r="AJ74" s="63"/>
      <c r="AK74" s="63"/>
      <c r="AL74" s="63"/>
      <c r="AM74" s="63"/>
      <c r="AN74" s="63"/>
      <c r="AO74" s="63"/>
      <c r="AP74" s="63"/>
      <c r="AQ74" s="63"/>
      <c r="AT74" s="63"/>
      <c r="AU74" s="63"/>
      <c r="AV74" s="63"/>
      <c r="AW74" s="63"/>
      <c r="AX74" s="63"/>
      <c r="AY74" s="63"/>
      <c r="AZ74" s="63"/>
      <c r="BA74" s="63"/>
      <c r="BB74" s="63"/>
      <c r="BC74" s="63"/>
      <c r="BD74" s="63"/>
      <c r="BE74" s="63"/>
      <c r="BF74" s="63"/>
      <c r="BG74" s="63"/>
      <c r="BH74" s="63"/>
      <c r="BI74" s="63"/>
      <c r="BJ74" s="63"/>
      <c r="BK74" s="63"/>
      <c r="BL74" s="63"/>
      <c r="BM74" s="63"/>
      <c r="BN74" s="63"/>
      <c r="BO74" s="63"/>
      <c r="BR74" s="63"/>
      <c r="BS74" s="63"/>
      <c r="BT74" s="63"/>
      <c r="BU74" s="63"/>
      <c r="BV74" s="63"/>
      <c r="BW74" s="63"/>
      <c r="BX74" s="63"/>
      <c r="BY74" s="63"/>
      <c r="BZ74" s="63"/>
      <c r="CA74" s="63"/>
      <c r="CB74" s="63"/>
      <c r="CC74" s="63"/>
      <c r="CE74" s="92"/>
    </row>
    <row r="75" spans="1:83" x14ac:dyDescent="0.35">
      <c r="A75" s="97"/>
      <c r="B75" s="82"/>
      <c r="C75" s="82"/>
      <c r="D75" s="82"/>
      <c r="E75" s="82"/>
      <c r="F75" s="63"/>
      <c r="G75" s="63"/>
      <c r="H75" s="63"/>
      <c r="I75" s="63"/>
      <c r="J75" s="63"/>
      <c r="K75" s="63"/>
      <c r="L75" s="63"/>
      <c r="M75" s="63"/>
      <c r="N75" s="63"/>
      <c r="O75" s="63"/>
      <c r="P75" s="63"/>
      <c r="Q75" s="63"/>
      <c r="R75" s="63"/>
      <c r="S75" s="63"/>
      <c r="T75" s="63"/>
      <c r="U75" s="63"/>
      <c r="X75" s="63"/>
      <c r="Y75" s="63"/>
      <c r="Z75" s="63"/>
      <c r="AA75" s="63"/>
      <c r="AB75" s="63"/>
      <c r="AC75" s="63"/>
      <c r="AD75" s="63"/>
      <c r="AE75" s="110"/>
      <c r="AF75" s="63"/>
      <c r="AG75" s="63"/>
      <c r="AH75" s="63"/>
      <c r="AI75" s="63"/>
      <c r="AJ75" s="63"/>
      <c r="AK75" s="63"/>
      <c r="AL75" s="63"/>
      <c r="AM75" s="63"/>
      <c r="AN75" s="63"/>
      <c r="AO75" s="63"/>
      <c r="AP75" s="63"/>
      <c r="AQ75" s="63"/>
      <c r="AT75" s="63"/>
      <c r="AU75" s="63"/>
      <c r="AV75" s="63"/>
      <c r="AW75" s="63"/>
      <c r="AX75" s="63"/>
      <c r="AY75" s="63"/>
      <c r="AZ75" s="63"/>
      <c r="BA75" s="63"/>
      <c r="BB75" s="63"/>
      <c r="BC75" s="63"/>
      <c r="BD75" s="63"/>
      <c r="BE75" s="63"/>
      <c r="BF75" s="63"/>
      <c r="BG75" s="63"/>
      <c r="BH75" s="63"/>
      <c r="BI75" s="63"/>
      <c r="BJ75" s="63"/>
      <c r="BK75" s="63"/>
      <c r="BL75" s="63"/>
      <c r="BM75" s="63"/>
      <c r="BN75" s="63"/>
      <c r="BO75" s="63"/>
      <c r="BR75" s="63"/>
      <c r="BS75" s="63"/>
      <c r="BT75" s="63"/>
      <c r="BU75" s="63"/>
      <c r="BV75" s="63"/>
      <c r="BW75" s="63"/>
      <c r="BX75" s="63"/>
      <c r="BY75" s="63"/>
      <c r="BZ75" s="63"/>
      <c r="CA75" s="63"/>
      <c r="CB75" s="63"/>
      <c r="CC75" s="63"/>
      <c r="CE75" s="92"/>
    </row>
    <row r="76" spans="1:83" x14ac:dyDescent="0.35">
      <c r="A76" s="97"/>
      <c r="B76" s="82"/>
      <c r="C76" s="82"/>
      <c r="D76" s="82"/>
      <c r="E76" s="82"/>
      <c r="F76" s="63"/>
      <c r="G76" s="63"/>
      <c r="H76" s="63"/>
      <c r="I76" s="63"/>
      <c r="J76" s="63"/>
      <c r="K76" s="63"/>
      <c r="L76" s="63"/>
      <c r="M76" s="63"/>
      <c r="N76" s="63"/>
      <c r="O76" s="63"/>
      <c r="P76" s="63"/>
      <c r="Q76" s="63"/>
      <c r="R76" s="63"/>
      <c r="S76" s="63"/>
      <c r="T76" s="63"/>
      <c r="U76" s="63"/>
      <c r="X76" s="63"/>
      <c r="Y76" s="63"/>
      <c r="Z76" s="63"/>
      <c r="AA76" s="63"/>
      <c r="AB76" s="63"/>
      <c r="AC76" s="63"/>
      <c r="AD76" s="63"/>
      <c r="AE76" s="110"/>
      <c r="AF76" s="63"/>
      <c r="AG76" s="63"/>
      <c r="AH76" s="63"/>
      <c r="AI76" s="63"/>
      <c r="AJ76" s="63"/>
      <c r="AK76" s="63"/>
      <c r="AL76" s="63"/>
      <c r="AM76" s="63"/>
      <c r="AN76" s="63"/>
      <c r="AO76" s="63"/>
      <c r="AP76" s="63"/>
      <c r="AQ76" s="63"/>
      <c r="AT76" s="63"/>
      <c r="AU76" s="63"/>
      <c r="AV76" s="63"/>
      <c r="AW76" s="63"/>
      <c r="AX76" s="63"/>
      <c r="AY76" s="63"/>
      <c r="AZ76" s="63"/>
      <c r="BA76" s="63"/>
      <c r="BB76" s="63"/>
      <c r="BC76" s="63"/>
      <c r="BD76" s="63"/>
      <c r="BE76" s="63"/>
      <c r="BF76" s="63"/>
      <c r="BG76" s="63"/>
      <c r="BH76" s="63"/>
      <c r="BI76" s="63"/>
      <c r="BJ76" s="63"/>
      <c r="BK76" s="63"/>
      <c r="BL76" s="63"/>
      <c r="BM76" s="63"/>
      <c r="BN76" s="63"/>
      <c r="BO76" s="63"/>
      <c r="BR76" s="63"/>
      <c r="BS76" s="63"/>
      <c r="BT76" s="63"/>
      <c r="BU76" s="63"/>
      <c r="BV76" s="63"/>
      <c r="BW76" s="63"/>
      <c r="BX76" s="63"/>
      <c r="BY76" s="63"/>
      <c r="BZ76" s="63"/>
      <c r="CA76" s="63"/>
      <c r="CB76" s="63"/>
      <c r="CC76" s="63"/>
      <c r="CE76" s="92"/>
    </row>
    <row r="77" spans="1:83" x14ac:dyDescent="0.35">
      <c r="A77" s="97"/>
      <c r="B77" s="82"/>
      <c r="C77" s="82"/>
      <c r="D77" s="82"/>
      <c r="E77" s="82"/>
      <c r="F77" s="63"/>
      <c r="G77" s="63"/>
      <c r="H77" s="63"/>
      <c r="I77" s="63"/>
      <c r="J77" s="63"/>
      <c r="K77" s="63"/>
      <c r="L77" s="63"/>
      <c r="M77" s="63"/>
      <c r="N77" s="63"/>
      <c r="O77" s="63"/>
      <c r="P77" s="63"/>
      <c r="Q77" s="63"/>
      <c r="R77" s="63"/>
      <c r="S77" s="63"/>
      <c r="T77" s="63"/>
      <c r="U77" s="63"/>
      <c r="X77" s="63"/>
      <c r="Y77" s="63"/>
      <c r="Z77" s="63"/>
      <c r="AA77" s="63"/>
      <c r="AB77" s="63"/>
      <c r="AC77" s="63"/>
      <c r="AD77" s="63"/>
      <c r="AE77" s="110"/>
      <c r="AF77" s="63"/>
      <c r="AG77" s="63"/>
      <c r="AH77" s="63"/>
      <c r="AI77" s="63"/>
      <c r="AJ77" s="63"/>
      <c r="AK77" s="63"/>
      <c r="AL77" s="63"/>
      <c r="AM77" s="63"/>
      <c r="AN77" s="63"/>
      <c r="AO77" s="63"/>
      <c r="AP77" s="63"/>
      <c r="AQ77" s="63"/>
      <c r="AT77" s="63"/>
      <c r="AU77" s="63"/>
      <c r="AV77" s="63"/>
      <c r="AW77" s="63"/>
      <c r="AX77" s="63"/>
      <c r="AY77" s="63"/>
      <c r="AZ77" s="63"/>
      <c r="BA77" s="63"/>
      <c r="BB77" s="63"/>
      <c r="BC77" s="63"/>
      <c r="BD77" s="63"/>
      <c r="BE77" s="63"/>
      <c r="BF77" s="63"/>
      <c r="BG77" s="63"/>
      <c r="BH77" s="63"/>
      <c r="BI77" s="63"/>
      <c r="BJ77" s="63"/>
      <c r="BK77" s="63"/>
      <c r="BL77" s="63"/>
      <c r="BM77" s="63"/>
      <c r="BN77" s="63"/>
      <c r="BO77" s="63"/>
      <c r="BR77" s="63"/>
      <c r="BS77" s="63"/>
      <c r="BT77" s="63"/>
      <c r="BU77" s="63"/>
      <c r="BV77" s="63"/>
      <c r="BW77" s="63"/>
      <c r="BX77" s="63"/>
      <c r="BY77" s="63"/>
      <c r="BZ77" s="63"/>
      <c r="CA77" s="63"/>
      <c r="CB77" s="63"/>
      <c r="CC77" s="63"/>
      <c r="CE77" s="92"/>
    </row>
    <row r="78" spans="1:83" x14ac:dyDescent="0.35">
      <c r="A78" s="97"/>
      <c r="B78" s="82"/>
      <c r="C78" s="82"/>
      <c r="D78" s="82"/>
      <c r="E78" s="82"/>
      <c r="F78" s="63"/>
      <c r="G78" s="63"/>
      <c r="H78" s="63"/>
      <c r="I78" s="63"/>
      <c r="J78" s="63"/>
      <c r="K78" s="63"/>
      <c r="L78" s="63"/>
      <c r="M78" s="63"/>
      <c r="N78" s="63"/>
      <c r="O78" s="63"/>
      <c r="P78" s="63"/>
      <c r="Q78" s="63"/>
      <c r="R78" s="63"/>
      <c r="S78" s="63"/>
      <c r="T78" s="63"/>
      <c r="U78" s="63"/>
      <c r="X78" s="63"/>
      <c r="Y78" s="63"/>
      <c r="Z78" s="63"/>
      <c r="AA78" s="63"/>
      <c r="AB78" s="63"/>
      <c r="AC78" s="63"/>
      <c r="AD78" s="63"/>
      <c r="AE78" s="110"/>
      <c r="AF78" s="63"/>
      <c r="AG78" s="63"/>
      <c r="AH78" s="63"/>
      <c r="AI78" s="63"/>
      <c r="AJ78" s="63"/>
      <c r="AK78" s="63"/>
      <c r="AL78" s="63"/>
      <c r="AM78" s="63"/>
      <c r="AN78" s="63"/>
      <c r="AO78" s="63"/>
      <c r="AP78" s="63"/>
      <c r="AQ78" s="63"/>
      <c r="AT78" s="63"/>
      <c r="AU78" s="63"/>
      <c r="AV78" s="63"/>
      <c r="AW78" s="63"/>
      <c r="AX78" s="63"/>
      <c r="AY78" s="63"/>
      <c r="AZ78" s="63"/>
      <c r="BA78" s="63"/>
      <c r="BB78" s="63"/>
      <c r="BC78" s="63"/>
      <c r="BD78" s="63"/>
      <c r="BE78" s="63"/>
      <c r="BF78" s="63"/>
      <c r="BG78" s="63"/>
      <c r="BH78" s="63"/>
      <c r="BI78" s="63"/>
      <c r="BJ78" s="63"/>
      <c r="BK78" s="63"/>
      <c r="BL78" s="63"/>
      <c r="BM78" s="63"/>
      <c r="BN78" s="63"/>
      <c r="BO78" s="63"/>
      <c r="BR78" s="63"/>
      <c r="BS78" s="63"/>
      <c r="BT78" s="63"/>
      <c r="BU78" s="63"/>
      <c r="BV78" s="63"/>
      <c r="BW78" s="63"/>
      <c r="BX78" s="63"/>
      <c r="BY78" s="63"/>
      <c r="BZ78" s="63"/>
      <c r="CA78" s="63"/>
      <c r="CB78" s="63"/>
      <c r="CC78" s="63"/>
      <c r="CE78" s="92"/>
    </row>
    <row r="79" spans="1:83" x14ac:dyDescent="0.35">
      <c r="A79" s="97"/>
      <c r="B79" s="82"/>
      <c r="C79" s="82"/>
      <c r="D79" s="82"/>
      <c r="E79" s="82"/>
      <c r="F79" s="63"/>
      <c r="G79" s="63"/>
      <c r="H79" s="63"/>
      <c r="I79" s="63"/>
      <c r="J79" s="63"/>
      <c r="K79" s="63"/>
      <c r="L79" s="63"/>
      <c r="M79" s="63"/>
      <c r="N79" s="63"/>
      <c r="O79" s="63"/>
      <c r="P79" s="63"/>
      <c r="Q79" s="63"/>
      <c r="R79" s="63"/>
      <c r="S79" s="63"/>
      <c r="T79" s="63"/>
      <c r="U79" s="63"/>
      <c r="X79" s="63"/>
      <c r="Y79" s="63"/>
      <c r="Z79" s="63"/>
      <c r="AA79" s="63"/>
      <c r="AB79" s="63"/>
      <c r="AC79" s="63"/>
      <c r="AD79" s="63"/>
      <c r="AE79" s="110"/>
      <c r="AF79" s="63"/>
      <c r="AG79" s="63"/>
      <c r="AH79" s="63"/>
      <c r="AI79" s="63"/>
      <c r="AJ79" s="63"/>
      <c r="AK79" s="63"/>
      <c r="AL79" s="63"/>
      <c r="AM79" s="63"/>
      <c r="AN79" s="63"/>
      <c r="AO79" s="63"/>
      <c r="AP79" s="63"/>
      <c r="AQ79" s="63"/>
      <c r="AT79" s="63"/>
      <c r="AU79" s="63"/>
      <c r="AV79" s="63"/>
      <c r="AW79" s="63"/>
      <c r="AX79" s="63"/>
      <c r="AY79" s="63"/>
      <c r="AZ79" s="63"/>
      <c r="BA79" s="63"/>
      <c r="BB79" s="63"/>
      <c r="BC79" s="63"/>
      <c r="BD79" s="63"/>
      <c r="BE79" s="63"/>
      <c r="BF79" s="63"/>
      <c r="BG79" s="63"/>
      <c r="BH79" s="63"/>
      <c r="BI79" s="63"/>
      <c r="BJ79" s="63"/>
      <c r="BK79" s="63"/>
      <c r="BL79" s="63"/>
      <c r="BM79" s="63"/>
      <c r="BN79" s="63"/>
      <c r="BO79" s="63"/>
      <c r="BR79" s="63"/>
      <c r="BS79" s="63"/>
      <c r="BT79" s="63"/>
      <c r="BU79" s="63"/>
      <c r="BV79" s="63"/>
      <c r="BW79" s="63"/>
      <c r="BX79" s="63"/>
      <c r="BY79" s="63"/>
      <c r="BZ79" s="63"/>
      <c r="CA79" s="63"/>
      <c r="CB79" s="63"/>
      <c r="CC79" s="63"/>
      <c r="CE79" s="92"/>
    </row>
    <row r="80" spans="1:83" x14ac:dyDescent="0.35">
      <c r="A80" s="97"/>
      <c r="B80" s="82"/>
      <c r="C80" s="82"/>
      <c r="D80" s="82"/>
      <c r="E80" s="82"/>
      <c r="F80" s="63"/>
      <c r="G80" s="63"/>
      <c r="H80" s="63"/>
      <c r="I80" s="63"/>
      <c r="J80" s="63"/>
      <c r="K80" s="63"/>
      <c r="L80" s="63"/>
      <c r="M80" s="63"/>
      <c r="N80" s="63"/>
      <c r="O80" s="63"/>
      <c r="P80" s="63"/>
      <c r="Q80" s="63"/>
      <c r="R80" s="63"/>
      <c r="S80" s="63"/>
      <c r="T80" s="63"/>
      <c r="U80" s="63"/>
      <c r="X80" s="63"/>
      <c r="Y80" s="63"/>
      <c r="Z80" s="63"/>
      <c r="AA80" s="63"/>
      <c r="AB80" s="63"/>
      <c r="AC80" s="63"/>
      <c r="AD80" s="63"/>
      <c r="AE80" s="110"/>
      <c r="AF80" s="63"/>
      <c r="AG80" s="63"/>
      <c r="AH80" s="63"/>
      <c r="AI80" s="63"/>
      <c r="AJ80" s="63"/>
      <c r="AK80" s="63"/>
      <c r="AL80" s="63"/>
      <c r="AM80" s="63"/>
      <c r="AN80" s="63"/>
      <c r="AO80" s="63"/>
      <c r="AP80" s="63"/>
      <c r="AQ80" s="63"/>
      <c r="AT80" s="63"/>
      <c r="AU80" s="63"/>
      <c r="AV80" s="63"/>
      <c r="AW80" s="63"/>
      <c r="AX80" s="63"/>
      <c r="AY80" s="63"/>
      <c r="AZ80" s="63"/>
      <c r="BA80" s="63"/>
      <c r="BB80" s="63"/>
      <c r="BC80" s="63"/>
      <c r="BD80" s="63"/>
      <c r="BE80" s="63"/>
      <c r="BF80" s="63"/>
      <c r="BG80" s="63"/>
      <c r="BH80" s="63"/>
      <c r="BI80" s="63"/>
      <c r="BJ80" s="63"/>
      <c r="BK80" s="63"/>
      <c r="BL80" s="63"/>
      <c r="BM80" s="63"/>
      <c r="BN80" s="63"/>
      <c r="BO80" s="63"/>
      <c r="BR80" s="63"/>
      <c r="BS80" s="63"/>
      <c r="BT80" s="63"/>
      <c r="BU80" s="63"/>
      <c r="BV80" s="63"/>
      <c r="BW80" s="63"/>
      <c r="BX80" s="63"/>
      <c r="BY80" s="63"/>
      <c r="BZ80" s="63"/>
      <c r="CA80" s="63"/>
      <c r="CB80" s="63"/>
      <c r="CC80" s="63"/>
      <c r="CE80" s="92"/>
    </row>
    <row r="81" spans="1:83" x14ac:dyDescent="0.35">
      <c r="A81" s="97"/>
      <c r="B81" s="82"/>
      <c r="C81" s="82"/>
      <c r="D81" s="82"/>
      <c r="E81" s="82"/>
      <c r="F81" s="63"/>
      <c r="G81" s="63"/>
      <c r="H81" s="63"/>
      <c r="I81" s="63"/>
      <c r="J81" s="63"/>
      <c r="K81" s="63"/>
      <c r="L81" s="63"/>
      <c r="M81" s="63"/>
      <c r="N81" s="63"/>
      <c r="O81" s="63"/>
      <c r="P81" s="63"/>
      <c r="Q81" s="63"/>
      <c r="R81" s="63"/>
      <c r="S81" s="63"/>
      <c r="T81" s="63"/>
      <c r="U81" s="63"/>
      <c r="X81" s="63"/>
      <c r="Y81" s="63"/>
      <c r="Z81" s="63"/>
      <c r="AA81" s="63"/>
      <c r="AB81" s="63"/>
      <c r="AC81" s="63"/>
      <c r="AD81" s="63"/>
      <c r="AE81" s="110"/>
      <c r="AF81" s="63"/>
      <c r="AG81" s="63"/>
      <c r="AH81" s="63"/>
      <c r="AI81" s="63"/>
      <c r="AJ81" s="63"/>
      <c r="AK81" s="63"/>
      <c r="AL81" s="63"/>
      <c r="AM81" s="63"/>
      <c r="AN81" s="63"/>
      <c r="AO81" s="63"/>
      <c r="AP81" s="63"/>
      <c r="AQ81" s="63"/>
      <c r="AT81" s="63"/>
      <c r="AU81" s="63"/>
      <c r="AV81" s="63"/>
      <c r="AW81" s="63"/>
      <c r="AX81" s="63"/>
      <c r="AY81" s="63"/>
      <c r="AZ81" s="63"/>
      <c r="BA81" s="63"/>
      <c r="BB81" s="63"/>
      <c r="BC81" s="63"/>
      <c r="BD81" s="63"/>
      <c r="BE81" s="63"/>
      <c r="BF81" s="63"/>
      <c r="BG81" s="63"/>
      <c r="BH81" s="63"/>
      <c r="BI81" s="63"/>
      <c r="BJ81" s="63"/>
      <c r="BK81" s="63"/>
      <c r="BL81" s="63"/>
      <c r="BM81" s="63"/>
      <c r="BN81" s="63"/>
      <c r="BO81" s="63"/>
      <c r="BR81" s="63"/>
      <c r="BS81" s="63"/>
      <c r="BT81" s="63"/>
      <c r="BU81" s="63"/>
      <c r="BV81" s="63"/>
      <c r="BW81" s="63"/>
      <c r="BX81" s="63"/>
      <c r="BY81" s="63"/>
      <c r="BZ81" s="63"/>
      <c r="CA81" s="63"/>
      <c r="CB81" s="63"/>
      <c r="CC81" s="63"/>
      <c r="CE81" s="92"/>
    </row>
    <row r="82" spans="1:83" x14ac:dyDescent="0.35">
      <c r="A82" s="97"/>
      <c r="B82" s="82"/>
      <c r="C82" s="82"/>
      <c r="D82" s="82"/>
      <c r="E82" s="82"/>
      <c r="F82" s="63"/>
      <c r="G82" s="63"/>
      <c r="H82" s="63"/>
      <c r="I82" s="63"/>
      <c r="J82" s="63"/>
      <c r="K82" s="63"/>
      <c r="L82" s="63"/>
      <c r="M82" s="63"/>
      <c r="N82" s="63"/>
      <c r="O82" s="63"/>
      <c r="P82" s="63"/>
      <c r="Q82" s="63"/>
      <c r="R82" s="63"/>
      <c r="S82" s="63"/>
      <c r="T82" s="63"/>
      <c r="U82" s="63"/>
      <c r="X82" s="63"/>
      <c r="Y82" s="63"/>
      <c r="Z82" s="63"/>
      <c r="AA82" s="63"/>
      <c r="AB82" s="63"/>
      <c r="AC82" s="63"/>
      <c r="AD82" s="63"/>
      <c r="AE82" s="110"/>
      <c r="AF82" s="63"/>
      <c r="AG82" s="63"/>
      <c r="AH82" s="63"/>
      <c r="AI82" s="63"/>
      <c r="AJ82" s="63"/>
      <c r="AK82" s="63"/>
      <c r="AL82" s="63"/>
      <c r="AM82" s="63"/>
      <c r="AN82" s="63"/>
      <c r="AO82" s="63"/>
      <c r="AP82" s="63"/>
      <c r="AQ82" s="63"/>
      <c r="AT82" s="63"/>
      <c r="AU82" s="63"/>
      <c r="AV82" s="63"/>
      <c r="AW82" s="63"/>
      <c r="AX82" s="63"/>
      <c r="AY82" s="63"/>
      <c r="AZ82" s="63"/>
      <c r="BA82" s="63"/>
      <c r="BB82" s="63"/>
      <c r="BC82" s="63"/>
      <c r="BD82" s="63"/>
      <c r="BE82" s="63"/>
      <c r="BF82" s="63"/>
      <c r="BG82" s="63"/>
      <c r="BH82" s="63"/>
      <c r="BI82" s="63"/>
      <c r="BJ82" s="63"/>
      <c r="BK82" s="63"/>
      <c r="BL82" s="63"/>
      <c r="BM82" s="63"/>
      <c r="BN82" s="63"/>
      <c r="BO82" s="63"/>
      <c r="BR82" s="63"/>
      <c r="BS82" s="63"/>
      <c r="BT82" s="63"/>
      <c r="BU82" s="63"/>
      <c r="BV82" s="63"/>
      <c r="BW82" s="63"/>
      <c r="BX82" s="63"/>
      <c r="BY82" s="63"/>
      <c r="BZ82" s="63"/>
      <c r="CA82" s="63"/>
      <c r="CB82" s="63"/>
      <c r="CC82" s="63"/>
      <c r="CE82" s="92"/>
    </row>
    <row r="83" spans="1:83" x14ac:dyDescent="0.35">
      <c r="A83" s="97"/>
      <c r="B83" s="82"/>
      <c r="C83" s="82"/>
      <c r="D83" s="82"/>
      <c r="E83" s="82"/>
      <c r="F83" s="63"/>
      <c r="G83" s="63"/>
      <c r="H83" s="63"/>
      <c r="I83" s="63"/>
      <c r="J83" s="63"/>
      <c r="K83" s="63"/>
      <c r="L83" s="63"/>
      <c r="M83" s="63"/>
      <c r="N83" s="63"/>
      <c r="O83" s="63"/>
      <c r="P83" s="63"/>
      <c r="Q83" s="63"/>
      <c r="R83" s="63"/>
      <c r="S83" s="63"/>
      <c r="T83" s="63"/>
      <c r="U83" s="63"/>
      <c r="X83" s="63"/>
      <c r="Y83" s="63"/>
      <c r="Z83" s="63"/>
      <c r="AA83" s="63"/>
      <c r="AB83" s="63"/>
      <c r="AC83" s="63"/>
      <c r="AD83" s="63"/>
      <c r="AE83" s="110"/>
      <c r="AF83" s="63"/>
      <c r="AG83" s="63"/>
      <c r="AH83" s="63"/>
      <c r="AI83" s="63"/>
      <c r="AJ83" s="63"/>
      <c r="AK83" s="63"/>
      <c r="AL83" s="63"/>
      <c r="AM83" s="63"/>
      <c r="AN83" s="63"/>
      <c r="AO83" s="63"/>
      <c r="AP83" s="63"/>
      <c r="AQ83" s="63"/>
      <c r="AT83" s="63"/>
      <c r="AU83" s="63"/>
      <c r="AV83" s="63"/>
      <c r="AW83" s="63"/>
      <c r="AX83" s="63"/>
      <c r="AY83" s="63"/>
      <c r="AZ83" s="63"/>
      <c r="BA83" s="63"/>
      <c r="BB83" s="63"/>
      <c r="BC83" s="63"/>
      <c r="BD83" s="63"/>
      <c r="BE83" s="63"/>
      <c r="BF83" s="63"/>
      <c r="BG83" s="63"/>
      <c r="BH83" s="63"/>
      <c r="BI83" s="63"/>
      <c r="BJ83" s="63"/>
      <c r="BK83" s="63"/>
      <c r="BL83" s="63"/>
      <c r="BM83" s="63"/>
      <c r="BN83" s="63"/>
      <c r="BO83" s="63"/>
      <c r="BR83" s="63"/>
      <c r="BS83" s="63"/>
      <c r="BT83" s="63"/>
      <c r="BU83" s="63"/>
      <c r="BV83" s="63"/>
      <c r="BW83" s="63"/>
      <c r="BX83" s="63"/>
      <c r="BY83" s="63"/>
      <c r="BZ83" s="63"/>
      <c r="CA83" s="63"/>
      <c r="CB83" s="63"/>
      <c r="CC83" s="63"/>
    </row>
    <row r="84" spans="1:83" x14ac:dyDescent="0.35">
      <c r="A84" s="97"/>
      <c r="B84" s="82"/>
      <c r="C84" s="82"/>
      <c r="D84" s="82"/>
      <c r="E84" s="82"/>
      <c r="F84" s="63"/>
      <c r="G84" s="63"/>
      <c r="H84" s="63"/>
      <c r="I84" s="63"/>
      <c r="J84" s="63"/>
      <c r="K84" s="63"/>
      <c r="L84" s="63"/>
      <c r="M84" s="63"/>
      <c r="N84" s="63"/>
      <c r="O84" s="63"/>
      <c r="P84" s="63"/>
      <c r="Q84" s="63"/>
      <c r="R84" s="63"/>
      <c r="S84" s="63"/>
      <c r="T84" s="63"/>
      <c r="U84" s="63"/>
      <c r="X84" s="63"/>
      <c r="Y84" s="63"/>
      <c r="Z84" s="63"/>
      <c r="AA84" s="63"/>
      <c r="AB84" s="63"/>
      <c r="AC84" s="63"/>
      <c r="AD84" s="63"/>
      <c r="AE84" s="110"/>
      <c r="AF84" s="63"/>
      <c r="AG84" s="63"/>
      <c r="AH84" s="63"/>
      <c r="AI84" s="63"/>
      <c r="AJ84" s="63"/>
      <c r="AK84" s="63"/>
      <c r="AL84" s="63"/>
      <c r="AM84" s="63"/>
      <c r="AN84" s="63"/>
      <c r="AO84" s="63"/>
      <c r="AP84" s="63"/>
      <c r="AQ84" s="63"/>
      <c r="AT84" s="63"/>
      <c r="AU84" s="63"/>
      <c r="AV84" s="63"/>
      <c r="AW84" s="63"/>
      <c r="AX84" s="63"/>
      <c r="AY84" s="63"/>
      <c r="AZ84" s="63"/>
      <c r="BA84" s="63"/>
      <c r="BB84" s="63"/>
      <c r="BC84" s="63"/>
      <c r="BD84" s="63"/>
      <c r="BE84" s="63"/>
      <c r="BF84" s="63"/>
      <c r="BG84" s="63"/>
      <c r="BH84" s="63"/>
      <c r="BI84" s="63"/>
      <c r="BJ84" s="63"/>
      <c r="BK84" s="63"/>
      <c r="BL84" s="63"/>
      <c r="BM84" s="63"/>
      <c r="BN84" s="63"/>
      <c r="BO84" s="63"/>
      <c r="BR84" s="63"/>
      <c r="BS84" s="63"/>
      <c r="BT84" s="63"/>
      <c r="BU84" s="63"/>
      <c r="BV84" s="63"/>
      <c r="BW84" s="63"/>
      <c r="BX84" s="63"/>
      <c r="BY84" s="63"/>
      <c r="BZ84" s="63"/>
      <c r="CA84" s="63"/>
      <c r="CB84" s="63"/>
      <c r="CC84" s="63"/>
    </row>
    <row r="85" spans="1:83" x14ac:dyDescent="0.35">
      <c r="A85" s="97"/>
      <c r="B85" s="82"/>
      <c r="C85" s="82"/>
      <c r="D85" s="82"/>
      <c r="E85" s="82"/>
      <c r="F85" s="63"/>
      <c r="G85" s="63"/>
      <c r="H85" s="63"/>
      <c r="I85" s="63"/>
      <c r="J85" s="63"/>
      <c r="K85" s="63"/>
      <c r="L85" s="63"/>
      <c r="M85" s="63"/>
      <c r="N85" s="63"/>
      <c r="O85" s="63"/>
      <c r="P85" s="63"/>
      <c r="Q85" s="63"/>
      <c r="R85" s="63"/>
      <c r="S85" s="63"/>
      <c r="T85" s="63"/>
      <c r="U85" s="63"/>
      <c r="X85" s="63"/>
      <c r="Y85" s="63"/>
      <c r="Z85" s="63"/>
      <c r="AA85" s="63"/>
      <c r="AB85" s="63"/>
      <c r="AC85" s="63"/>
      <c r="AD85" s="63"/>
      <c r="AE85" s="110"/>
      <c r="AF85" s="63"/>
      <c r="AG85" s="63"/>
      <c r="AH85" s="63"/>
      <c r="AI85" s="63"/>
      <c r="AJ85" s="63"/>
      <c r="AK85" s="63"/>
      <c r="AL85" s="63"/>
      <c r="AM85" s="63"/>
      <c r="AN85" s="63"/>
      <c r="AO85" s="63"/>
      <c r="AP85" s="63"/>
      <c r="AQ85" s="63"/>
      <c r="AT85" s="63"/>
      <c r="AU85" s="63"/>
      <c r="AV85" s="63"/>
      <c r="AW85" s="63"/>
      <c r="AX85" s="63"/>
      <c r="AY85" s="63"/>
      <c r="AZ85" s="63"/>
      <c r="BA85" s="63"/>
      <c r="BB85" s="63"/>
      <c r="BC85" s="63"/>
      <c r="BD85" s="63"/>
      <c r="BE85" s="63"/>
      <c r="BF85" s="63"/>
      <c r="BG85" s="63"/>
      <c r="BH85" s="63"/>
      <c r="BI85" s="63"/>
      <c r="BJ85" s="63"/>
      <c r="BK85" s="63"/>
      <c r="BL85" s="63"/>
      <c r="BM85" s="63"/>
      <c r="BN85" s="63"/>
      <c r="BO85" s="63"/>
      <c r="BR85" s="63"/>
      <c r="BS85" s="63"/>
      <c r="BT85" s="63"/>
      <c r="BU85" s="63"/>
      <c r="BV85" s="63"/>
      <c r="BW85" s="63"/>
      <c r="BX85" s="63"/>
      <c r="BY85" s="63"/>
      <c r="BZ85" s="63"/>
      <c r="CA85" s="63"/>
      <c r="CB85" s="63"/>
      <c r="CC85" s="63"/>
    </row>
    <row r="86" spans="1:83" x14ac:dyDescent="0.35">
      <c r="A86" s="97"/>
      <c r="B86" s="82"/>
      <c r="C86" s="82"/>
      <c r="D86" s="82"/>
      <c r="E86" s="82"/>
      <c r="F86" s="63"/>
      <c r="G86" s="63"/>
      <c r="H86" s="63"/>
      <c r="I86" s="63"/>
      <c r="J86" s="63"/>
      <c r="K86" s="63"/>
      <c r="L86" s="63"/>
      <c r="M86" s="63"/>
      <c r="N86" s="63"/>
      <c r="O86" s="63"/>
      <c r="P86" s="63"/>
      <c r="Q86" s="63"/>
      <c r="R86" s="63"/>
      <c r="S86" s="63"/>
      <c r="T86" s="63"/>
      <c r="U86" s="63"/>
      <c r="X86" s="63"/>
      <c r="Y86" s="63"/>
      <c r="Z86" s="63"/>
      <c r="AA86" s="63"/>
      <c r="AB86" s="63"/>
      <c r="AC86" s="63"/>
      <c r="AD86" s="63"/>
      <c r="AE86" s="110"/>
      <c r="AF86" s="63"/>
      <c r="AG86" s="63"/>
      <c r="AH86" s="63"/>
      <c r="AI86" s="63"/>
      <c r="AJ86" s="63"/>
      <c r="AK86" s="63"/>
      <c r="AL86" s="63"/>
      <c r="AM86" s="63"/>
      <c r="AN86" s="63"/>
      <c r="AO86" s="63"/>
      <c r="AP86" s="63"/>
      <c r="AQ86" s="63"/>
      <c r="AT86" s="63"/>
      <c r="AU86" s="63"/>
      <c r="AV86" s="63"/>
      <c r="AW86" s="63"/>
      <c r="AX86" s="63"/>
      <c r="AY86" s="63"/>
      <c r="AZ86" s="63"/>
      <c r="BA86" s="63"/>
      <c r="BB86" s="63"/>
      <c r="BC86" s="63"/>
      <c r="BD86" s="63"/>
      <c r="BE86" s="63"/>
      <c r="BF86" s="63"/>
      <c r="BG86" s="63"/>
      <c r="BH86" s="63"/>
      <c r="BI86" s="63"/>
      <c r="BJ86" s="63"/>
      <c r="BK86" s="63"/>
      <c r="BL86" s="63"/>
      <c r="BM86" s="63"/>
      <c r="BN86" s="63"/>
      <c r="BO86" s="63"/>
      <c r="BR86" s="63"/>
      <c r="BS86" s="63"/>
      <c r="BT86" s="63"/>
      <c r="BU86" s="63"/>
      <c r="BV86" s="63"/>
      <c r="BW86" s="63"/>
      <c r="BX86" s="63"/>
      <c r="BY86" s="63"/>
      <c r="BZ86" s="63"/>
      <c r="CA86" s="63"/>
      <c r="CB86" s="63"/>
      <c r="CC86" s="63"/>
    </row>
    <row r="87" spans="1:83" x14ac:dyDescent="0.35">
      <c r="A87" s="97"/>
      <c r="B87" s="82"/>
      <c r="C87" s="82"/>
      <c r="D87" s="82"/>
      <c r="E87" s="82"/>
      <c r="F87" s="63"/>
      <c r="G87" s="63"/>
      <c r="H87" s="63"/>
      <c r="I87" s="63"/>
      <c r="J87" s="63"/>
      <c r="K87" s="63"/>
      <c r="L87" s="63"/>
      <c r="M87" s="63"/>
      <c r="N87" s="63"/>
      <c r="O87" s="63"/>
      <c r="P87" s="63"/>
      <c r="Q87" s="63"/>
      <c r="R87" s="63"/>
      <c r="S87" s="63"/>
      <c r="T87" s="63"/>
      <c r="U87" s="63"/>
      <c r="X87" s="63"/>
      <c r="Y87" s="63"/>
      <c r="Z87" s="63"/>
      <c r="AA87" s="63"/>
      <c r="AB87" s="63"/>
      <c r="AC87" s="63"/>
      <c r="AD87" s="63"/>
      <c r="AE87" s="110"/>
      <c r="AF87" s="63"/>
      <c r="AG87" s="63"/>
      <c r="AH87" s="63"/>
      <c r="AI87" s="63"/>
      <c r="AJ87" s="63"/>
      <c r="AK87" s="63"/>
      <c r="AL87" s="63"/>
      <c r="AM87" s="63"/>
      <c r="AN87" s="63"/>
      <c r="AO87" s="63"/>
      <c r="AP87" s="63"/>
      <c r="AQ87" s="63"/>
      <c r="AT87" s="63"/>
      <c r="AU87" s="63"/>
      <c r="AV87" s="63"/>
      <c r="AW87" s="63"/>
      <c r="AX87" s="63"/>
      <c r="AY87" s="63"/>
      <c r="AZ87" s="63"/>
      <c r="BA87" s="63"/>
      <c r="BB87" s="63"/>
      <c r="BC87" s="63"/>
      <c r="BD87" s="63"/>
      <c r="BE87" s="63"/>
      <c r="BF87" s="63"/>
      <c r="BG87" s="63"/>
      <c r="BH87" s="63"/>
      <c r="BI87" s="63"/>
      <c r="BJ87" s="63"/>
      <c r="BK87" s="63"/>
      <c r="BL87" s="63"/>
      <c r="BM87" s="63"/>
      <c r="BN87" s="63"/>
      <c r="BO87" s="63"/>
      <c r="BR87" s="63"/>
      <c r="BS87" s="63"/>
      <c r="BT87" s="63"/>
      <c r="BU87" s="63"/>
      <c r="BV87" s="63"/>
      <c r="BW87" s="63"/>
      <c r="BX87" s="63"/>
      <c r="BY87" s="63"/>
      <c r="BZ87" s="63"/>
      <c r="CA87" s="63"/>
      <c r="CB87" s="63"/>
      <c r="CC87" s="63"/>
    </row>
    <row r="88" spans="1:83" x14ac:dyDescent="0.35">
      <c r="A88" s="97"/>
      <c r="B88" s="82"/>
      <c r="C88" s="82"/>
      <c r="D88" s="82"/>
      <c r="E88" s="82"/>
      <c r="F88" s="63"/>
      <c r="G88" s="63"/>
      <c r="H88" s="63"/>
      <c r="I88" s="63"/>
      <c r="J88" s="63"/>
      <c r="K88" s="63"/>
      <c r="L88" s="63"/>
      <c r="M88" s="63"/>
      <c r="N88" s="63"/>
      <c r="O88" s="63"/>
      <c r="P88" s="63"/>
      <c r="Q88" s="63"/>
      <c r="R88" s="63"/>
      <c r="S88" s="63"/>
      <c r="T88" s="63"/>
      <c r="U88" s="63"/>
      <c r="X88" s="63"/>
      <c r="Y88" s="63"/>
      <c r="Z88" s="63"/>
      <c r="AA88" s="63"/>
      <c r="AB88" s="63"/>
      <c r="AC88" s="63"/>
      <c r="AD88" s="63"/>
      <c r="AE88" s="110"/>
      <c r="AF88" s="63"/>
      <c r="AG88" s="63"/>
      <c r="AH88" s="63"/>
      <c r="AI88" s="63"/>
      <c r="AJ88" s="63"/>
      <c r="AK88" s="63"/>
      <c r="AL88" s="63"/>
      <c r="AM88" s="63"/>
      <c r="AN88" s="63"/>
      <c r="AO88" s="63"/>
      <c r="AP88" s="63"/>
      <c r="AQ88" s="63"/>
      <c r="AT88" s="63"/>
      <c r="AU88" s="63"/>
      <c r="AV88" s="63"/>
      <c r="AW88" s="63"/>
      <c r="AX88" s="63"/>
      <c r="AY88" s="63"/>
      <c r="AZ88" s="63"/>
      <c r="BA88" s="63"/>
      <c r="BB88" s="63"/>
      <c r="BC88" s="63"/>
      <c r="BD88" s="63"/>
      <c r="BE88" s="63"/>
      <c r="BF88" s="63"/>
      <c r="BG88" s="63"/>
      <c r="BH88" s="63"/>
      <c r="BI88" s="63"/>
      <c r="BJ88" s="63"/>
      <c r="BK88" s="63"/>
      <c r="BL88" s="63"/>
      <c r="BM88" s="63"/>
      <c r="BN88" s="63"/>
      <c r="BO88" s="63"/>
      <c r="BR88" s="63"/>
      <c r="BS88" s="63"/>
      <c r="BT88" s="63"/>
      <c r="BU88" s="63"/>
      <c r="BV88" s="63"/>
      <c r="BW88" s="63"/>
      <c r="BX88" s="63"/>
      <c r="BY88" s="63"/>
      <c r="BZ88" s="63"/>
      <c r="CA88" s="63"/>
      <c r="CB88" s="63"/>
      <c r="CC88" s="63"/>
    </row>
    <row r="89" spans="1:83" x14ac:dyDescent="0.35">
      <c r="A89" s="97"/>
      <c r="B89" s="82"/>
      <c r="C89" s="82"/>
      <c r="D89" s="82"/>
      <c r="E89" s="82"/>
      <c r="F89" s="63"/>
      <c r="G89" s="63"/>
      <c r="H89" s="63"/>
      <c r="I89" s="63"/>
      <c r="J89" s="63"/>
      <c r="K89" s="63"/>
      <c r="L89" s="63"/>
      <c r="M89" s="63"/>
      <c r="N89" s="63"/>
      <c r="O89" s="63"/>
      <c r="P89" s="63"/>
      <c r="Q89" s="63"/>
      <c r="R89" s="63"/>
      <c r="S89" s="63"/>
      <c r="T89" s="63"/>
      <c r="U89" s="63"/>
      <c r="X89" s="63"/>
      <c r="Y89" s="63"/>
      <c r="Z89" s="63"/>
      <c r="AA89" s="63"/>
      <c r="AB89" s="63"/>
      <c r="AC89" s="63"/>
      <c r="AD89" s="63"/>
      <c r="AE89" s="110"/>
      <c r="AF89" s="63"/>
      <c r="AG89" s="63"/>
      <c r="AH89" s="63"/>
      <c r="AI89" s="63"/>
      <c r="AJ89" s="63"/>
      <c r="AK89" s="63"/>
      <c r="AL89" s="63"/>
      <c r="AM89" s="63"/>
      <c r="AN89" s="63"/>
      <c r="AO89" s="63"/>
      <c r="AP89" s="63"/>
      <c r="AQ89" s="63"/>
      <c r="AT89" s="63"/>
      <c r="AU89" s="63"/>
      <c r="AV89" s="63"/>
      <c r="AW89" s="63"/>
      <c r="AX89" s="63"/>
      <c r="AY89" s="63"/>
      <c r="AZ89" s="63"/>
      <c r="BA89" s="63"/>
      <c r="BB89" s="63"/>
      <c r="BC89" s="63"/>
      <c r="BD89" s="63"/>
      <c r="BE89" s="63"/>
      <c r="BF89" s="63"/>
      <c r="BG89" s="63"/>
      <c r="BH89" s="63"/>
      <c r="BI89" s="63"/>
      <c r="BJ89" s="63"/>
      <c r="BK89" s="63"/>
      <c r="BL89" s="63"/>
      <c r="BM89" s="63"/>
      <c r="BN89" s="63"/>
      <c r="BO89" s="63"/>
      <c r="BR89" s="63"/>
      <c r="BS89" s="63"/>
      <c r="BT89" s="63"/>
      <c r="BU89" s="63"/>
      <c r="BV89" s="63"/>
      <c r="BW89" s="63"/>
      <c r="BX89" s="63"/>
      <c r="BY89" s="63"/>
      <c r="BZ89" s="63"/>
      <c r="CA89" s="63"/>
      <c r="CB89" s="63"/>
      <c r="CC89" s="63"/>
    </row>
    <row r="90" spans="1:83" x14ac:dyDescent="0.35">
      <c r="A90" s="97"/>
      <c r="B90" s="82"/>
      <c r="C90" s="82"/>
      <c r="D90" s="82"/>
      <c r="E90" s="82"/>
      <c r="F90" s="63"/>
      <c r="G90" s="63"/>
      <c r="H90" s="63"/>
      <c r="I90" s="63"/>
      <c r="J90" s="63"/>
      <c r="K90" s="63"/>
      <c r="L90" s="63"/>
      <c r="M90" s="63"/>
      <c r="N90" s="63"/>
      <c r="O90" s="63"/>
      <c r="P90" s="63"/>
      <c r="Q90" s="63"/>
      <c r="R90" s="63"/>
      <c r="S90" s="63"/>
      <c r="T90" s="63"/>
      <c r="U90" s="63"/>
      <c r="X90" s="63"/>
      <c r="Y90" s="63"/>
      <c r="Z90" s="63"/>
      <c r="AA90" s="63"/>
      <c r="AB90" s="63"/>
      <c r="AC90" s="63"/>
      <c r="AD90" s="63"/>
      <c r="AE90" s="110"/>
      <c r="AF90" s="63"/>
      <c r="AG90" s="63"/>
      <c r="AH90" s="63"/>
      <c r="AI90" s="63"/>
      <c r="AJ90" s="63"/>
      <c r="AK90" s="63"/>
      <c r="AL90" s="63"/>
      <c r="AM90" s="63"/>
      <c r="AN90" s="63"/>
      <c r="AO90" s="63"/>
      <c r="AP90" s="63"/>
      <c r="AQ90" s="63"/>
      <c r="AT90" s="63"/>
      <c r="AU90" s="63"/>
      <c r="AV90" s="63"/>
      <c r="AW90" s="63"/>
      <c r="AX90" s="63"/>
      <c r="AY90" s="63"/>
      <c r="AZ90" s="63"/>
      <c r="BA90" s="63"/>
      <c r="BB90" s="63"/>
      <c r="BC90" s="63"/>
      <c r="BD90" s="63"/>
      <c r="BE90" s="63"/>
      <c r="BF90" s="63"/>
      <c r="BG90" s="63"/>
      <c r="BH90" s="63"/>
      <c r="BI90" s="63"/>
      <c r="BJ90" s="63"/>
      <c r="BK90" s="63"/>
      <c r="BL90" s="63"/>
      <c r="BM90" s="63"/>
      <c r="BN90" s="63"/>
      <c r="BO90" s="63"/>
      <c r="BR90" s="63"/>
      <c r="BS90" s="63"/>
      <c r="BT90" s="63"/>
      <c r="BU90" s="63"/>
      <c r="BV90" s="63"/>
      <c r="BW90" s="63"/>
      <c r="BX90" s="63"/>
      <c r="BY90" s="63"/>
      <c r="BZ90" s="63"/>
      <c r="CA90" s="63"/>
      <c r="CB90" s="63"/>
      <c r="CC90" s="63"/>
    </row>
    <row r="91" spans="1:83" x14ac:dyDescent="0.35">
      <c r="A91" s="97"/>
      <c r="B91" s="82"/>
      <c r="C91" s="82"/>
      <c r="D91" s="82"/>
      <c r="E91" s="82"/>
      <c r="F91" s="63"/>
      <c r="G91" s="63"/>
      <c r="H91" s="63"/>
      <c r="I91" s="63"/>
      <c r="J91" s="63"/>
      <c r="K91" s="63"/>
      <c r="L91" s="63"/>
      <c r="M91" s="63"/>
      <c r="N91" s="63"/>
      <c r="O91" s="63"/>
      <c r="P91" s="63"/>
      <c r="Q91" s="63"/>
      <c r="R91" s="63"/>
      <c r="S91" s="63"/>
      <c r="T91" s="63"/>
      <c r="U91" s="63"/>
      <c r="X91" s="63"/>
      <c r="Y91" s="63"/>
      <c r="Z91" s="63"/>
      <c r="AA91" s="63"/>
      <c r="AB91" s="63"/>
      <c r="AC91" s="63"/>
      <c r="AD91" s="63"/>
      <c r="AE91" s="110"/>
      <c r="AF91" s="63"/>
      <c r="AG91" s="63"/>
      <c r="AH91" s="63"/>
      <c r="AI91" s="63"/>
      <c r="AJ91" s="63"/>
      <c r="AK91" s="63"/>
      <c r="AL91" s="63"/>
      <c r="AM91" s="63"/>
      <c r="AN91" s="63"/>
      <c r="AO91" s="63"/>
      <c r="AP91" s="63"/>
      <c r="AQ91" s="63"/>
      <c r="AT91" s="63"/>
      <c r="AU91" s="63"/>
      <c r="AV91" s="63"/>
      <c r="AW91" s="63"/>
      <c r="AX91" s="63"/>
      <c r="AY91" s="63"/>
      <c r="AZ91" s="63"/>
      <c r="BA91" s="63"/>
      <c r="BB91" s="63"/>
      <c r="BC91" s="63"/>
      <c r="BD91" s="63"/>
      <c r="BE91" s="63"/>
      <c r="BF91" s="63"/>
      <c r="BG91" s="63"/>
      <c r="BH91" s="63"/>
      <c r="BI91" s="63"/>
      <c r="BJ91" s="63"/>
      <c r="BK91" s="63"/>
      <c r="BL91" s="63"/>
      <c r="BM91" s="63"/>
      <c r="BN91" s="63"/>
      <c r="BO91" s="63"/>
      <c r="BR91" s="63"/>
      <c r="BS91" s="63"/>
      <c r="BT91" s="63"/>
      <c r="BU91" s="63"/>
      <c r="BV91" s="63"/>
      <c r="BW91" s="63"/>
      <c r="BX91" s="63"/>
      <c r="BY91" s="63"/>
      <c r="BZ91" s="63"/>
      <c r="CA91" s="63"/>
      <c r="CB91" s="63"/>
      <c r="CC91" s="63"/>
    </row>
    <row r="92" spans="1:83" s="100" customFormat="1" x14ac:dyDescent="0.35">
      <c r="A92" s="98"/>
      <c r="B92" s="99"/>
      <c r="C92" s="99"/>
      <c r="D92" s="99"/>
      <c r="E92" s="99"/>
      <c r="V92" s="63"/>
      <c r="W92" s="63"/>
      <c r="AE92" s="101"/>
      <c r="AR92" s="63"/>
      <c r="AS92" s="63"/>
      <c r="AT92" s="102"/>
      <c r="BO92" s="102"/>
      <c r="BP92" s="63"/>
      <c r="BQ92" s="63"/>
      <c r="CD92" s="63"/>
    </row>
    <row r="93" spans="1:83" s="78" customFormat="1" x14ac:dyDescent="0.35">
      <c r="A93" s="104"/>
      <c r="B93" s="105"/>
      <c r="C93" s="105"/>
      <c r="D93" s="105"/>
      <c r="E93" s="105"/>
      <c r="V93" s="63"/>
      <c r="W93" s="63"/>
      <c r="AE93" s="79"/>
      <c r="AR93" s="63"/>
      <c r="AS93" s="63"/>
      <c r="AT93" s="103"/>
      <c r="BO93" s="103"/>
      <c r="BP93" s="63"/>
      <c r="BQ93" s="63"/>
      <c r="CD93" s="63"/>
    </row>
    <row r="94" spans="1:83" x14ac:dyDescent="0.35">
      <c r="A94" s="97"/>
      <c r="B94" s="82"/>
      <c r="C94" s="82"/>
      <c r="D94" s="82"/>
      <c r="E94" s="82"/>
      <c r="F94" s="63"/>
      <c r="G94" s="63"/>
      <c r="H94" s="63"/>
      <c r="I94" s="63"/>
      <c r="J94" s="63"/>
      <c r="K94" s="63"/>
      <c r="L94" s="63"/>
      <c r="M94" s="63"/>
      <c r="N94" s="63"/>
      <c r="O94" s="63"/>
      <c r="P94" s="63"/>
      <c r="Q94" s="63"/>
      <c r="R94" s="63"/>
      <c r="S94" s="63"/>
      <c r="T94" s="63"/>
      <c r="U94" s="63"/>
      <c r="X94" s="63"/>
      <c r="Y94" s="63"/>
      <c r="Z94" s="63"/>
      <c r="AA94" s="63"/>
      <c r="AB94" s="63"/>
      <c r="AC94" s="63"/>
      <c r="AD94" s="63"/>
      <c r="AE94" s="110"/>
      <c r="AF94" s="63"/>
      <c r="AG94" s="63"/>
      <c r="AH94" s="63"/>
      <c r="AI94" s="63"/>
      <c r="AJ94" s="63"/>
      <c r="AK94" s="63"/>
      <c r="AL94" s="63"/>
      <c r="AM94" s="63"/>
      <c r="AN94" s="63"/>
      <c r="AO94" s="63"/>
      <c r="AP94" s="63"/>
      <c r="AQ94" s="63"/>
      <c r="AT94" s="63"/>
      <c r="AU94" s="63"/>
      <c r="AV94" s="63"/>
      <c r="AW94" s="63"/>
      <c r="AX94" s="63"/>
      <c r="AY94" s="63"/>
      <c r="AZ94" s="63"/>
      <c r="BA94" s="63"/>
      <c r="BB94" s="63"/>
      <c r="BC94" s="63"/>
      <c r="BD94" s="63"/>
      <c r="BE94" s="63"/>
      <c r="BF94" s="63"/>
      <c r="BG94" s="63"/>
      <c r="BH94" s="63"/>
      <c r="BI94" s="63"/>
      <c r="BJ94" s="63"/>
      <c r="BK94" s="63"/>
      <c r="BL94" s="63"/>
      <c r="BM94" s="63"/>
      <c r="BN94" s="63"/>
      <c r="BO94" s="63"/>
      <c r="BR94" s="63"/>
      <c r="BS94" s="63"/>
      <c r="BT94" s="63"/>
      <c r="BU94" s="63"/>
      <c r="BV94" s="63"/>
      <c r="BW94" s="63"/>
      <c r="BX94" s="63"/>
      <c r="BY94" s="63"/>
      <c r="BZ94" s="63"/>
      <c r="CA94" s="63"/>
      <c r="CB94" s="63"/>
      <c r="CC94" s="63"/>
    </row>
    <row r="95" spans="1:83" x14ac:dyDescent="0.35">
      <c r="A95" s="97"/>
      <c r="B95" s="82"/>
      <c r="C95" s="82"/>
      <c r="D95" s="82"/>
      <c r="E95" s="82"/>
      <c r="F95" s="63"/>
      <c r="G95" s="63"/>
      <c r="H95" s="63"/>
      <c r="I95" s="63"/>
      <c r="J95" s="63"/>
      <c r="K95" s="63"/>
      <c r="L95" s="63"/>
      <c r="M95" s="63"/>
      <c r="N95" s="63"/>
      <c r="O95" s="63"/>
      <c r="P95" s="63"/>
      <c r="Q95" s="63"/>
      <c r="R95" s="63"/>
      <c r="S95" s="63"/>
      <c r="T95" s="63"/>
      <c r="U95" s="63"/>
      <c r="X95" s="63"/>
      <c r="Y95" s="63"/>
      <c r="Z95" s="63"/>
      <c r="AA95" s="63"/>
      <c r="AB95" s="63"/>
      <c r="AC95" s="63"/>
      <c r="AD95" s="63"/>
      <c r="AE95" s="110"/>
      <c r="AF95" s="63"/>
      <c r="AG95" s="63"/>
      <c r="AH95" s="63"/>
      <c r="AI95" s="63"/>
      <c r="AJ95" s="63"/>
      <c r="AK95" s="63"/>
      <c r="AL95" s="63"/>
      <c r="AM95" s="63"/>
      <c r="AN95" s="63"/>
      <c r="AO95" s="63"/>
      <c r="AP95" s="63"/>
      <c r="AQ95" s="63"/>
      <c r="AT95" s="63"/>
      <c r="AU95" s="63"/>
      <c r="AV95" s="63"/>
      <c r="AW95" s="63"/>
      <c r="AX95" s="63"/>
      <c r="AY95" s="63"/>
      <c r="AZ95" s="63"/>
      <c r="BA95" s="63"/>
      <c r="BB95" s="63"/>
      <c r="BC95" s="63"/>
      <c r="BD95" s="63"/>
      <c r="BE95" s="63"/>
      <c r="BF95" s="63"/>
      <c r="BG95" s="63"/>
      <c r="BH95" s="63"/>
      <c r="BI95" s="63"/>
      <c r="BJ95" s="63"/>
      <c r="BK95" s="63"/>
      <c r="BL95" s="63"/>
      <c r="BM95" s="63"/>
      <c r="BN95" s="63"/>
      <c r="BO95" s="63"/>
      <c r="BR95" s="63"/>
      <c r="BS95" s="63"/>
      <c r="BT95" s="63"/>
      <c r="BU95" s="63"/>
      <c r="BV95" s="63"/>
      <c r="BW95" s="63"/>
      <c r="BX95" s="63"/>
      <c r="BY95" s="63"/>
      <c r="BZ95" s="63"/>
      <c r="CA95" s="63"/>
      <c r="CB95" s="63"/>
      <c r="CC95" s="63"/>
    </row>
    <row r="96" spans="1:83" x14ac:dyDescent="0.35">
      <c r="A96" s="97"/>
      <c r="B96" s="82"/>
      <c r="C96" s="82"/>
      <c r="D96" s="82"/>
      <c r="E96" s="82"/>
      <c r="F96" s="63"/>
      <c r="G96" s="63"/>
      <c r="H96" s="63"/>
      <c r="I96" s="63"/>
      <c r="J96" s="63"/>
      <c r="K96" s="63"/>
      <c r="L96" s="63"/>
      <c r="M96" s="63"/>
      <c r="N96" s="63"/>
      <c r="O96" s="63"/>
      <c r="P96" s="63"/>
      <c r="Q96" s="63"/>
      <c r="R96" s="63"/>
      <c r="S96" s="63"/>
      <c r="T96" s="63"/>
      <c r="U96" s="63"/>
      <c r="X96" s="63"/>
      <c r="Y96" s="63"/>
      <c r="Z96" s="63"/>
      <c r="AA96" s="63"/>
      <c r="AB96" s="63"/>
      <c r="AC96" s="63"/>
      <c r="AD96" s="63"/>
      <c r="AE96" s="110"/>
      <c r="AF96" s="63"/>
      <c r="AG96" s="63"/>
      <c r="AH96" s="63"/>
      <c r="AI96" s="63"/>
      <c r="AJ96" s="63"/>
      <c r="AK96" s="63"/>
      <c r="AL96" s="63"/>
      <c r="AM96" s="63"/>
      <c r="AN96" s="63"/>
      <c r="AO96" s="63"/>
      <c r="AP96" s="63"/>
      <c r="AQ96" s="63"/>
      <c r="AT96" s="63"/>
      <c r="AU96" s="63"/>
      <c r="AV96" s="63"/>
      <c r="AW96" s="63"/>
      <c r="AX96" s="63"/>
      <c r="AY96" s="63"/>
      <c r="AZ96" s="63"/>
      <c r="BA96" s="63"/>
      <c r="BB96" s="63"/>
      <c r="BC96" s="63"/>
      <c r="BD96" s="63"/>
      <c r="BE96" s="63"/>
      <c r="BF96" s="63"/>
      <c r="BG96" s="63"/>
      <c r="BH96" s="63"/>
      <c r="BI96" s="63"/>
      <c r="BJ96" s="63"/>
      <c r="BK96" s="63"/>
      <c r="BL96" s="63"/>
      <c r="BM96" s="63"/>
      <c r="BN96" s="63"/>
      <c r="BO96" s="63"/>
      <c r="BR96" s="63"/>
      <c r="BS96" s="63"/>
      <c r="BT96" s="63"/>
      <c r="BU96" s="63"/>
      <c r="BV96" s="63"/>
      <c r="BW96" s="63"/>
      <c r="BX96" s="63"/>
      <c r="BY96" s="63"/>
      <c r="BZ96" s="63"/>
      <c r="CA96" s="63"/>
      <c r="CB96" s="63"/>
      <c r="CC96" s="63"/>
    </row>
    <row r="97" spans="1:81" x14ac:dyDescent="0.35">
      <c r="A97" s="97"/>
      <c r="B97" s="82"/>
      <c r="C97" s="82"/>
      <c r="D97" s="82"/>
      <c r="E97" s="82"/>
      <c r="F97" s="63"/>
      <c r="G97" s="63"/>
      <c r="H97" s="63"/>
      <c r="I97" s="63"/>
      <c r="J97" s="63"/>
      <c r="K97" s="63"/>
      <c r="L97" s="63"/>
      <c r="M97" s="63"/>
      <c r="N97" s="63"/>
      <c r="O97" s="63"/>
      <c r="P97" s="63"/>
      <c r="Q97" s="63"/>
      <c r="R97" s="63"/>
      <c r="S97" s="63"/>
      <c r="T97" s="63"/>
      <c r="U97" s="63"/>
      <c r="X97" s="63"/>
      <c r="Y97" s="63"/>
      <c r="Z97" s="63"/>
      <c r="AA97" s="63"/>
      <c r="AB97" s="63"/>
      <c r="AC97" s="63"/>
      <c r="AD97" s="63"/>
      <c r="AE97" s="110"/>
      <c r="AF97" s="63"/>
      <c r="AG97" s="63"/>
      <c r="AH97" s="63"/>
      <c r="AI97" s="63"/>
      <c r="AJ97" s="63"/>
      <c r="AK97" s="63"/>
      <c r="AL97" s="63"/>
      <c r="AM97" s="63"/>
      <c r="AN97" s="63"/>
      <c r="AO97" s="63"/>
      <c r="AP97" s="63"/>
      <c r="AQ97" s="63"/>
      <c r="AT97" s="63"/>
      <c r="AU97" s="63"/>
      <c r="AV97" s="63"/>
      <c r="AW97" s="63"/>
      <c r="AX97" s="63"/>
      <c r="AY97" s="63"/>
      <c r="AZ97" s="63"/>
      <c r="BA97" s="63"/>
      <c r="BB97" s="63"/>
      <c r="BC97" s="63"/>
      <c r="BD97" s="63"/>
      <c r="BE97" s="63"/>
      <c r="BF97" s="63"/>
      <c r="BG97" s="63"/>
      <c r="BH97" s="63"/>
      <c r="BI97" s="63"/>
      <c r="BJ97" s="63"/>
      <c r="BK97" s="63"/>
      <c r="BL97" s="63"/>
      <c r="BM97" s="63"/>
      <c r="BN97" s="63"/>
      <c r="BO97" s="63"/>
      <c r="BR97" s="63"/>
      <c r="BS97" s="63"/>
      <c r="BT97" s="63"/>
      <c r="BU97" s="63"/>
      <c r="BV97" s="63"/>
      <c r="BW97" s="63"/>
      <c r="BX97" s="63"/>
      <c r="BY97" s="63"/>
      <c r="BZ97" s="63"/>
      <c r="CA97" s="63"/>
      <c r="CB97" s="63"/>
      <c r="CC97" s="63"/>
    </row>
    <row r="98" spans="1:81" x14ac:dyDescent="0.35">
      <c r="A98" s="97"/>
      <c r="B98" s="82"/>
      <c r="C98" s="82"/>
      <c r="D98" s="82"/>
      <c r="E98" s="82"/>
      <c r="F98" s="63"/>
      <c r="G98" s="63"/>
      <c r="H98" s="63"/>
      <c r="I98" s="63"/>
      <c r="J98" s="63"/>
      <c r="K98" s="63"/>
      <c r="L98" s="63"/>
      <c r="M98" s="63"/>
      <c r="N98" s="63"/>
      <c r="O98" s="63"/>
      <c r="P98" s="63"/>
      <c r="Q98" s="63"/>
      <c r="R98" s="63"/>
      <c r="S98" s="63"/>
      <c r="T98" s="63"/>
      <c r="U98" s="63"/>
      <c r="X98" s="63"/>
      <c r="Y98" s="63"/>
      <c r="Z98" s="63"/>
      <c r="AA98" s="63"/>
      <c r="AB98" s="63"/>
      <c r="AC98" s="63"/>
      <c r="AD98" s="63"/>
      <c r="AE98" s="110"/>
      <c r="AF98" s="63"/>
      <c r="AG98" s="63"/>
      <c r="AH98" s="63"/>
      <c r="AI98" s="63"/>
      <c r="AJ98" s="63"/>
      <c r="AK98" s="63"/>
      <c r="AL98" s="63"/>
      <c r="AM98" s="63"/>
      <c r="AN98" s="63"/>
      <c r="AO98" s="63"/>
      <c r="AP98" s="63"/>
      <c r="AQ98" s="63"/>
      <c r="AT98" s="63"/>
      <c r="AU98" s="63"/>
      <c r="AV98" s="63"/>
      <c r="AW98" s="63"/>
      <c r="AX98" s="63"/>
      <c r="AY98" s="63"/>
      <c r="AZ98" s="63"/>
      <c r="BA98" s="63"/>
      <c r="BB98" s="63"/>
      <c r="BC98" s="63"/>
      <c r="BD98" s="63"/>
      <c r="BE98" s="63"/>
      <c r="BF98" s="63"/>
      <c r="BG98" s="63"/>
      <c r="BH98" s="63"/>
      <c r="BI98" s="63"/>
      <c r="BJ98" s="63"/>
      <c r="BK98" s="63"/>
      <c r="BL98" s="63"/>
      <c r="BM98" s="63"/>
      <c r="BN98" s="63"/>
      <c r="BO98" s="63"/>
      <c r="BR98" s="63"/>
      <c r="BS98" s="63"/>
      <c r="BT98" s="63"/>
      <c r="BU98" s="63"/>
      <c r="BV98" s="63"/>
      <c r="BW98" s="63"/>
      <c r="BX98" s="63"/>
      <c r="BY98" s="63"/>
      <c r="BZ98" s="63"/>
      <c r="CA98" s="63"/>
      <c r="CB98" s="63"/>
      <c r="CC98" s="63"/>
    </row>
    <row r="99" spans="1:81" x14ac:dyDescent="0.35">
      <c r="A99" s="97"/>
      <c r="B99" s="82"/>
      <c r="C99" s="82"/>
      <c r="D99" s="82"/>
      <c r="E99" s="82"/>
      <c r="F99" s="63"/>
      <c r="G99" s="63"/>
      <c r="H99" s="63"/>
      <c r="I99" s="63"/>
      <c r="J99" s="63"/>
      <c r="K99" s="63"/>
      <c r="L99" s="63"/>
      <c r="M99" s="63"/>
      <c r="N99" s="63"/>
      <c r="O99" s="63"/>
      <c r="P99" s="63"/>
      <c r="Q99" s="63"/>
      <c r="R99" s="63"/>
      <c r="S99" s="63"/>
      <c r="T99" s="63"/>
      <c r="U99" s="63"/>
      <c r="X99" s="63"/>
      <c r="Y99" s="63"/>
      <c r="Z99" s="63"/>
      <c r="AA99" s="63"/>
      <c r="AB99" s="63"/>
      <c r="AC99" s="63"/>
      <c r="AD99" s="63"/>
      <c r="AE99" s="110"/>
      <c r="AF99" s="63"/>
      <c r="AG99" s="63"/>
      <c r="AH99" s="63"/>
      <c r="AI99" s="63"/>
      <c r="AJ99" s="63"/>
      <c r="AK99" s="63"/>
      <c r="AL99" s="63"/>
      <c r="AM99" s="63"/>
      <c r="AN99" s="63"/>
      <c r="AO99" s="63"/>
      <c r="AP99" s="63"/>
      <c r="AQ99" s="63"/>
      <c r="AT99" s="63"/>
      <c r="AU99" s="63"/>
      <c r="AV99" s="63"/>
      <c r="AW99" s="63"/>
      <c r="AX99" s="63"/>
      <c r="AY99" s="63"/>
      <c r="AZ99" s="63"/>
      <c r="BA99" s="63"/>
      <c r="BB99" s="63"/>
      <c r="BC99" s="63"/>
      <c r="BD99" s="63"/>
      <c r="BE99" s="63"/>
      <c r="BF99" s="63"/>
      <c r="BG99" s="63"/>
      <c r="BH99" s="63"/>
      <c r="BI99" s="63"/>
      <c r="BJ99" s="63"/>
      <c r="BK99" s="63"/>
      <c r="BL99" s="63"/>
      <c r="BM99" s="63"/>
      <c r="BN99" s="63"/>
      <c r="BO99" s="63"/>
      <c r="BR99" s="63"/>
      <c r="BS99" s="63"/>
      <c r="BT99" s="63"/>
      <c r="BU99" s="63"/>
      <c r="BV99" s="63"/>
      <c r="BW99" s="63"/>
      <c r="BX99" s="63"/>
      <c r="BY99" s="63"/>
      <c r="BZ99" s="63"/>
      <c r="CA99" s="63"/>
      <c r="CB99" s="63"/>
      <c r="CC99" s="63"/>
    </row>
    <row r="100" spans="1:81" x14ac:dyDescent="0.35">
      <c r="A100" s="97"/>
      <c r="B100" s="82"/>
      <c r="C100" s="82"/>
      <c r="D100" s="82"/>
      <c r="E100" s="82"/>
      <c r="F100" s="63"/>
      <c r="G100" s="63"/>
      <c r="H100" s="63"/>
      <c r="I100" s="63"/>
      <c r="J100" s="63"/>
      <c r="K100" s="63"/>
      <c r="L100" s="63"/>
      <c r="M100" s="63"/>
      <c r="N100" s="63"/>
      <c r="O100" s="63"/>
      <c r="P100" s="63"/>
      <c r="Q100" s="63"/>
      <c r="R100" s="63"/>
      <c r="S100" s="63"/>
      <c r="T100" s="63"/>
      <c r="U100" s="63"/>
      <c r="X100" s="63"/>
      <c r="Y100" s="63"/>
      <c r="Z100" s="63"/>
      <c r="AA100" s="63"/>
      <c r="AB100" s="63"/>
      <c r="AC100" s="63"/>
      <c r="AD100" s="63"/>
      <c r="AE100" s="110"/>
      <c r="AF100" s="63"/>
      <c r="AG100" s="63"/>
      <c r="AH100" s="63"/>
      <c r="AI100" s="63"/>
      <c r="AJ100" s="63"/>
      <c r="AK100" s="63"/>
      <c r="AL100" s="63"/>
      <c r="AM100" s="63"/>
      <c r="AN100" s="63"/>
      <c r="AO100" s="63"/>
      <c r="AP100" s="63"/>
      <c r="AQ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R100" s="63"/>
      <c r="BS100" s="63"/>
      <c r="BT100" s="63"/>
      <c r="BU100" s="63"/>
      <c r="BV100" s="63"/>
      <c r="BW100" s="63"/>
      <c r="BX100" s="63"/>
      <c r="BY100" s="63"/>
      <c r="BZ100" s="63"/>
      <c r="CA100" s="63"/>
      <c r="CB100" s="63"/>
      <c r="CC100" s="63"/>
    </row>
    <row r="101" spans="1:81" x14ac:dyDescent="0.35">
      <c r="A101" s="97"/>
      <c r="B101" s="82"/>
      <c r="C101" s="82"/>
      <c r="D101" s="82"/>
      <c r="E101" s="82"/>
      <c r="F101" s="63"/>
      <c r="G101" s="63"/>
      <c r="H101" s="63"/>
      <c r="I101" s="63"/>
      <c r="J101" s="63"/>
      <c r="K101" s="63"/>
      <c r="L101" s="63"/>
      <c r="M101" s="63"/>
      <c r="N101" s="63"/>
      <c r="O101" s="63"/>
      <c r="P101" s="63"/>
      <c r="Q101" s="63"/>
      <c r="R101" s="63"/>
      <c r="S101" s="63"/>
      <c r="T101" s="63"/>
      <c r="U101" s="63"/>
      <c r="X101" s="63"/>
      <c r="Y101" s="63"/>
      <c r="Z101" s="63"/>
      <c r="AA101" s="63"/>
      <c r="AB101" s="63"/>
      <c r="AC101" s="63"/>
      <c r="AD101" s="63"/>
      <c r="AE101" s="110"/>
      <c r="AF101" s="63"/>
      <c r="AG101" s="63"/>
      <c r="AH101" s="63"/>
      <c r="AI101" s="63"/>
      <c r="AJ101" s="63"/>
      <c r="AK101" s="63"/>
      <c r="AL101" s="63"/>
      <c r="AM101" s="63"/>
      <c r="AN101" s="63"/>
      <c r="AO101" s="63"/>
      <c r="AP101" s="63"/>
      <c r="AQ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R101" s="63"/>
      <c r="BS101" s="63"/>
      <c r="BT101" s="63"/>
      <c r="BU101" s="63"/>
      <c r="BV101" s="63"/>
      <c r="BW101" s="63"/>
      <c r="BX101" s="63"/>
      <c r="BY101" s="63"/>
      <c r="BZ101" s="63"/>
      <c r="CA101" s="63"/>
      <c r="CB101" s="63"/>
      <c r="CC101" s="63"/>
    </row>
    <row r="102" spans="1:81" x14ac:dyDescent="0.35">
      <c r="A102" s="97"/>
      <c r="B102" s="82"/>
      <c r="C102" s="82"/>
      <c r="D102" s="82"/>
      <c r="E102" s="82"/>
      <c r="F102" s="63"/>
      <c r="G102" s="63"/>
      <c r="H102" s="63"/>
      <c r="I102" s="63"/>
      <c r="J102" s="63"/>
      <c r="K102" s="63"/>
      <c r="L102" s="63"/>
      <c r="M102" s="63"/>
      <c r="N102" s="63"/>
      <c r="O102" s="63"/>
      <c r="P102" s="63"/>
      <c r="Q102" s="63"/>
      <c r="R102" s="63"/>
      <c r="S102" s="63"/>
      <c r="T102" s="63"/>
      <c r="U102" s="63"/>
      <c r="X102" s="63"/>
      <c r="Y102" s="63"/>
      <c r="Z102" s="63"/>
      <c r="AA102" s="63"/>
      <c r="AB102" s="63"/>
      <c r="AC102" s="63"/>
      <c r="AD102" s="63"/>
      <c r="AE102" s="110"/>
      <c r="AF102" s="63"/>
      <c r="AG102" s="63"/>
      <c r="AH102" s="63"/>
      <c r="AI102" s="63"/>
      <c r="AJ102" s="63"/>
      <c r="AK102" s="63"/>
      <c r="AL102" s="63"/>
      <c r="AM102" s="63"/>
      <c r="AN102" s="63"/>
      <c r="AO102" s="63"/>
      <c r="AP102" s="63"/>
      <c r="AQ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R102" s="63"/>
      <c r="BS102" s="63"/>
      <c r="BT102" s="63"/>
      <c r="BU102" s="63"/>
      <c r="BV102" s="63"/>
      <c r="BW102" s="63"/>
      <c r="BX102" s="63"/>
      <c r="BY102" s="63"/>
      <c r="BZ102" s="63"/>
      <c r="CA102" s="63"/>
      <c r="CB102" s="63"/>
      <c r="CC102" s="63"/>
    </row>
    <row r="103" spans="1:81" x14ac:dyDescent="0.35">
      <c r="A103" s="97"/>
      <c r="B103" s="82"/>
      <c r="C103" s="82"/>
      <c r="D103" s="82"/>
      <c r="E103" s="82"/>
      <c r="F103" s="63"/>
      <c r="G103" s="63"/>
      <c r="H103" s="63"/>
      <c r="I103" s="63"/>
      <c r="J103" s="63"/>
      <c r="K103" s="63"/>
      <c r="L103" s="63"/>
      <c r="M103" s="63"/>
      <c r="N103" s="63"/>
      <c r="O103" s="63"/>
      <c r="P103" s="63"/>
      <c r="Q103" s="63"/>
      <c r="R103" s="63"/>
      <c r="S103" s="63"/>
      <c r="T103" s="63"/>
      <c r="U103" s="63"/>
      <c r="X103" s="63"/>
      <c r="Y103" s="63"/>
      <c r="Z103" s="63"/>
      <c r="AA103" s="63"/>
      <c r="AB103" s="63"/>
      <c r="AC103" s="63"/>
      <c r="AD103" s="63"/>
      <c r="AE103" s="110"/>
      <c r="AF103" s="63"/>
      <c r="AG103" s="63"/>
      <c r="AH103" s="63"/>
      <c r="AI103" s="63"/>
      <c r="AJ103" s="63"/>
      <c r="AK103" s="63"/>
      <c r="AL103" s="63"/>
      <c r="AM103" s="63"/>
      <c r="AN103" s="63"/>
      <c r="AO103" s="63"/>
      <c r="AP103" s="63"/>
      <c r="AQ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R103" s="63"/>
      <c r="BS103" s="63"/>
      <c r="BT103" s="63"/>
      <c r="BU103" s="63"/>
      <c r="BV103" s="63"/>
      <c r="BW103" s="63"/>
      <c r="BX103" s="63"/>
      <c r="BY103" s="63"/>
      <c r="BZ103" s="63"/>
      <c r="CA103" s="63"/>
      <c r="CB103" s="63"/>
      <c r="CC103" s="63"/>
    </row>
    <row r="104" spans="1:81" x14ac:dyDescent="0.35">
      <c r="A104" s="97"/>
      <c r="B104" s="82"/>
      <c r="C104" s="82"/>
      <c r="D104" s="82"/>
      <c r="E104" s="82"/>
      <c r="F104" s="63"/>
      <c r="G104" s="63"/>
      <c r="H104" s="63"/>
      <c r="I104" s="63"/>
      <c r="J104" s="63"/>
      <c r="K104" s="63"/>
      <c r="L104" s="63"/>
      <c r="M104" s="63"/>
      <c r="N104" s="63"/>
      <c r="O104" s="63"/>
      <c r="P104" s="63"/>
      <c r="Q104" s="63"/>
      <c r="R104" s="63"/>
      <c r="S104" s="63"/>
      <c r="T104" s="63"/>
      <c r="U104" s="63"/>
      <c r="X104" s="63"/>
      <c r="Y104" s="63"/>
      <c r="Z104" s="63"/>
      <c r="AA104" s="63"/>
      <c r="AB104" s="63"/>
      <c r="AC104" s="63"/>
      <c r="AD104" s="63"/>
      <c r="AE104" s="110"/>
      <c r="AF104" s="63"/>
      <c r="AG104" s="63"/>
      <c r="AH104" s="63"/>
      <c r="AI104" s="63"/>
      <c r="AJ104" s="63"/>
      <c r="AK104" s="63"/>
      <c r="AL104" s="63"/>
      <c r="AM104" s="63"/>
      <c r="AN104" s="63"/>
      <c r="AO104" s="63"/>
      <c r="AP104" s="63"/>
      <c r="AQ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R104" s="63"/>
      <c r="BS104" s="63"/>
      <c r="BT104" s="63"/>
      <c r="BU104" s="63"/>
      <c r="BV104" s="63"/>
      <c r="BW104" s="63"/>
      <c r="BX104" s="63"/>
      <c r="BY104" s="63"/>
      <c r="BZ104" s="63"/>
      <c r="CA104" s="63"/>
      <c r="CB104" s="63"/>
      <c r="CC104" s="63"/>
    </row>
    <row r="105" spans="1:81" x14ac:dyDescent="0.35">
      <c r="A105" s="97"/>
      <c r="B105" s="82"/>
      <c r="C105" s="82"/>
      <c r="D105" s="82"/>
      <c r="E105" s="82"/>
      <c r="F105" s="63"/>
      <c r="G105" s="63"/>
      <c r="H105" s="63"/>
      <c r="I105" s="63"/>
      <c r="J105" s="63"/>
      <c r="K105" s="63"/>
      <c r="L105" s="63"/>
      <c r="M105" s="63"/>
      <c r="N105" s="63"/>
      <c r="O105" s="63"/>
      <c r="P105" s="63"/>
      <c r="Q105" s="63"/>
      <c r="R105" s="63"/>
      <c r="S105" s="63"/>
      <c r="T105" s="63"/>
      <c r="U105" s="63"/>
      <c r="X105" s="63"/>
      <c r="Y105" s="63"/>
      <c r="Z105" s="63"/>
      <c r="AA105" s="63"/>
      <c r="AB105" s="63"/>
      <c r="AC105" s="63"/>
      <c r="AD105" s="63"/>
      <c r="AE105" s="110"/>
      <c r="AF105" s="63"/>
      <c r="AG105" s="63"/>
      <c r="AH105" s="63"/>
      <c r="AI105" s="63"/>
      <c r="AJ105" s="63"/>
      <c r="AK105" s="63"/>
      <c r="AL105" s="63"/>
      <c r="AM105" s="63"/>
      <c r="AN105" s="63"/>
      <c r="AO105" s="63"/>
      <c r="AP105" s="63"/>
      <c r="AQ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R105" s="63"/>
      <c r="BS105" s="63"/>
      <c r="BT105" s="63"/>
      <c r="BU105" s="63"/>
      <c r="BV105" s="63"/>
      <c r="BW105" s="63"/>
      <c r="BX105" s="63"/>
      <c r="BY105" s="63"/>
      <c r="BZ105" s="63"/>
      <c r="CA105" s="63"/>
      <c r="CB105" s="63"/>
      <c r="CC105" s="63"/>
    </row>
    <row r="106" spans="1:81" x14ac:dyDescent="0.35">
      <c r="A106" s="97"/>
      <c r="B106" s="82"/>
      <c r="C106" s="82"/>
      <c r="D106" s="82"/>
      <c r="E106" s="82"/>
      <c r="F106" s="63"/>
      <c r="G106" s="63"/>
      <c r="H106" s="63"/>
      <c r="I106" s="63"/>
      <c r="J106" s="63"/>
      <c r="K106" s="63"/>
      <c r="L106" s="63"/>
      <c r="M106" s="63"/>
      <c r="N106" s="63"/>
      <c r="O106" s="63"/>
      <c r="P106" s="63"/>
      <c r="Q106" s="63"/>
      <c r="R106" s="63"/>
      <c r="S106" s="63"/>
      <c r="T106" s="63"/>
      <c r="U106" s="63"/>
      <c r="X106" s="63"/>
      <c r="Y106" s="63"/>
      <c r="Z106" s="63"/>
      <c r="AA106" s="63"/>
      <c r="AB106" s="63"/>
      <c r="AC106" s="63"/>
      <c r="AD106" s="63"/>
      <c r="AE106" s="110"/>
      <c r="AF106" s="63"/>
      <c r="AG106" s="63"/>
      <c r="AH106" s="63"/>
      <c r="AI106" s="63"/>
      <c r="AJ106" s="63"/>
      <c r="AK106" s="63"/>
      <c r="AL106" s="63"/>
      <c r="AM106" s="63"/>
      <c r="AN106" s="63"/>
      <c r="AO106" s="63"/>
      <c r="AP106" s="63"/>
      <c r="AQ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R106" s="63"/>
      <c r="BS106" s="63"/>
      <c r="BT106" s="63"/>
      <c r="BU106" s="63"/>
      <c r="BV106" s="63"/>
      <c r="BW106" s="63"/>
      <c r="BX106" s="63"/>
      <c r="BY106" s="63"/>
      <c r="BZ106" s="63"/>
      <c r="CA106" s="63"/>
      <c r="CB106" s="63"/>
      <c r="CC106" s="63"/>
    </row>
    <row r="107" spans="1:81" x14ac:dyDescent="0.35">
      <c r="A107" s="97"/>
      <c r="B107" s="82"/>
      <c r="C107" s="82"/>
      <c r="D107" s="82"/>
      <c r="E107" s="82"/>
      <c r="F107" s="63"/>
      <c r="G107" s="63"/>
      <c r="H107" s="63"/>
      <c r="I107" s="63"/>
      <c r="J107" s="63"/>
      <c r="K107" s="63"/>
      <c r="L107" s="63"/>
      <c r="M107" s="63"/>
      <c r="N107" s="63"/>
      <c r="O107" s="63"/>
      <c r="P107" s="63"/>
      <c r="Q107" s="63"/>
      <c r="R107" s="63"/>
      <c r="S107" s="63"/>
      <c r="T107" s="63"/>
      <c r="U107" s="63"/>
      <c r="X107" s="63"/>
      <c r="Y107" s="63"/>
      <c r="Z107" s="63"/>
      <c r="AA107" s="63"/>
      <c r="AB107" s="63"/>
      <c r="AC107" s="63"/>
      <c r="AD107" s="63"/>
      <c r="AE107" s="110"/>
      <c r="AF107" s="63"/>
      <c r="AG107" s="63"/>
      <c r="AH107" s="63"/>
      <c r="AI107" s="63"/>
      <c r="AJ107" s="63"/>
      <c r="AK107" s="63"/>
      <c r="AL107" s="63"/>
      <c r="AM107" s="63"/>
      <c r="AN107" s="63"/>
      <c r="AO107" s="63"/>
      <c r="AP107" s="63"/>
      <c r="AQ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R107" s="63"/>
      <c r="BS107" s="63"/>
      <c r="BT107" s="63"/>
      <c r="BU107" s="63"/>
      <c r="BV107" s="63"/>
      <c r="BW107" s="63"/>
      <c r="BX107" s="63"/>
      <c r="BY107" s="63"/>
      <c r="BZ107" s="63"/>
      <c r="CA107" s="63"/>
      <c r="CB107" s="63"/>
      <c r="CC107" s="63"/>
    </row>
    <row r="108" spans="1:81" x14ac:dyDescent="0.35">
      <c r="A108" s="97"/>
      <c r="B108" s="82"/>
      <c r="C108" s="82"/>
      <c r="D108" s="82"/>
      <c r="E108" s="82"/>
      <c r="F108" s="63"/>
      <c r="G108" s="63"/>
      <c r="H108" s="63"/>
      <c r="I108" s="63"/>
      <c r="J108" s="63"/>
      <c r="K108" s="63"/>
      <c r="L108" s="63"/>
      <c r="M108" s="63"/>
      <c r="N108" s="63"/>
      <c r="O108" s="63"/>
      <c r="P108" s="63"/>
      <c r="Q108" s="63"/>
      <c r="R108" s="63"/>
      <c r="S108" s="63"/>
      <c r="T108" s="63"/>
      <c r="U108" s="63"/>
      <c r="X108" s="63"/>
      <c r="Y108" s="63"/>
      <c r="Z108" s="63"/>
      <c r="AA108" s="63"/>
      <c r="AB108" s="63"/>
      <c r="AC108" s="63"/>
      <c r="AD108" s="63"/>
      <c r="AE108" s="110"/>
      <c r="AF108" s="63"/>
      <c r="AG108" s="63"/>
      <c r="AH108" s="63"/>
      <c r="AI108" s="63"/>
      <c r="AJ108" s="63"/>
      <c r="AK108" s="63"/>
      <c r="AL108" s="63"/>
      <c r="AM108" s="63"/>
      <c r="AN108" s="63"/>
      <c r="AO108" s="63"/>
      <c r="AP108" s="63"/>
      <c r="AQ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R108" s="63"/>
      <c r="BS108" s="63"/>
      <c r="BT108" s="63"/>
      <c r="BU108" s="63"/>
      <c r="BV108" s="63"/>
      <c r="BW108" s="63"/>
      <c r="BX108" s="63"/>
      <c r="BY108" s="63"/>
      <c r="BZ108" s="63"/>
      <c r="CA108" s="63"/>
      <c r="CB108" s="63"/>
      <c r="CC108" s="63"/>
    </row>
    <row r="109" spans="1:81" x14ac:dyDescent="0.35">
      <c r="A109" s="97"/>
      <c r="B109" s="82"/>
      <c r="C109" s="82"/>
      <c r="D109" s="82"/>
      <c r="E109" s="82"/>
      <c r="F109" s="63"/>
      <c r="G109" s="63"/>
      <c r="H109" s="63"/>
      <c r="I109" s="63"/>
      <c r="J109" s="63"/>
      <c r="K109" s="63"/>
      <c r="L109" s="63"/>
      <c r="M109" s="63"/>
      <c r="N109" s="63"/>
      <c r="O109" s="63"/>
      <c r="P109" s="63"/>
      <c r="Q109" s="63"/>
      <c r="R109" s="63"/>
      <c r="S109" s="63"/>
      <c r="T109" s="63"/>
      <c r="U109" s="63"/>
      <c r="X109" s="63"/>
      <c r="Y109" s="63"/>
      <c r="Z109" s="63"/>
      <c r="AA109" s="63"/>
      <c r="AB109" s="63"/>
      <c r="AC109" s="63"/>
      <c r="AD109" s="63"/>
      <c r="AE109" s="110"/>
      <c r="AF109" s="63"/>
      <c r="AG109" s="63"/>
      <c r="AH109" s="63"/>
      <c r="AI109" s="63"/>
      <c r="AJ109" s="63"/>
      <c r="AK109" s="63"/>
      <c r="AL109" s="63"/>
      <c r="AM109" s="63"/>
      <c r="AN109" s="63"/>
      <c r="AO109" s="63"/>
      <c r="AP109" s="63"/>
      <c r="AQ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R109" s="63"/>
      <c r="BS109" s="63"/>
      <c r="BT109" s="63"/>
      <c r="BU109" s="63"/>
      <c r="BV109" s="63"/>
      <c r="BW109" s="63"/>
      <c r="BX109" s="63"/>
      <c r="BY109" s="63"/>
      <c r="BZ109" s="63"/>
      <c r="CA109" s="63"/>
      <c r="CB109" s="63"/>
      <c r="CC109" s="63"/>
    </row>
    <row r="110" spans="1:81" x14ac:dyDescent="0.35">
      <c r="A110" s="97"/>
      <c r="B110" s="82"/>
      <c r="C110" s="82"/>
      <c r="D110" s="82"/>
      <c r="E110" s="82"/>
      <c r="F110" s="63"/>
      <c r="G110" s="63"/>
      <c r="H110" s="63"/>
      <c r="I110" s="63"/>
      <c r="J110" s="63"/>
      <c r="K110" s="63"/>
      <c r="L110" s="63"/>
      <c r="M110" s="63"/>
      <c r="N110" s="63"/>
      <c r="O110" s="63"/>
      <c r="P110" s="63"/>
      <c r="Q110" s="63"/>
      <c r="R110" s="63"/>
      <c r="S110" s="63"/>
      <c r="T110" s="63"/>
      <c r="U110" s="63"/>
      <c r="X110" s="63"/>
      <c r="Y110" s="63"/>
      <c r="Z110" s="63"/>
      <c r="AA110" s="63"/>
      <c r="AB110" s="63"/>
      <c r="AC110" s="63"/>
      <c r="AD110" s="63"/>
      <c r="AE110" s="110"/>
      <c r="AF110" s="63"/>
      <c r="AG110" s="63"/>
      <c r="AH110" s="63"/>
      <c r="AI110" s="63"/>
      <c r="AJ110" s="63"/>
      <c r="AK110" s="63"/>
      <c r="AL110" s="63"/>
      <c r="AM110" s="63"/>
      <c r="AN110" s="63"/>
      <c r="AO110" s="63"/>
      <c r="AP110" s="63"/>
      <c r="AQ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R110" s="63"/>
      <c r="BS110" s="63"/>
      <c r="BT110" s="63"/>
      <c r="BU110" s="63"/>
      <c r="BV110" s="63"/>
      <c r="BW110" s="63"/>
      <c r="BX110" s="63"/>
      <c r="BY110" s="63"/>
      <c r="BZ110" s="63"/>
      <c r="CA110" s="63"/>
      <c r="CB110" s="63"/>
      <c r="CC110" s="63"/>
    </row>
    <row r="111" spans="1:81" x14ac:dyDescent="0.35">
      <c r="A111" s="97"/>
      <c r="B111" s="82"/>
      <c r="C111" s="82"/>
      <c r="D111" s="82"/>
      <c r="E111" s="82"/>
      <c r="F111" s="63"/>
      <c r="G111" s="63"/>
      <c r="H111" s="63"/>
      <c r="I111" s="63"/>
      <c r="J111" s="63"/>
      <c r="K111" s="63"/>
      <c r="L111" s="63"/>
      <c r="M111" s="63"/>
      <c r="N111" s="63"/>
      <c r="O111" s="63"/>
      <c r="P111" s="63"/>
      <c r="Q111" s="63"/>
      <c r="R111" s="63"/>
      <c r="S111" s="63"/>
      <c r="T111" s="63"/>
      <c r="U111" s="63"/>
      <c r="X111" s="63"/>
      <c r="Y111" s="63"/>
      <c r="Z111" s="63"/>
      <c r="AA111" s="63"/>
      <c r="AB111" s="63"/>
      <c r="AC111" s="63"/>
      <c r="AD111" s="63"/>
      <c r="AE111" s="110"/>
      <c r="AF111" s="63"/>
      <c r="AG111" s="63"/>
      <c r="AH111" s="63"/>
      <c r="AI111" s="63"/>
      <c r="AJ111" s="63"/>
      <c r="AK111" s="63"/>
      <c r="AL111" s="63"/>
      <c r="AM111" s="63"/>
      <c r="AN111" s="63"/>
      <c r="AO111" s="63"/>
      <c r="AP111" s="63"/>
      <c r="AQ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R111" s="63"/>
      <c r="BS111" s="63"/>
      <c r="BT111" s="63"/>
      <c r="BU111" s="63"/>
      <c r="BV111" s="63"/>
      <c r="BW111" s="63"/>
      <c r="BX111" s="63"/>
      <c r="BY111" s="63"/>
      <c r="BZ111" s="63"/>
      <c r="CA111" s="63"/>
      <c r="CB111" s="63"/>
      <c r="CC111" s="63"/>
    </row>
    <row r="112" spans="1:81" x14ac:dyDescent="0.35">
      <c r="A112" s="97"/>
      <c r="B112" s="82"/>
      <c r="C112" s="82"/>
      <c r="D112" s="82"/>
      <c r="E112" s="82"/>
      <c r="F112" s="63"/>
      <c r="G112" s="63"/>
      <c r="H112" s="63"/>
      <c r="I112" s="63"/>
      <c r="J112" s="63"/>
      <c r="K112" s="63"/>
      <c r="L112" s="63"/>
      <c r="M112" s="63"/>
      <c r="N112" s="63"/>
      <c r="O112" s="63"/>
      <c r="P112" s="63"/>
      <c r="Q112" s="63"/>
      <c r="R112" s="63"/>
      <c r="S112" s="63"/>
      <c r="T112" s="63"/>
      <c r="U112" s="63"/>
      <c r="X112" s="63"/>
      <c r="Y112" s="63"/>
      <c r="Z112" s="63"/>
      <c r="AA112" s="63"/>
      <c r="AB112" s="63"/>
      <c r="AC112" s="63"/>
      <c r="AD112" s="63"/>
      <c r="AE112" s="110"/>
      <c r="AF112" s="63"/>
      <c r="AG112" s="63"/>
      <c r="AH112" s="63"/>
      <c r="AI112" s="63"/>
      <c r="AJ112" s="63"/>
      <c r="AK112" s="63"/>
      <c r="AL112" s="63"/>
      <c r="AM112" s="63"/>
      <c r="AN112" s="63"/>
      <c r="AO112" s="63"/>
      <c r="AP112" s="63"/>
      <c r="AQ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R112" s="63"/>
      <c r="BS112" s="63"/>
      <c r="BT112" s="63"/>
      <c r="BU112" s="63"/>
      <c r="BV112" s="63"/>
      <c r="BW112" s="63"/>
      <c r="BX112" s="63"/>
      <c r="BY112" s="63"/>
      <c r="BZ112" s="63"/>
      <c r="CA112" s="63"/>
      <c r="CB112" s="63"/>
      <c r="CC112" s="63"/>
    </row>
    <row r="113" spans="1:81" x14ac:dyDescent="0.35">
      <c r="A113" s="97"/>
      <c r="B113" s="82"/>
      <c r="C113" s="82"/>
      <c r="D113" s="82"/>
      <c r="E113" s="82"/>
      <c r="F113" s="63"/>
      <c r="G113" s="63"/>
      <c r="H113" s="63"/>
      <c r="I113" s="63"/>
      <c r="J113" s="63"/>
      <c r="K113" s="63"/>
      <c r="L113" s="63"/>
      <c r="M113" s="63"/>
      <c r="N113" s="63"/>
      <c r="O113" s="63"/>
      <c r="P113" s="63"/>
      <c r="Q113" s="63"/>
      <c r="R113" s="63"/>
      <c r="S113" s="63"/>
      <c r="T113" s="63"/>
      <c r="U113" s="63"/>
      <c r="X113" s="63"/>
      <c r="Y113" s="63"/>
      <c r="Z113" s="63"/>
      <c r="AA113" s="63"/>
      <c r="AB113" s="63"/>
      <c r="AC113" s="63"/>
      <c r="AD113" s="63"/>
      <c r="AE113" s="110"/>
      <c r="AF113" s="63"/>
      <c r="AG113" s="63"/>
      <c r="AH113" s="63"/>
      <c r="AI113" s="63"/>
      <c r="AJ113" s="63"/>
      <c r="AK113" s="63"/>
      <c r="AL113" s="63"/>
      <c r="AM113" s="63"/>
      <c r="AN113" s="63"/>
      <c r="AO113" s="63"/>
      <c r="AP113" s="63"/>
      <c r="AQ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R113" s="63"/>
      <c r="BS113" s="63"/>
      <c r="BT113" s="63"/>
      <c r="BU113" s="63"/>
      <c r="BV113" s="63"/>
      <c r="BW113" s="63"/>
      <c r="BX113" s="63"/>
      <c r="BY113" s="63"/>
      <c r="BZ113" s="63"/>
      <c r="CA113" s="63"/>
      <c r="CB113" s="63"/>
      <c r="CC113" s="63"/>
    </row>
    <row r="114" spans="1:81" x14ac:dyDescent="0.35">
      <c r="A114" s="97"/>
      <c r="B114" s="82"/>
      <c r="C114" s="82"/>
      <c r="D114" s="82"/>
      <c r="E114" s="82"/>
      <c r="F114" s="63"/>
      <c r="G114" s="63"/>
      <c r="H114" s="63"/>
      <c r="I114" s="63"/>
      <c r="J114" s="63"/>
      <c r="K114" s="63"/>
      <c r="L114" s="63"/>
      <c r="M114" s="63"/>
      <c r="N114" s="63"/>
      <c r="O114" s="63"/>
      <c r="P114" s="63"/>
      <c r="Q114" s="63"/>
      <c r="R114" s="63"/>
      <c r="S114" s="63"/>
      <c r="T114" s="63"/>
      <c r="U114" s="63"/>
      <c r="X114" s="63"/>
      <c r="Y114" s="63"/>
      <c r="Z114" s="63"/>
      <c r="AA114" s="63"/>
      <c r="AB114" s="63"/>
      <c r="AC114" s="63"/>
      <c r="AD114" s="63"/>
      <c r="AE114" s="110"/>
      <c r="AF114" s="63"/>
      <c r="AG114" s="63"/>
      <c r="AH114" s="63"/>
      <c r="AI114" s="63"/>
      <c r="AJ114" s="63"/>
      <c r="AK114" s="63"/>
      <c r="AL114" s="63"/>
      <c r="AM114" s="63"/>
      <c r="AN114" s="63"/>
      <c r="AO114" s="63"/>
      <c r="AP114" s="63"/>
      <c r="AQ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R114" s="63"/>
      <c r="BS114" s="63"/>
      <c r="BT114" s="63"/>
      <c r="BU114" s="63"/>
      <c r="BV114" s="63"/>
      <c r="BW114" s="63"/>
      <c r="BX114" s="63"/>
      <c r="BY114" s="63"/>
      <c r="BZ114" s="63"/>
      <c r="CA114" s="63"/>
      <c r="CB114" s="63"/>
      <c r="CC114" s="63"/>
    </row>
    <row r="115" spans="1:81" x14ac:dyDescent="0.35">
      <c r="A115" s="97"/>
      <c r="B115" s="82"/>
      <c r="C115" s="82"/>
      <c r="D115" s="82"/>
      <c r="E115" s="82"/>
      <c r="F115" s="63"/>
      <c r="G115" s="63"/>
      <c r="H115" s="63"/>
      <c r="I115" s="63"/>
      <c r="J115" s="63"/>
      <c r="K115" s="63"/>
      <c r="L115" s="63"/>
      <c r="M115" s="63"/>
      <c r="N115" s="63"/>
      <c r="O115" s="63"/>
      <c r="P115" s="63"/>
      <c r="Q115" s="63"/>
      <c r="R115" s="63"/>
      <c r="S115" s="63"/>
      <c r="T115" s="63"/>
      <c r="U115" s="63"/>
      <c r="X115" s="63"/>
      <c r="Y115" s="63"/>
      <c r="Z115" s="63"/>
      <c r="AA115" s="63"/>
      <c r="AB115" s="63"/>
      <c r="AC115" s="63"/>
      <c r="AD115" s="63"/>
      <c r="AE115" s="110"/>
      <c r="AF115" s="63"/>
      <c r="AG115" s="63"/>
      <c r="AH115" s="63"/>
      <c r="AI115" s="63"/>
      <c r="AJ115" s="63"/>
      <c r="AK115" s="63"/>
      <c r="AL115" s="63"/>
      <c r="AM115" s="63"/>
      <c r="AN115" s="63"/>
      <c r="AO115" s="63"/>
      <c r="AP115" s="63"/>
      <c r="AQ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R115" s="63"/>
      <c r="BS115" s="63"/>
      <c r="BT115" s="63"/>
      <c r="BU115" s="63"/>
      <c r="BV115" s="63"/>
      <c r="BW115" s="63"/>
      <c r="BX115" s="63"/>
      <c r="BY115" s="63"/>
      <c r="BZ115" s="63"/>
      <c r="CA115" s="63"/>
      <c r="CB115" s="63"/>
      <c r="CC115" s="63"/>
    </row>
    <row r="116" spans="1:81" x14ac:dyDescent="0.35">
      <c r="A116" s="97"/>
      <c r="B116" s="82"/>
      <c r="C116" s="82"/>
      <c r="D116" s="82"/>
      <c r="E116" s="82"/>
      <c r="F116" s="63"/>
      <c r="G116" s="63"/>
      <c r="H116" s="63"/>
      <c r="I116" s="63"/>
      <c r="J116" s="63"/>
      <c r="K116" s="63"/>
      <c r="L116" s="63"/>
      <c r="M116" s="63"/>
      <c r="N116" s="63"/>
      <c r="O116" s="63"/>
      <c r="P116" s="63"/>
      <c r="Q116" s="63"/>
      <c r="R116" s="63"/>
      <c r="S116" s="63"/>
      <c r="T116" s="63"/>
      <c r="U116" s="63"/>
      <c r="X116" s="63"/>
      <c r="Y116" s="63"/>
      <c r="Z116" s="63"/>
      <c r="AA116" s="63"/>
      <c r="AB116" s="63"/>
      <c r="AC116" s="63"/>
      <c r="AD116" s="63"/>
      <c r="AE116" s="110"/>
      <c r="AF116" s="63"/>
      <c r="AG116" s="63"/>
      <c r="AH116" s="63"/>
      <c r="AI116" s="63"/>
      <c r="AJ116" s="63"/>
      <c r="AK116" s="63"/>
      <c r="AL116" s="63"/>
      <c r="AM116" s="63"/>
      <c r="AN116" s="63"/>
      <c r="AO116" s="63"/>
      <c r="AP116" s="63"/>
      <c r="AQ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R116" s="63"/>
      <c r="BS116" s="63"/>
      <c r="BT116" s="63"/>
      <c r="BU116" s="63"/>
      <c r="BV116" s="63"/>
      <c r="BW116" s="63"/>
      <c r="BX116" s="63"/>
      <c r="BY116" s="63"/>
      <c r="BZ116" s="63"/>
      <c r="CA116" s="63"/>
      <c r="CB116" s="63"/>
      <c r="CC116" s="63"/>
    </row>
    <row r="117" spans="1:81" x14ac:dyDescent="0.35">
      <c r="A117" s="97"/>
      <c r="B117" s="82"/>
      <c r="C117" s="82"/>
      <c r="D117" s="82"/>
      <c r="E117" s="82"/>
      <c r="F117" s="63"/>
      <c r="G117" s="63"/>
      <c r="H117" s="63"/>
      <c r="I117" s="63"/>
      <c r="J117" s="63"/>
      <c r="K117" s="63"/>
      <c r="L117" s="63"/>
      <c r="M117" s="63"/>
      <c r="N117" s="63"/>
      <c r="O117" s="63"/>
      <c r="P117" s="63"/>
      <c r="Q117" s="63"/>
      <c r="R117" s="63"/>
      <c r="S117" s="63"/>
      <c r="T117" s="63"/>
      <c r="U117" s="63"/>
      <c r="X117" s="63"/>
      <c r="Y117" s="63"/>
      <c r="Z117" s="63"/>
      <c r="AA117" s="63"/>
      <c r="AB117" s="63"/>
      <c r="AC117" s="63"/>
      <c r="AD117" s="63"/>
      <c r="AE117" s="110"/>
      <c r="AF117" s="63"/>
      <c r="AG117" s="63"/>
      <c r="AH117" s="63"/>
      <c r="AI117" s="63"/>
      <c r="AJ117" s="63"/>
      <c r="AK117" s="63"/>
      <c r="AL117" s="63"/>
      <c r="AM117" s="63"/>
      <c r="AN117" s="63"/>
      <c r="AO117" s="63"/>
      <c r="AP117" s="63"/>
      <c r="AQ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R117" s="63"/>
      <c r="BS117" s="63"/>
      <c r="BT117" s="63"/>
      <c r="BU117" s="63"/>
      <c r="BV117" s="63"/>
      <c r="BW117" s="63"/>
      <c r="BX117" s="63"/>
      <c r="BY117" s="63"/>
      <c r="BZ117" s="63"/>
      <c r="CA117" s="63"/>
      <c r="CB117" s="63"/>
      <c r="CC117" s="63"/>
    </row>
    <row r="118" spans="1:81" x14ac:dyDescent="0.35">
      <c r="A118" s="97"/>
      <c r="B118" s="82"/>
      <c r="C118" s="82"/>
      <c r="D118" s="82"/>
      <c r="E118" s="82"/>
      <c r="F118" s="63"/>
      <c r="G118" s="63"/>
      <c r="H118" s="63"/>
      <c r="I118" s="63"/>
      <c r="J118" s="63"/>
      <c r="K118" s="63"/>
      <c r="L118" s="63"/>
      <c r="M118" s="63"/>
      <c r="N118" s="63"/>
      <c r="O118" s="63"/>
      <c r="P118" s="63"/>
      <c r="Q118" s="63"/>
      <c r="R118" s="63"/>
      <c r="S118" s="63"/>
      <c r="T118" s="63"/>
      <c r="U118" s="63"/>
      <c r="X118" s="63"/>
      <c r="Y118" s="63"/>
      <c r="Z118" s="63"/>
      <c r="AA118" s="63"/>
      <c r="AB118" s="63"/>
      <c r="AC118" s="63"/>
      <c r="AD118" s="63"/>
      <c r="AE118" s="110"/>
      <c r="AF118" s="63"/>
      <c r="AG118" s="63"/>
      <c r="AH118" s="63"/>
      <c r="AI118" s="63"/>
      <c r="AJ118" s="63"/>
      <c r="AK118" s="63"/>
      <c r="AL118" s="63"/>
      <c r="AM118" s="63"/>
      <c r="AN118" s="63"/>
      <c r="AO118" s="63"/>
      <c r="AP118" s="63"/>
      <c r="AQ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R118" s="63"/>
      <c r="BS118" s="63"/>
      <c r="BT118" s="63"/>
      <c r="BU118" s="63"/>
      <c r="BV118" s="63"/>
      <c r="BW118" s="63"/>
      <c r="BX118" s="63"/>
      <c r="BY118" s="63"/>
      <c r="BZ118" s="63"/>
      <c r="CA118" s="63"/>
      <c r="CB118" s="63"/>
      <c r="CC118" s="63"/>
    </row>
    <row r="119" spans="1:81" x14ac:dyDescent="0.35">
      <c r="A119" s="97"/>
      <c r="B119" s="82"/>
      <c r="C119" s="82"/>
      <c r="D119" s="82"/>
      <c r="E119" s="82"/>
      <c r="F119" s="63"/>
      <c r="G119" s="63"/>
      <c r="H119" s="63"/>
      <c r="I119" s="63"/>
      <c r="J119" s="63"/>
      <c r="K119" s="63"/>
      <c r="L119" s="63"/>
      <c r="M119" s="63"/>
      <c r="N119" s="63"/>
      <c r="O119" s="63"/>
      <c r="P119" s="63"/>
      <c r="Q119" s="63"/>
      <c r="R119" s="63"/>
      <c r="S119" s="63"/>
      <c r="T119" s="63"/>
      <c r="U119" s="63"/>
      <c r="X119" s="63"/>
      <c r="Y119" s="63"/>
      <c r="Z119" s="63"/>
      <c r="AA119" s="63"/>
      <c r="AB119" s="63"/>
      <c r="AC119" s="63"/>
      <c r="AD119" s="63"/>
      <c r="AE119" s="110"/>
      <c r="AF119" s="63"/>
      <c r="AG119" s="63"/>
      <c r="AH119" s="63"/>
      <c r="AI119" s="63"/>
      <c r="AJ119" s="63"/>
      <c r="AK119" s="63"/>
      <c r="AL119" s="63"/>
      <c r="AM119" s="63"/>
      <c r="AN119" s="63"/>
      <c r="AO119" s="63"/>
      <c r="AP119" s="63"/>
      <c r="AQ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R119" s="63"/>
      <c r="BS119" s="63"/>
      <c r="BT119" s="63"/>
      <c r="BU119" s="63"/>
      <c r="BV119" s="63"/>
      <c r="BW119" s="63"/>
      <c r="BX119" s="63"/>
      <c r="BY119" s="63"/>
      <c r="BZ119" s="63"/>
      <c r="CA119" s="63"/>
      <c r="CB119" s="63"/>
      <c r="CC119" s="63"/>
    </row>
    <row r="120" spans="1:81" x14ac:dyDescent="0.35">
      <c r="A120" s="97"/>
      <c r="B120" s="82"/>
      <c r="C120" s="82"/>
      <c r="D120" s="82"/>
      <c r="E120" s="82"/>
      <c r="F120" s="63"/>
      <c r="G120" s="63"/>
      <c r="H120" s="63"/>
      <c r="I120" s="63"/>
      <c r="J120" s="63"/>
      <c r="K120" s="63"/>
      <c r="L120" s="63"/>
      <c r="M120" s="63"/>
      <c r="N120" s="63"/>
      <c r="O120" s="63"/>
      <c r="P120" s="63"/>
      <c r="Q120" s="63"/>
      <c r="R120" s="63"/>
      <c r="S120" s="63"/>
      <c r="T120" s="63"/>
      <c r="U120" s="63"/>
      <c r="X120" s="63"/>
      <c r="Y120" s="63"/>
      <c r="Z120" s="63"/>
      <c r="AA120" s="63"/>
      <c r="AB120" s="63"/>
      <c r="AC120" s="63"/>
      <c r="AD120" s="63"/>
      <c r="AE120" s="110"/>
      <c r="AF120" s="63"/>
      <c r="AG120" s="63"/>
      <c r="AH120" s="63"/>
      <c r="AI120" s="63"/>
      <c r="AJ120" s="63"/>
      <c r="AK120" s="63"/>
      <c r="AL120" s="63"/>
      <c r="AM120" s="63"/>
      <c r="AN120" s="63"/>
      <c r="AO120" s="63"/>
      <c r="AP120" s="63"/>
      <c r="AQ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R120" s="63"/>
      <c r="BS120" s="63"/>
      <c r="BT120" s="63"/>
      <c r="BU120" s="63"/>
      <c r="BV120" s="63"/>
      <c r="BW120" s="63"/>
      <c r="BX120" s="63"/>
      <c r="BY120" s="63"/>
      <c r="BZ120" s="63"/>
      <c r="CA120" s="63"/>
      <c r="CB120" s="63"/>
      <c r="CC120" s="63"/>
    </row>
    <row r="121" spans="1:81" x14ac:dyDescent="0.35">
      <c r="A121" s="97"/>
      <c r="B121" s="82"/>
      <c r="C121" s="82"/>
      <c r="D121" s="82"/>
      <c r="E121" s="82"/>
      <c r="F121" s="63"/>
      <c r="G121" s="63"/>
      <c r="H121" s="63"/>
      <c r="I121" s="63"/>
      <c r="J121" s="63"/>
      <c r="K121" s="63"/>
      <c r="L121" s="63"/>
      <c r="M121" s="63"/>
      <c r="N121" s="63"/>
      <c r="O121" s="63"/>
      <c r="P121" s="63"/>
      <c r="Q121" s="63"/>
      <c r="R121" s="63"/>
      <c r="S121" s="63"/>
      <c r="T121" s="63"/>
      <c r="U121" s="63"/>
      <c r="X121" s="63"/>
      <c r="Y121" s="63"/>
      <c r="Z121" s="63"/>
      <c r="AA121" s="63"/>
      <c r="AB121" s="63"/>
      <c r="AC121" s="63"/>
      <c r="AD121" s="63"/>
      <c r="AE121" s="110"/>
      <c r="AF121" s="63"/>
      <c r="AG121" s="63"/>
      <c r="AH121" s="63"/>
      <c r="AI121" s="63"/>
      <c r="AJ121" s="63"/>
      <c r="AK121" s="63"/>
      <c r="AL121" s="63"/>
      <c r="AM121" s="63"/>
      <c r="AN121" s="63"/>
      <c r="AO121" s="63"/>
      <c r="AP121" s="63"/>
      <c r="AQ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R121" s="63"/>
      <c r="BS121" s="63"/>
      <c r="BT121" s="63"/>
      <c r="BU121" s="63"/>
      <c r="BV121" s="63"/>
      <c r="BW121" s="63"/>
      <c r="BX121" s="63"/>
      <c r="BY121" s="63"/>
      <c r="BZ121" s="63"/>
      <c r="CA121" s="63"/>
      <c r="CB121" s="63"/>
      <c r="CC121" s="63"/>
    </row>
    <row r="122" spans="1:81" x14ac:dyDescent="0.35">
      <c r="A122" s="97"/>
      <c r="B122" s="82"/>
      <c r="C122" s="82"/>
      <c r="D122" s="82"/>
      <c r="E122" s="82"/>
      <c r="F122" s="63"/>
      <c r="G122" s="63"/>
      <c r="H122" s="63"/>
      <c r="I122" s="63"/>
      <c r="J122" s="63"/>
      <c r="K122" s="63"/>
      <c r="L122" s="63"/>
      <c r="M122" s="63"/>
      <c r="N122" s="63"/>
      <c r="O122" s="63"/>
      <c r="P122" s="63"/>
      <c r="Q122" s="63"/>
      <c r="R122" s="63"/>
      <c r="S122" s="63"/>
      <c r="T122" s="63"/>
      <c r="U122" s="63"/>
      <c r="X122" s="63"/>
      <c r="Y122" s="63"/>
      <c r="Z122" s="63"/>
      <c r="AA122" s="63"/>
      <c r="AB122" s="63"/>
      <c r="AC122" s="63"/>
      <c r="AD122" s="63"/>
      <c r="AE122" s="110"/>
      <c r="AF122" s="63"/>
      <c r="AG122" s="63"/>
      <c r="AH122" s="63"/>
      <c r="AI122" s="63"/>
      <c r="AJ122" s="63"/>
      <c r="AK122" s="63"/>
      <c r="AL122" s="63"/>
      <c r="AM122" s="63"/>
      <c r="AN122" s="63"/>
      <c r="AO122" s="63"/>
      <c r="AP122" s="63"/>
      <c r="AQ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R122" s="63"/>
      <c r="BS122" s="63"/>
      <c r="BT122" s="63"/>
      <c r="BU122" s="63"/>
      <c r="BV122" s="63"/>
      <c r="BW122" s="63"/>
      <c r="BX122" s="63"/>
      <c r="BY122" s="63"/>
      <c r="BZ122" s="63"/>
      <c r="CA122" s="63"/>
      <c r="CB122" s="63"/>
      <c r="CC122" s="63"/>
    </row>
    <row r="123" spans="1:81" x14ac:dyDescent="0.35">
      <c r="A123" s="97"/>
      <c r="B123" s="82"/>
      <c r="C123" s="82"/>
      <c r="D123" s="82"/>
      <c r="E123" s="82"/>
      <c r="F123" s="63"/>
      <c r="G123" s="63"/>
      <c r="H123" s="63"/>
      <c r="I123" s="63"/>
      <c r="J123" s="63"/>
      <c r="K123" s="63"/>
      <c r="L123" s="63"/>
      <c r="M123" s="63"/>
      <c r="N123" s="63"/>
      <c r="O123" s="63"/>
      <c r="P123" s="63"/>
      <c r="Q123" s="63"/>
      <c r="R123" s="63"/>
      <c r="S123" s="63"/>
      <c r="T123" s="63"/>
      <c r="U123" s="63"/>
      <c r="X123" s="63"/>
      <c r="Y123" s="63"/>
      <c r="Z123" s="63"/>
      <c r="AA123" s="63"/>
      <c r="AB123" s="63"/>
      <c r="AC123" s="63"/>
      <c r="AD123" s="63"/>
      <c r="AE123" s="110"/>
      <c r="AF123" s="63"/>
      <c r="AG123" s="63"/>
      <c r="AH123" s="63"/>
      <c r="AI123" s="63"/>
      <c r="AJ123" s="63"/>
      <c r="AK123" s="63"/>
      <c r="AL123" s="63"/>
      <c r="AM123" s="63"/>
      <c r="AN123" s="63"/>
      <c r="AO123" s="63"/>
      <c r="AP123" s="63"/>
      <c r="AQ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R123" s="63"/>
      <c r="BS123" s="63"/>
      <c r="BT123" s="63"/>
      <c r="BU123" s="63"/>
      <c r="BV123" s="63"/>
      <c r="BW123" s="63"/>
      <c r="BX123" s="63"/>
      <c r="BY123" s="63"/>
      <c r="BZ123" s="63"/>
      <c r="CA123" s="63"/>
      <c r="CB123" s="63"/>
      <c r="CC123" s="63"/>
    </row>
    <row r="124" spans="1:81" x14ac:dyDescent="0.35">
      <c r="A124" s="97"/>
      <c r="B124" s="82"/>
      <c r="C124" s="82"/>
      <c r="D124" s="82"/>
      <c r="E124" s="82"/>
      <c r="F124" s="63"/>
      <c r="G124" s="63"/>
      <c r="H124" s="63"/>
      <c r="I124" s="63"/>
      <c r="J124" s="63"/>
      <c r="K124" s="63"/>
      <c r="L124" s="63"/>
      <c r="M124" s="63"/>
      <c r="N124" s="63"/>
      <c r="O124" s="63"/>
      <c r="P124" s="63"/>
      <c r="Q124" s="63"/>
      <c r="R124" s="63"/>
      <c r="S124" s="63"/>
      <c r="T124" s="63"/>
      <c r="U124" s="63"/>
      <c r="X124" s="63"/>
      <c r="Y124" s="63"/>
      <c r="Z124" s="63"/>
      <c r="AA124" s="63"/>
      <c r="AB124" s="63"/>
      <c r="AC124" s="63"/>
      <c r="AD124" s="63"/>
      <c r="AE124" s="110"/>
      <c r="AF124" s="63"/>
      <c r="AG124" s="63"/>
      <c r="AH124" s="63"/>
      <c r="AI124" s="63"/>
      <c r="AJ124" s="63"/>
      <c r="AK124" s="63"/>
      <c r="AL124" s="63"/>
      <c r="AM124" s="63"/>
      <c r="AN124" s="63"/>
      <c r="AO124" s="63"/>
      <c r="AP124" s="63"/>
      <c r="AQ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R124" s="63"/>
      <c r="BS124" s="63"/>
      <c r="BT124" s="63"/>
      <c r="BU124" s="63"/>
      <c r="BV124" s="63"/>
      <c r="BW124" s="63"/>
      <c r="BX124" s="63"/>
      <c r="BY124" s="63"/>
      <c r="BZ124" s="63"/>
      <c r="CA124" s="63"/>
      <c r="CB124" s="63"/>
      <c r="CC124" s="63"/>
    </row>
    <row r="125" spans="1:81" x14ac:dyDescent="0.35">
      <c r="A125" s="97"/>
      <c r="B125" s="82"/>
      <c r="C125" s="82"/>
      <c r="D125" s="82"/>
      <c r="E125" s="82"/>
      <c r="F125" s="63"/>
      <c r="G125" s="63"/>
      <c r="H125" s="63"/>
      <c r="I125" s="63"/>
      <c r="J125" s="63"/>
      <c r="K125" s="63"/>
      <c r="L125" s="63"/>
      <c r="M125" s="63"/>
      <c r="N125" s="63"/>
      <c r="O125" s="63"/>
      <c r="P125" s="63"/>
      <c r="Q125" s="63"/>
      <c r="R125" s="63"/>
      <c r="S125" s="63"/>
      <c r="T125" s="63"/>
      <c r="U125" s="63"/>
      <c r="X125" s="63"/>
      <c r="Y125" s="63"/>
      <c r="Z125" s="63"/>
      <c r="AA125" s="63"/>
      <c r="AB125" s="63"/>
      <c r="AC125" s="63"/>
      <c r="AD125" s="63"/>
      <c r="AE125" s="110"/>
      <c r="AF125" s="63"/>
      <c r="AG125" s="63"/>
      <c r="AH125" s="63"/>
      <c r="AI125" s="63"/>
      <c r="AJ125" s="63"/>
      <c r="AK125" s="63"/>
      <c r="AL125" s="63"/>
      <c r="AM125" s="63"/>
      <c r="AN125" s="63"/>
      <c r="AO125" s="63"/>
      <c r="AP125" s="63"/>
      <c r="AQ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R125" s="63"/>
      <c r="BS125" s="63"/>
      <c r="BT125" s="63"/>
      <c r="BU125" s="63"/>
      <c r="BV125" s="63"/>
      <c r="BW125" s="63"/>
      <c r="BX125" s="63"/>
      <c r="BY125" s="63"/>
      <c r="BZ125" s="63"/>
      <c r="CA125" s="63"/>
      <c r="CB125" s="63"/>
      <c r="CC125" s="63"/>
    </row>
    <row r="126" spans="1:81" x14ac:dyDescent="0.35">
      <c r="A126" s="97"/>
      <c r="B126" s="82"/>
      <c r="C126" s="82"/>
      <c r="D126" s="82"/>
      <c r="E126" s="82"/>
      <c r="F126" s="63"/>
      <c r="G126" s="63"/>
      <c r="H126" s="63"/>
      <c r="I126" s="63"/>
      <c r="J126" s="63"/>
      <c r="K126" s="63"/>
      <c r="L126" s="63"/>
      <c r="M126" s="63"/>
      <c r="N126" s="63"/>
      <c r="O126" s="63"/>
      <c r="P126" s="63"/>
      <c r="Q126" s="63"/>
      <c r="R126" s="63"/>
      <c r="S126" s="63"/>
      <c r="T126" s="63"/>
      <c r="U126" s="63"/>
      <c r="X126" s="63"/>
      <c r="Y126" s="63"/>
      <c r="Z126" s="63"/>
      <c r="AA126" s="63"/>
      <c r="AB126" s="63"/>
      <c r="AC126" s="63"/>
      <c r="AD126" s="63"/>
      <c r="AE126" s="110"/>
      <c r="AF126" s="63"/>
      <c r="AG126" s="63"/>
      <c r="AH126" s="63"/>
      <c r="AI126" s="63"/>
      <c r="AJ126" s="63"/>
      <c r="AK126" s="63"/>
      <c r="AL126" s="63"/>
      <c r="AM126" s="63"/>
      <c r="AN126" s="63"/>
      <c r="AO126" s="63"/>
      <c r="AP126" s="63"/>
      <c r="AQ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R126" s="63"/>
      <c r="BS126" s="63"/>
      <c r="BT126" s="63"/>
      <c r="BU126" s="63"/>
      <c r="BV126" s="63"/>
      <c r="BW126" s="63"/>
      <c r="BX126" s="63"/>
      <c r="BY126" s="63"/>
      <c r="BZ126" s="63"/>
      <c r="CA126" s="63"/>
      <c r="CB126" s="63"/>
      <c r="CC126" s="63"/>
    </row>
    <row r="127" spans="1:81" x14ac:dyDescent="0.35">
      <c r="A127" s="97"/>
      <c r="B127" s="82"/>
      <c r="C127" s="82"/>
      <c r="D127" s="82"/>
      <c r="E127" s="82"/>
      <c r="F127" s="63"/>
      <c r="G127" s="63"/>
      <c r="H127" s="63"/>
      <c r="I127" s="63"/>
      <c r="J127" s="63"/>
      <c r="K127" s="63"/>
      <c r="L127" s="63"/>
      <c r="M127" s="63"/>
      <c r="N127" s="63"/>
      <c r="O127" s="63"/>
      <c r="P127" s="63"/>
      <c r="Q127" s="63"/>
      <c r="R127" s="63"/>
      <c r="S127" s="63"/>
      <c r="T127" s="63"/>
      <c r="U127" s="63"/>
      <c r="X127" s="63"/>
      <c r="Y127" s="63"/>
      <c r="Z127" s="63"/>
      <c r="AA127" s="63"/>
      <c r="AB127" s="63"/>
      <c r="AC127" s="63"/>
      <c r="AD127" s="63"/>
      <c r="AE127" s="110"/>
      <c r="AF127" s="63"/>
      <c r="AG127" s="63"/>
      <c r="AH127" s="63"/>
      <c r="AI127" s="63"/>
      <c r="AJ127" s="63"/>
      <c r="AK127" s="63"/>
      <c r="AL127" s="63"/>
      <c r="AM127" s="63"/>
      <c r="AN127" s="63"/>
      <c r="AO127" s="63"/>
      <c r="AP127" s="63"/>
      <c r="AQ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R127" s="63"/>
      <c r="BS127" s="63"/>
      <c r="BT127" s="63"/>
      <c r="BU127" s="63"/>
      <c r="BV127" s="63"/>
      <c r="BW127" s="63"/>
      <c r="BX127" s="63"/>
      <c r="BY127" s="63"/>
      <c r="BZ127" s="63"/>
      <c r="CA127" s="63"/>
      <c r="CB127" s="63"/>
      <c r="CC127" s="63"/>
    </row>
    <row r="128" spans="1:81" x14ac:dyDescent="0.35">
      <c r="A128" s="97"/>
      <c r="B128" s="82"/>
      <c r="C128" s="82"/>
      <c r="D128" s="82"/>
      <c r="E128" s="82"/>
      <c r="F128" s="63"/>
      <c r="G128" s="63"/>
      <c r="H128" s="63"/>
      <c r="I128" s="63"/>
      <c r="J128" s="63"/>
      <c r="K128" s="63"/>
      <c r="L128" s="63"/>
      <c r="M128" s="63"/>
      <c r="N128" s="63"/>
      <c r="O128" s="63"/>
      <c r="P128" s="63"/>
      <c r="Q128" s="63"/>
      <c r="R128" s="63"/>
      <c r="S128" s="63"/>
      <c r="T128" s="63"/>
      <c r="U128" s="63"/>
      <c r="X128" s="63"/>
      <c r="Y128" s="63"/>
      <c r="Z128" s="63"/>
      <c r="AA128" s="63"/>
      <c r="AB128" s="63"/>
      <c r="AC128" s="63"/>
      <c r="AD128" s="63"/>
      <c r="AE128" s="110"/>
      <c r="AF128" s="63"/>
      <c r="AG128" s="63"/>
      <c r="AH128" s="63"/>
      <c r="AI128" s="63"/>
      <c r="AJ128" s="63"/>
      <c r="AK128" s="63"/>
      <c r="AL128" s="63"/>
      <c r="AM128" s="63"/>
      <c r="AN128" s="63"/>
      <c r="AO128" s="63"/>
      <c r="AP128" s="63"/>
      <c r="AQ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R128" s="63"/>
      <c r="BS128" s="63"/>
      <c r="BT128" s="63"/>
      <c r="BU128" s="63"/>
      <c r="BV128" s="63"/>
      <c r="BW128" s="63"/>
      <c r="BX128" s="63"/>
      <c r="BY128" s="63"/>
      <c r="BZ128" s="63"/>
      <c r="CA128" s="63"/>
      <c r="CB128" s="63"/>
      <c r="CC128" s="63"/>
    </row>
    <row r="129" spans="1:82" x14ac:dyDescent="0.35">
      <c r="A129" s="97"/>
      <c r="B129" s="82"/>
      <c r="C129" s="82"/>
      <c r="D129" s="82"/>
      <c r="E129" s="82"/>
      <c r="F129" s="63"/>
      <c r="G129" s="63"/>
      <c r="H129" s="63"/>
      <c r="I129" s="63"/>
      <c r="J129" s="63"/>
      <c r="K129" s="63"/>
      <c r="L129" s="63"/>
      <c r="M129" s="63"/>
      <c r="N129" s="63"/>
      <c r="O129" s="63"/>
      <c r="P129" s="63"/>
      <c r="Q129" s="63"/>
      <c r="R129" s="63"/>
      <c r="S129" s="63"/>
      <c r="T129" s="63"/>
      <c r="U129" s="63"/>
      <c r="X129" s="63"/>
      <c r="Y129" s="63"/>
      <c r="Z129" s="63"/>
      <c r="AA129" s="63"/>
      <c r="AB129" s="63"/>
      <c r="AC129" s="63"/>
      <c r="AD129" s="63"/>
      <c r="AE129" s="110"/>
      <c r="AF129" s="63"/>
      <c r="AG129" s="63"/>
      <c r="AH129" s="63"/>
      <c r="AI129" s="63"/>
      <c r="AJ129" s="63"/>
      <c r="AK129" s="63"/>
      <c r="AL129" s="63"/>
      <c r="AM129" s="63"/>
      <c r="AN129" s="63"/>
      <c r="AO129" s="63"/>
      <c r="AP129" s="63"/>
      <c r="AQ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R129" s="63"/>
      <c r="BS129" s="63"/>
      <c r="BT129" s="63"/>
      <c r="BU129" s="63"/>
      <c r="BV129" s="63"/>
      <c r="BW129" s="63"/>
      <c r="BX129" s="63"/>
      <c r="BY129" s="63"/>
      <c r="BZ129" s="63"/>
      <c r="CA129" s="63"/>
      <c r="CB129" s="63"/>
      <c r="CC129" s="63"/>
    </row>
    <row r="130" spans="1:82" x14ac:dyDescent="0.35">
      <c r="A130" s="97"/>
      <c r="B130" s="82"/>
      <c r="C130" s="82"/>
      <c r="D130" s="82"/>
      <c r="E130" s="82"/>
      <c r="F130" s="63"/>
      <c r="G130" s="63"/>
      <c r="H130" s="63"/>
      <c r="I130" s="63"/>
      <c r="J130" s="63"/>
      <c r="K130" s="63"/>
      <c r="L130" s="63"/>
      <c r="M130" s="63"/>
      <c r="N130" s="63"/>
      <c r="O130" s="63"/>
      <c r="P130" s="63"/>
      <c r="Q130" s="63"/>
      <c r="R130" s="63"/>
      <c r="S130" s="63"/>
      <c r="T130" s="63"/>
      <c r="U130" s="63"/>
      <c r="X130" s="63"/>
      <c r="Y130" s="63"/>
      <c r="Z130" s="63"/>
      <c r="AA130" s="63"/>
      <c r="AB130" s="63"/>
      <c r="AC130" s="63"/>
      <c r="AD130" s="63"/>
      <c r="AE130" s="110"/>
      <c r="AF130" s="63"/>
      <c r="AG130" s="63"/>
      <c r="AH130" s="63"/>
      <c r="AI130" s="63"/>
      <c r="AJ130" s="63"/>
      <c r="AK130" s="63"/>
      <c r="AL130" s="63"/>
      <c r="AM130" s="63"/>
      <c r="AN130" s="63"/>
      <c r="AO130" s="63"/>
      <c r="AP130" s="63"/>
      <c r="AQ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R130" s="63"/>
      <c r="BS130" s="63"/>
      <c r="BT130" s="63"/>
      <c r="BU130" s="63"/>
      <c r="BV130" s="63"/>
      <c r="BW130" s="63"/>
      <c r="BX130" s="63"/>
      <c r="BY130" s="63"/>
      <c r="BZ130" s="63"/>
      <c r="CA130" s="63"/>
      <c r="CB130" s="63"/>
      <c r="CC130" s="63"/>
    </row>
    <row r="131" spans="1:82" x14ac:dyDescent="0.35">
      <c r="A131" s="97"/>
      <c r="B131" s="82"/>
      <c r="C131" s="82"/>
      <c r="D131" s="82"/>
      <c r="E131" s="82"/>
      <c r="F131" s="63"/>
      <c r="G131" s="63"/>
      <c r="H131" s="63"/>
      <c r="I131" s="63"/>
      <c r="J131" s="63"/>
      <c r="K131" s="63"/>
      <c r="L131" s="63"/>
      <c r="M131" s="63"/>
      <c r="N131" s="63"/>
      <c r="O131" s="63"/>
      <c r="P131" s="63"/>
      <c r="Q131" s="63"/>
      <c r="R131" s="63"/>
      <c r="S131" s="63"/>
      <c r="T131" s="63"/>
      <c r="U131" s="63"/>
      <c r="X131" s="63"/>
      <c r="Y131" s="63"/>
      <c r="Z131" s="63"/>
      <c r="AA131" s="63"/>
      <c r="AB131" s="63"/>
      <c r="AC131" s="63"/>
      <c r="AD131" s="63"/>
      <c r="AE131" s="110"/>
      <c r="AF131" s="63"/>
      <c r="AG131" s="63"/>
      <c r="AH131" s="63"/>
      <c r="AI131" s="63"/>
      <c r="AJ131" s="63"/>
      <c r="AK131" s="63"/>
      <c r="AL131" s="63"/>
      <c r="AM131" s="63"/>
      <c r="AN131" s="63"/>
      <c r="AO131" s="63"/>
      <c r="AP131" s="63"/>
      <c r="AQ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R131" s="63"/>
      <c r="BS131" s="63"/>
      <c r="BT131" s="63"/>
      <c r="BU131" s="63"/>
      <c r="BV131" s="63"/>
      <c r="BW131" s="63"/>
      <c r="BX131" s="63"/>
      <c r="BY131" s="63"/>
      <c r="BZ131" s="63"/>
      <c r="CA131" s="63"/>
      <c r="CB131" s="63"/>
      <c r="CC131" s="63"/>
    </row>
    <row r="132" spans="1:82" x14ac:dyDescent="0.35">
      <c r="A132" s="97"/>
      <c r="B132" s="82"/>
      <c r="C132" s="82"/>
      <c r="D132" s="82"/>
      <c r="E132" s="82"/>
      <c r="F132" s="63"/>
      <c r="G132" s="63"/>
      <c r="H132" s="63"/>
      <c r="I132" s="63"/>
      <c r="J132" s="63"/>
      <c r="K132" s="63"/>
      <c r="L132" s="63"/>
      <c r="M132" s="63"/>
      <c r="N132" s="63"/>
      <c r="O132" s="63"/>
      <c r="P132" s="63"/>
      <c r="Q132" s="63"/>
      <c r="R132" s="63"/>
      <c r="S132" s="63"/>
      <c r="T132" s="63"/>
      <c r="U132" s="63"/>
      <c r="X132" s="63"/>
      <c r="Y132" s="63"/>
      <c r="Z132" s="63"/>
      <c r="AA132" s="63"/>
      <c r="AB132" s="63"/>
      <c r="AC132" s="63"/>
      <c r="AD132" s="63"/>
      <c r="AE132" s="110"/>
      <c r="AF132" s="63"/>
      <c r="AG132" s="63"/>
      <c r="AH132" s="63"/>
      <c r="AI132" s="63"/>
      <c r="AJ132" s="63"/>
      <c r="AK132" s="63"/>
      <c r="AL132" s="63"/>
      <c r="AM132" s="63"/>
      <c r="AN132" s="63"/>
      <c r="AO132" s="63"/>
      <c r="AP132" s="63"/>
      <c r="AQ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R132" s="63"/>
      <c r="BS132" s="63"/>
      <c r="BT132" s="63"/>
      <c r="BU132" s="63"/>
      <c r="BV132" s="63"/>
      <c r="BW132" s="63"/>
      <c r="BX132" s="63"/>
      <c r="BY132" s="63"/>
      <c r="BZ132" s="63"/>
      <c r="CA132" s="63"/>
      <c r="CB132" s="63"/>
      <c r="CC132" s="63"/>
    </row>
    <row r="133" spans="1:82" x14ac:dyDescent="0.35">
      <c r="A133" s="97"/>
      <c r="B133" s="82"/>
      <c r="C133" s="82"/>
      <c r="D133" s="82"/>
      <c r="E133" s="82"/>
      <c r="F133" s="63"/>
      <c r="G133" s="63"/>
      <c r="H133" s="63"/>
      <c r="I133" s="63"/>
      <c r="J133" s="63"/>
      <c r="K133" s="63"/>
      <c r="L133" s="63"/>
      <c r="M133" s="63"/>
      <c r="N133" s="63"/>
      <c r="O133" s="63"/>
      <c r="P133" s="63"/>
      <c r="Q133" s="63"/>
      <c r="R133" s="63"/>
      <c r="S133" s="63"/>
      <c r="T133" s="63"/>
      <c r="U133" s="63"/>
      <c r="X133" s="63"/>
      <c r="Y133" s="63"/>
      <c r="Z133" s="63"/>
      <c r="AA133" s="63"/>
      <c r="AB133" s="63"/>
      <c r="AC133" s="63"/>
      <c r="AD133" s="63"/>
      <c r="AE133" s="110"/>
      <c r="AF133" s="63"/>
      <c r="AG133" s="63"/>
      <c r="AH133" s="63"/>
      <c r="AI133" s="63"/>
      <c r="AJ133" s="63"/>
      <c r="AK133" s="63"/>
      <c r="AL133" s="63"/>
      <c r="AM133" s="63"/>
      <c r="AN133" s="63"/>
      <c r="AO133" s="63"/>
      <c r="AP133" s="63"/>
      <c r="AQ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R133" s="63"/>
      <c r="BS133" s="63"/>
      <c r="BT133" s="63"/>
      <c r="BU133" s="63"/>
      <c r="BV133" s="63"/>
      <c r="BW133" s="63"/>
      <c r="BX133" s="63"/>
      <c r="BY133" s="63"/>
      <c r="BZ133" s="63"/>
      <c r="CA133" s="63"/>
      <c r="CB133" s="63"/>
      <c r="CC133" s="63"/>
    </row>
    <row r="134" spans="1:82" x14ac:dyDescent="0.35">
      <c r="A134" s="97"/>
      <c r="B134" s="82"/>
      <c r="C134" s="82"/>
      <c r="D134" s="82"/>
      <c r="E134" s="82"/>
      <c r="F134" s="63"/>
      <c r="G134" s="63"/>
      <c r="H134" s="63"/>
      <c r="I134" s="63"/>
      <c r="J134" s="63"/>
      <c r="K134" s="63"/>
      <c r="L134" s="63"/>
      <c r="M134" s="63"/>
      <c r="N134" s="63"/>
      <c r="O134" s="63"/>
      <c r="P134" s="63"/>
      <c r="Q134" s="63"/>
      <c r="R134" s="63"/>
      <c r="S134" s="63"/>
      <c r="T134" s="63"/>
      <c r="U134" s="63"/>
      <c r="X134" s="63"/>
      <c r="Y134" s="63"/>
      <c r="Z134" s="63"/>
      <c r="AA134" s="63"/>
      <c r="AB134" s="63"/>
      <c r="AC134" s="63"/>
      <c r="AD134" s="63"/>
      <c r="AE134" s="110"/>
      <c r="AF134" s="63"/>
      <c r="AG134" s="63"/>
      <c r="AH134" s="63"/>
      <c r="AI134" s="63"/>
      <c r="AJ134" s="63"/>
      <c r="AK134" s="63"/>
      <c r="AL134" s="63"/>
      <c r="AM134" s="63"/>
      <c r="AN134" s="63"/>
      <c r="AO134" s="63"/>
      <c r="AP134" s="63"/>
      <c r="AQ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R134" s="63"/>
      <c r="BS134" s="63"/>
      <c r="BT134" s="63"/>
      <c r="BU134" s="63"/>
      <c r="BV134" s="63"/>
      <c r="BW134" s="63"/>
      <c r="BX134" s="63"/>
      <c r="BY134" s="63"/>
      <c r="BZ134" s="63"/>
      <c r="CA134" s="63"/>
      <c r="CB134" s="63"/>
      <c r="CC134" s="63"/>
    </row>
    <row r="135" spans="1:82" x14ac:dyDescent="0.35">
      <c r="A135" s="97"/>
      <c r="B135" s="82"/>
      <c r="C135" s="82"/>
      <c r="D135" s="82"/>
      <c r="E135" s="82"/>
      <c r="F135" s="63"/>
      <c r="G135" s="63"/>
      <c r="H135" s="63"/>
      <c r="I135" s="63"/>
      <c r="J135" s="63"/>
      <c r="K135" s="63"/>
      <c r="L135" s="63"/>
      <c r="M135" s="63"/>
      <c r="N135" s="63"/>
      <c r="O135" s="63"/>
      <c r="P135" s="63"/>
      <c r="Q135" s="63"/>
      <c r="R135" s="63"/>
      <c r="S135" s="63"/>
      <c r="T135" s="63"/>
      <c r="U135" s="63"/>
      <c r="X135" s="63"/>
      <c r="Y135" s="63"/>
      <c r="Z135" s="63"/>
      <c r="AA135" s="63"/>
      <c r="AB135" s="63"/>
      <c r="AC135" s="63"/>
      <c r="AD135" s="63"/>
      <c r="AE135" s="110"/>
      <c r="AF135" s="63"/>
      <c r="AG135" s="63"/>
      <c r="AH135" s="63"/>
      <c r="AI135" s="63"/>
      <c r="AJ135" s="63"/>
      <c r="AK135" s="63"/>
      <c r="AL135" s="63"/>
      <c r="AM135" s="63"/>
      <c r="AN135" s="63"/>
      <c r="AO135" s="63"/>
      <c r="AP135" s="63"/>
      <c r="AQ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R135" s="63"/>
      <c r="BS135" s="63"/>
      <c r="BT135" s="63"/>
      <c r="BU135" s="63"/>
      <c r="BV135" s="63"/>
      <c r="BW135" s="63"/>
      <c r="BX135" s="63"/>
      <c r="BY135" s="63"/>
      <c r="BZ135" s="63"/>
      <c r="CA135" s="63"/>
      <c r="CB135" s="63"/>
      <c r="CC135" s="63"/>
    </row>
    <row r="136" spans="1:82" x14ac:dyDescent="0.35">
      <c r="A136" s="97"/>
      <c r="B136" s="82"/>
      <c r="C136" s="82"/>
      <c r="D136" s="82"/>
      <c r="E136" s="82"/>
      <c r="F136" s="63"/>
      <c r="G136" s="63"/>
      <c r="H136" s="63"/>
      <c r="I136" s="63"/>
      <c r="J136" s="63"/>
      <c r="K136" s="63"/>
      <c r="L136" s="63"/>
      <c r="M136" s="63"/>
      <c r="N136" s="63"/>
      <c r="O136" s="63"/>
      <c r="P136" s="63"/>
      <c r="Q136" s="63"/>
      <c r="R136" s="63"/>
      <c r="S136" s="63"/>
      <c r="T136" s="63"/>
      <c r="U136" s="63"/>
      <c r="X136" s="63"/>
      <c r="Y136" s="63"/>
      <c r="Z136" s="63"/>
      <c r="AA136" s="63"/>
      <c r="AB136" s="63"/>
      <c r="AC136" s="63"/>
      <c r="AD136" s="63"/>
      <c r="AE136" s="110"/>
      <c r="AF136" s="63"/>
      <c r="AG136" s="63"/>
      <c r="AH136" s="63"/>
      <c r="AI136" s="63"/>
      <c r="AJ136" s="63"/>
      <c r="AK136" s="63"/>
      <c r="AL136" s="63"/>
      <c r="AM136" s="63"/>
      <c r="AN136" s="63"/>
      <c r="AO136" s="63"/>
      <c r="AP136" s="63"/>
      <c r="AQ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R136" s="63"/>
      <c r="BS136" s="63"/>
      <c r="BT136" s="63"/>
      <c r="BU136" s="63"/>
      <c r="BV136" s="63"/>
      <c r="BW136" s="63"/>
      <c r="BX136" s="63"/>
      <c r="BY136" s="63"/>
      <c r="BZ136" s="63"/>
      <c r="CA136" s="63"/>
      <c r="CB136" s="63"/>
      <c r="CC136" s="63"/>
    </row>
    <row r="137" spans="1:82" x14ac:dyDescent="0.35">
      <c r="A137" s="97"/>
      <c r="B137" s="82"/>
      <c r="C137" s="82"/>
      <c r="D137" s="82"/>
      <c r="E137" s="82"/>
      <c r="F137" s="63"/>
      <c r="G137" s="63"/>
      <c r="H137" s="63"/>
      <c r="I137" s="63"/>
      <c r="J137" s="63"/>
      <c r="K137" s="63"/>
      <c r="L137" s="63"/>
      <c r="M137" s="63"/>
      <c r="N137" s="63"/>
      <c r="O137" s="63"/>
      <c r="P137" s="63"/>
      <c r="Q137" s="63"/>
      <c r="R137" s="63"/>
      <c r="S137" s="63"/>
      <c r="T137" s="63"/>
      <c r="U137" s="63"/>
      <c r="X137" s="63"/>
      <c r="Y137" s="63"/>
      <c r="Z137" s="63"/>
      <c r="AA137" s="63"/>
      <c r="AB137" s="63"/>
      <c r="AC137" s="63"/>
      <c r="AD137" s="63"/>
      <c r="AE137" s="110"/>
      <c r="AF137" s="63"/>
      <c r="AG137" s="63"/>
      <c r="AH137" s="63"/>
      <c r="AI137" s="63"/>
      <c r="AJ137" s="63"/>
      <c r="AK137" s="63"/>
      <c r="AL137" s="63"/>
      <c r="AM137" s="63"/>
      <c r="AN137" s="63"/>
      <c r="AO137" s="63"/>
      <c r="AP137" s="63"/>
      <c r="AQ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R137" s="63"/>
      <c r="BS137" s="63"/>
      <c r="BT137" s="63"/>
      <c r="BU137" s="63"/>
      <c r="BV137" s="63"/>
      <c r="BW137" s="63"/>
      <c r="BX137" s="63"/>
      <c r="BY137" s="63"/>
      <c r="BZ137" s="63"/>
      <c r="CA137" s="63"/>
      <c r="CB137" s="63"/>
      <c r="CC137" s="63"/>
    </row>
    <row r="138" spans="1:82" x14ac:dyDescent="0.35">
      <c r="A138" s="97"/>
      <c r="B138" s="82"/>
      <c r="C138" s="82"/>
      <c r="D138" s="82"/>
      <c r="E138" s="82"/>
      <c r="F138" s="63"/>
      <c r="G138" s="63"/>
      <c r="H138" s="63"/>
      <c r="I138" s="63"/>
      <c r="J138" s="63"/>
      <c r="K138" s="63"/>
      <c r="L138" s="63"/>
      <c r="M138" s="63"/>
      <c r="N138" s="63"/>
      <c r="O138" s="63"/>
      <c r="P138" s="63"/>
      <c r="Q138" s="63"/>
      <c r="R138" s="63"/>
      <c r="S138" s="63"/>
      <c r="T138" s="63"/>
      <c r="U138" s="63"/>
      <c r="X138" s="63"/>
      <c r="Y138" s="63"/>
      <c r="Z138" s="63"/>
      <c r="AA138" s="63"/>
      <c r="AB138" s="63"/>
      <c r="AC138" s="63"/>
      <c r="AD138" s="63"/>
      <c r="AE138" s="110"/>
      <c r="AF138" s="63"/>
      <c r="AG138" s="63"/>
      <c r="AH138" s="63"/>
      <c r="AI138" s="63"/>
      <c r="AJ138" s="63"/>
      <c r="AK138" s="63"/>
      <c r="AL138" s="63"/>
      <c r="AM138" s="63"/>
      <c r="AN138" s="63"/>
      <c r="AO138" s="63"/>
      <c r="AP138" s="63"/>
      <c r="AQ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R138" s="63"/>
      <c r="BS138" s="63"/>
      <c r="BT138" s="63"/>
      <c r="BU138" s="63"/>
      <c r="BV138" s="63"/>
      <c r="BW138" s="63"/>
      <c r="BX138" s="63"/>
      <c r="BY138" s="63"/>
      <c r="BZ138" s="63"/>
      <c r="CA138" s="63"/>
      <c r="CB138" s="63"/>
      <c r="CC138" s="63"/>
    </row>
    <row r="139" spans="1:82" s="100" customFormat="1" x14ac:dyDescent="0.35">
      <c r="A139" s="98"/>
      <c r="B139" s="99"/>
      <c r="C139" s="99"/>
      <c r="D139" s="99"/>
      <c r="E139" s="99"/>
      <c r="V139" s="63"/>
      <c r="W139" s="63"/>
      <c r="AE139" s="101"/>
      <c r="AR139" s="63"/>
      <c r="AS139" s="63"/>
      <c r="AT139" s="102"/>
      <c r="BO139" s="102"/>
      <c r="BP139" s="63"/>
      <c r="BQ139" s="63"/>
      <c r="CD139" s="63"/>
    </row>
    <row r="140" spans="1:82" s="78" customFormat="1" x14ac:dyDescent="0.35">
      <c r="A140" s="104"/>
      <c r="B140" s="105"/>
      <c r="C140" s="105"/>
      <c r="D140" s="105"/>
      <c r="E140" s="105"/>
      <c r="V140" s="63"/>
      <c r="W140" s="63"/>
      <c r="AE140" s="79"/>
      <c r="AR140" s="63"/>
      <c r="AS140" s="63"/>
      <c r="AT140" s="103"/>
      <c r="BO140" s="103"/>
      <c r="BP140" s="63"/>
      <c r="BQ140" s="63"/>
      <c r="CD140" s="63"/>
    </row>
    <row r="141" spans="1:82" x14ac:dyDescent="0.35">
      <c r="A141" s="97"/>
      <c r="B141" s="82"/>
      <c r="C141" s="82"/>
      <c r="D141" s="82"/>
      <c r="E141" s="82"/>
      <c r="F141" s="63"/>
      <c r="G141" s="63"/>
      <c r="H141" s="63"/>
      <c r="I141" s="63"/>
      <c r="J141" s="63"/>
      <c r="K141" s="63"/>
      <c r="L141" s="63"/>
      <c r="M141" s="63"/>
      <c r="N141" s="63"/>
      <c r="O141" s="63"/>
      <c r="P141" s="63"/>
      <c r="Q141" s="63"/>
      <c r="R141" s="63"/>
      <c r="S141" s="63"/>
      <c r="T141" s="63"/>
      <c r="U141" s="63"/>
      <c r="X141" s="63"/>
      <c r="Y141" s="63"/>
      <c r="Z141" s="63"/>
      <c r="AA141" s="63"/>
      <c r="AB141" s="63"/>
      <c r="AC141" s="63"/>
      <c r="AD141" s="63"/>
      <c r="AE141" s="110"/>
      <c r="AF141" s="63"/>
      <c r="AG141" s="63"/>
      <c r="AH141" s="63"/>
      <c r="AI141" s="63"/>
      <c r="AJ141" s="63"/>
      <c r="AK141" s="63"/>
      <c r="AL141" s="63"/>
      <c r="AM141" s="63"/>
      <c r="AN141" s="63"/>
      <c r="AO141" s="63"/>
      <c r="AP141" s="63"/>
      <c r="AQ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R141" s="63"/>
      <c r="BS141" s="63"/>
      <c r="BT141" s="63"/>
      <c r="BU141" s="63"/>
      <c r="BV141" s="63"/>
      <c r="BW141" s="63"/>
      <c r="BX141" s="63"/>
      <c r="BY141" s="63"/>
      <c r="BZ141" s="63"/>
      <c r="CA141" s="63"/>
      <c r="CB141" s="63"/>
      <c r="CC141" s="63"/>
    </row>
    <row r="142" spans="1:82" x14ac:dyDescent="0.35">
      <c r="A142" s="97"/>
      <c r="B142" s="82"/>
      <c r="C142" s="82"/>
      <c r="D142" s="82"/>
      <c r="E142" s="82"/>
      <c r="F142" s="63"/>
      <c r="G142" s="63"/>
      <c r="H142" s="63"/>
      <c r="I142" s="63"/>
      <c r="J142" s="63"/>
      <c r="K142" s="63"/>
      <c r="L142" s="63"/>
      <c r="M142" s="63"/>
      <c r="N142" s="63"/>
      <c r="O142" s="63"/>
      <c r="P142" s="63"/>
      <c r="Q142" s="63"/>
      <c r="R142" s="63"/>
      <c r="S142" s="63"/>
      <c r="T142" s="63"/>
      <c r="U142" s="63"/>
      <c r="X142" s="63"/>
      <c r="Y142" s="63"/>
      <c r="Z142" s="63"/>
      <c r="AA142" s="63"/>
      <c r="AB142" s="63"/>
      <c r="AC142" s="63"/>
      <c r="AD142" s="63"/>
      <c r="AE142" s="110"/>
      <c r="AF142" s="63"/>
      <c r="AG142" s="63"/>
      <c r="AH142" s="63"/>
      <c r="AI142" s="63"/>
      <c r="AJ142" s="63"/>
      <c r="AK142" s="63"/>
      <c r="AL142" s="63"/>
      <c r="AM142" s="63"/>
      <c r="AN142" s="63"/>
      <c r="AO142" s="63"/>
      <c r="AP142" s="63"/>
      <c r="AQ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R142" s="63"/>
      <c r="BS142" s="63"/>
      <c r="BT142" s="63"/>
      <c r="BU142" s="63"/>
      <c r="BV142" s="63"/>
      <c r="BW142" s="63"/>
      <c r="BX142" s="63"/>
      <c r="BY142" s="63"/>
      <c r="BZ142" s="63"/>
      <c r="CA142" s="63"/>
      <c r="CB142" s="63"/>
      <c r="CC142" s="63"/>
    </row>
    <row r="143" spans="1:82" x14ac:dyDescent="0.35">
      <c r="A143" s="97"/>
      <c r="B143" s="82"/>
      <c r="C143" s="82"/>
      <c r="D143" s="82"/>
      <c r="E143" s="82"/>
      <c r="F143" s="63"/>
      <c r="G143" s="63"/>
      <c r="H143" s="63"/>
      <c r="I143" s="63"/>
      <c r="J143" s="63"/>
      <c r="K143" s="63"/>
      <c r="L143" s="63"/>
      <c r="M143" s="63"/>
      <c r="N143" s="63"/>
      <c r="O143" s="63"/>
      <c r="P143" s="63"/>
      <c r="Q143" s="63"/>
      <c r="R143" s="63"/>
      <c r="S143" s="63"/>
      <c r="T143" s="63"/>
      <c r="U143" s="63"/>
      <c r="X143" s="63"/>
      <c r="Y143" s="63"/>
      <c r="Z143" s="63"/>
      <c r="AA143" s="63"/>
      <c r="AB143" s="63"/>
      <c r="AC143" s="63"/>
      <c r="AD143" s="63"/>
      <c r="AE143" s="110"/>
      <c r="AF143" s="63"/>
      <c r="AG143" s="63"/>
      <c r="AH143" s="63"/>
      <c r="AI143" s="63"/>
      <c r="AJ143" s="63"/>
      <c r="AK143" s="63"/>
      <c r="AL143" s="63"/>
      <c r="AM143" s="63"/>
      <c r="AN143" s="63"/>
      <c r="AO143" s="63"/>
      <c r="AP143" s="63"/>
      <c r="AQ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R143" s="63"/>
      <c r="BS143" s="63"/>
      <c r="BT143" s="63"/>
      <c r="BU143" s="63"/>
      <c r="BV143" s="63"/>
      <c r="BW143" s="63"/>
      <c r="BX143" s="63"/>
      <c r="BY143" s="63"/>
      <c r="BZ143" s="63"/>
      <c r="CA143" s="63"/>
      <c r="CB143" s="63"/>
      <c r="CC143" s="63"/>
    </row>
    <row r="144" spans="1:82" x14ac:dyDescent="0.35">
      <c r="A144" s="97"/>
      <c r="B144" s="82"/>
      <c r="C144" s="82"/>
      <c r="D144" s="82"/>
      <c r="E144" s="82"/>
      <c r="F144" s="63"/>
      <c r="G144" s="63"/>
      <c r="H144" s="63"/>
      <c r="I144" s="63"/>
      <c r="J144" s="63"/>
      <c r="K144" s="63"/>
      <c r="L144" s="63"/>
      <c r="M144" s="63"/>
      <c r="N144" s="63"/>
      <c r="O144" s="63"/>
      <c r="P144" s="63"/>
      <c r="Q144" s="63"/>
      <c r="R144" s="63"/>
      <c r="S144" s="63"/>
      <c r="T144" s="63"/>
      <c r="U144" s="63"/>
      <c r="X144" s="63"/>
      <c r="Y144" s="63"/>
      <c r="Z144" s="63"/>
      <c r="AA144" s="63"/>
      <c r="AB144" s="63"/>
      <c r="AC144" s="63"/>
      <c r="AD144" s="63"/>
      <c r="AE144" s="110"/>
      <c r="AF144" s="63"/>
      <c r="AG144" s="63"/>
      <c r="AH144" s="63"/>
      <c r="AI144" s="63"/>
      <c r="AJ144" s="63"/>
      <c r="AK144" s="63"/>
      <c r="AL144" s="63"/>
      <c r="AM144" s="63"/>
      <c r="AN144" s="63"/>
      <c r="AO144" s="63"/>
      <c r="AP144" s="63"/>
      <c r="AQ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R144" s="63"/>
      <c r="BS144" s="63"/>
      <c r="BT144" s="63"/>
      <c r="BU144" s="63"/>
      <c r="BV144" s="63"/>
      <c r="BW144" s="63"/>
      <c r="BX144" s="63"/>
      <c r="BY144" s="63"/>
      <c r="BZ144" s="63"/>
      <c r="CA144" s="63"/>
      <c r="CB144" s="63"/>
      <c r="CC144" s="63"/>
    </row>
    <row r="145" spans="1:81" x14ac:dyDescent="0.35">
      <c r="A145" s="97"/>
      <c r="B145" s="82"/>
      <c r="C145" s="82"/>
      <c r="D145" s="82"/>
      <c r="E145" s="82"/>
      <c r="F145" s="63"/>
      <c r="G145" s="63"/>
      <c r="H145" s="63"/>
      <c r="I145" s="63"/>
      <c r="J145" s="63"/>
      <c r="K145" s="63"/>
      <c r="L145" s="63"/>
      <c r="M145" s="63"/>
      <c r="N145" s="63"/>
      <c r="O145" s="63"/>
      <c r="P145" s="63"/>
      <c r="Q145" s="63"/>
      <c r="R145" s="63"/>
      <c r="S145" s="63"/>
      <c r="T145" s="63"/>
      <c r="U145" s="63"/>
      <c r="X145" s="63"/>
      <c r="Y145" s="63"/>
      <c r="Z145" s="63"/>
      <c r="AA145" s="63"/>
      <c r="AB145" s="63"/>
      <c r="AC145" s="63"/>
      <c r="AD145" s="63"/>
      <c r="AE145" s="110"/>
      <c r="AF145" s="63"/>
      <c r="AG145" s="63"/>
      <c r="AH145" s="63"/>
      <c r="AI145" s="63"/>
      <c r="AJ145" s="63"/>
      <c r="AK145" s="63"/>
      <c r="AL145" s="63"/>
      <c r="AM145" s="63"/>
      <c r="AN145" s="63"/>
      <c r="AO145" s="63"/>
      <c r="AP145" s="63"/>
      <c r="AQ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R145" s="63"/>
      <c r="BS145" s="63"/>
      <c r="BT145" s="63"/>
      <c r="BU145" s="63"/>
      <c r="BV145" s="63"/>
      <c r="BW145" s="63"/>
      <c r="BX145" s="63"/>
      <c r="BY145" s="63"/>
      <c r="BZ145" s="63"/>
      <c r="CA145" s="63"/>
      <c r="CB145" s="63"/>
      <c r="CC145" s="63"/>
    </row>
    <row r="146" spans="1:81" x14ac:dyDescent="0.35">
      <c r="A146" s="97"/>
      <c r="B146" s="82"/>
      <c r="C146" s="82"/>
      <c r="D146" s="82"/>
      <c r="E146" s="82"/>
      <c r="F146" s="63"/>
      <c r="G146" s="63"/>
      <c r="H146" s="63"/>
      <c r="I146" s="63"/>
      <c r="J146" s="63"/>
      <c r="K146" s="63"/>
      <c r="L146" s="63"/>
      <c r="M146" s="63"/>
      <c r="N146" s="63"/>
      <c r="O146" s="63"/>
      <c r="P146" s="63"/>
      <c r="Q146" s="63"/>
      <c r="R146" s="63"/>
      <c r="S146" s="63"/>
      <c r="T146" s="63"/>
      <c r="U146" s="63"/>
      <c r="X146" s="63"/>
      <c r="Y146" s="63"/>
      <c r="Z146" s="63"/>
      <c r="AA146" s="63"/>
      <c r="AB146" s="63"/>
      <c r="AC146" s="63"/>
      <c r="AD146" s="63"/>
      <c r="AE146" s="110"/>
      <c r="AF146" s="63"/>
      <c r="AG146" s="63"/>
      <c r="AH146" s="63"/>
      <c r="AI146" s="63"/>
      <c r="AJ146" s="63"/>
      <c r="AK146" s="63"/>
      <c r="AL146" s="63"/>
      <c r="AM146" s="63"/>
      <c r="AN146" s="63"/>
      <c r="AO146" s="63"/>
      <c r="AP146" s="63"/>
      <c r="AQ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R146" s="63"/>
      <c r="BS146" s="63"/>
      <c r="BT146" s="63"/>
      <c r="BU146" s="63"/>
      <c r="BV146" s="63"/>
      <c r="BW146" s="63"/>
      <c r="BX146" s="63"/>
      <c r="BY146" s="63"/>
      <c r="BZ146" s="63"/>
      <c r="CA146" s="63"/>
      <c r="CB146" s="63"/>
      <c r="CC146" s="63"/>
    </row>
    <row r="147" spans="1:81" x14ac:dyDescent="0.35">
      <c r="A147" s="97"/>
      <c r="B147" s="82"/>
      <c r="C147" s="82"/>
      <c r="D147" s="82"/>
      <c r="E147" s="82"/>
      <c r="F147" s="63"/>
      <c r="G147" s="63"/>
      <c r="H147" s="63"/>
      <c r="I147" s="63"/>
      <c r="J147" s="63"/>
      <c r="K147" s="63"/>
      <c r="L147" s="63"/>
      <c r="M147" s="63"/>
      <c r="N147" s="63"/>
      <c r="O147" s="63"/>
      <c r="P147" s="63"/>
      <c r="Q147" s="63"/>
      <c r="R147" s="63"/>
      <c r="S147" s="63"/>
      <c r="T147" s="63"/>
      <c r="U147" s="63"/>
      <c r="X147" s="63"/>
      <c r="Y147" s="63"/>
      <c r="Z147" s="63"/>
      <c r="AA147" s="63"/>
      <c r="AB147" s="63"/>
      <c r="AC147" s="63"/>
      <c r="AD147" s="63"/>
      <c r="AE147" s="110"/>
      <c r="AF147" s="63"/>
      <c r="AG147" s="63"/>
      <c r="AH147" s="63"/>
      <c r="AI147" s="63"/>
      <c r="AJ147" s="63"/>
      <c r="AK147" s="63"/>
      <c r="AL147" s="63"/>
      <c r="AM147" s="63"/>
      <c r="AN147" s="63"/>
      <c r="AO147" s="63"/>
      <c r="AP147" s="63"/>
      <c r="AQ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R147" s="63"/>
      <c r="BS147" s="63"/>
      <c r="BT147" s="63"/>
      <c r="BU147" s="63"/>
      <c r="BV147" s="63"/>
      <c r="BW147" s="63"/>
      <c r="BX147" s="63"/>
      <c r="BY147" s="63"/>
      <c r="BZ147" s="63"/>
      <c r="CA147" s="63"/>
      <c r="CB147" s="63"/>
      <c r="CC147" s="63"/>
    </row>
    <row r="148" spans="1:81" x14ac:dyDescent="0.35">
      <c r="A148" s="97"/>
      <c r="B148" s="82"/>
      <c r="C148" s="82"/>
      <c r="D148" s="82"/>
      <c r="E148" s="82"/>
      <c r="F148" s="63"/>
      <c r="G148" s="63"/>
      <c r="H148" s="63"/>
      <c r="I148" s="63"/>
      <c r="J148" s="63"/>
      <c r="K148" s="63"/>
      <c r="L148" s="63"/>
      <c r="M148" s="63"/>
      <c r="N148" s="63"/>
      <c r="O148" s="63"/>
      <c r="P148" s="63"/>
      <c r="Q148" s="63"/>
      <c r="R148" s="63"/>
      <c r="S148" s="63"/>
      <c r="T148" s="63"/>
      <c r="U148" s="63"/>
      <c r="X148" s="63"/>
      <c r="Y148" s="63"/>
      <c r="Z148" s="63"/>
      <c r="AA148" s="63"/>
      <c r="AB148" s="63"/>
      <c r="AC148" s="63"/>
      <c r="AD148" s="63"/>
      <c r="AE148" s="110"/>
      <c r="AF148" s="63"/>
      <c r="AG148" s="63"/>
      <c r="AH148" s="63"/>
      <c r="AI148" s="63"/>
      <c r="AJ148" s="63"/>
      <c r="AK148" s="63"/>
      <c r="AL148" s="63"/>
      <c r="AM148" s="63"/>
      <c r="AN148" s="63"/>
      <c r="AO148" s="63"/>
      <c r="AP148" s="63"/>
      <c r="AQ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R148" s="63"/>
      <c r="BS148" s="63"/>
      <c r="BT148" s="63"/>
      <c r="BU148" s="63"/>
      <c r="BV148" s="63"/>
      <c r="BW148" s="63"/>
      <c r="BX148" s="63"/>
      <c r="BY148" s="63"/>
      <c r="BZ148" s="63"/>
      <c r="CA148" s="63"/>
      <c r="CB148" s="63"/>
      <c r="CC148" s="63"/>
    </row>
    <row r="149" spans="1:81" x14ac:dyDescent="0.35">
      <c r="A149" s="97"/>
      <c r="B149" s="82"/>
      <c r="C149" s="82"/>
      <c r="D149" s="82"/>
      <c r="E149" s="82"/>
      <c r="F149" s="63"/>
      <c r="G149" s="63"/>
      <c r="H149" s="63"/>
      <c r="I149" s="63"/>
      <c r="J149" s="63"/>
      <c r="K149" s="63"/>
      <c r="L149" s="63"/>
      <c r="M149" s="63"/>
      <c r="N149" s="63"/>
      <c r="O149" s="63"/>
      <c r="P149" s="63"/>
      <c r="Q149" s="63"/>
      <c r="R149" s="63"/>
      <c r="S149" s="63"/>
      <c r="T149" s="63"/>
      <c r="U149" s="63"/>
      <c r="X149" s="63"/>
      <c r="Y149" s="63"/>
      <c r="Z149" s="63"/>
      <c r="AA149" s="63"/>
      <c r="AB149" s="63"/>
      <c r="AC149" s="63"/>
      <c r="AD149" s="63"/>
      <c r="AE149" s="110"/>
      <c r="AF149" s="63"/>
      <c r="AG149" s="63"/>
      <c r="AH149" s="63"/>
      <c r="AI149" s="63"/>
      <c r="AJ149" s="63"/>
      <c r="AK149" s="63"/>
      <c r="AL149" s="63"/>
      <c r="AM149" s="63"/>
      <c r="AN149" s="63"/>
      <c r="AO149" s="63"/>
      <c r="AP149" s="63"/>
      <c r="AQ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R149" s="63"/>
      <c r="BS149" s="63"/>
      <c r="BT149" s="63"/>
      <c r="BU149" s="63"/>
      <c r="BV149" s="63"/>
      <c r="BW149" s="63"/>
      <c r="BX149" s="63"/>
      <c r="BY149" s="63"/>
      <c r="BZ149" s="63"/>
      <c r="CA149" s="63"/>
      <c r="CB149" s="63"/>
      <c r="CC149" s="63"/>
    </row>
    <row r="150" spans="1:81" x14ac:dyDescent="0.35">
      <c r="A150" s="97"/>
      <c r="B150" s="82"/>
      <c r="C150" s="82"/>
      <c r="D150" s="82"/>
      <c r="E150" s="82"/>
      <c r="F150" s="63"/>
      <c r="G150" s="63"/>
      <c r="H150" s="63"/>
      <c r="I150" s="63"/>
      <c r="J150" s="63"/>
      <c r="K150" s="63"/>
      <c r="L150" s="63"/>
      <c r="M150" s="63"/>
      <c r="N150" s="63"/>
      <c r="O150" s="63"/>
      <c r="P150" s="63"/>
      <c r="Q150" s="63"/>
      <c r="R150" s="63"/>
      <c r="S150" s="63"/>
      <c r="T150" s="63"/>
      <c r="U150" s="63"/>
      <c r="X150" s="63"/>
      <c r="Y150" s="63"/>
      <c r="Z150" s="63"/>
      <c r="AA150" s="63"/>
      <c r="AB150" s="63"/>
      <c r="AC150" s="63"/>
      <c r="AD150" s="63"/>
      <c r="AE150" s="110"/>
      <c r="AF150" s="63"/>
      <c r="AG150" s="63"/>
      <c r="AH150" s="63"/>
      <c r="AI150" s="63"/>
      <c r="AJ150" s="63"/>
      <c r="AK150" s="63"/>
      <c r="AL150" s="63"/>
      <c r="AM150" s="63"/>
      <c r="AN150" s="63"/>
      <c r="AO150" s="63"/>
      <c r="AP150" s="63"/>
      <c r="AQ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R150" s="63"/>
      <c r="BS150" s="63"/>
      <c r="BT150" s="63"/>
      <c r="BU150" s="63"/>
      <c r="BV150" s="63"/>
      <c r="BW150" s="63"/>
      <c r="BX150" s="63"/>
      <c r="BY150" s="63"/>
      <c r="BZ150" s="63"/>
      <c r="CA150" s="63"/>
      <c r="CB150" s="63"/>
      <c r="CC150" s="63"/>
    </row>
    <row r="151" spans="1:81" x14ac:dyDescent="0.35">
      <c r="A151" s="97"/>
      <c r="B151" s="82"/>
      <c r="C151" s="82"/>
      <c r="D151" s="82"/>
      <c r="E151" s="82"/>
      <c r="F151" s="63"/>
      <c r="G151" s="63"/>
      <c r="H151" s="63"/>
      <c r="I151" s="63"/>
      <c r="J151" s="63"/>
      <c r="K151" s="63"/>
      <c r="L151" s="63"/>
      <c r="M151" s="63"/>
      <c r="N151" s="63"/>
      <c r="O151" s="63"/>
      <c r="P151" s="63"/>
      <c r="Q151" s="63"/>
      <c r="R151" s="63"/>
      <c r="S151" s="63"/>
      <c r="T151" s="63"/>
      <c r="U151" s="63"/>
      <c r="X151" s="63"/>
      <c r="Y151" s="63"/>
      <c r="Z151" s="63"/>
      <c r="AA151" s="63"/>
      <c r="AB151" s="63"/>
      <c r="AC151" s="63"/>
      <c r="AD151" s="63"/>
      <c r="AE151" s="110"/>
      <c r="AF151" s="63"/>
      <c r="AG151" s="63"/>
      <c r="AH151" s="63"/>
      <c r="AI151" s="63"/>
      <c r="AJ151" s="63"/>
      <c r="AK151" s="63"/>
      <c r="AL151" s="63"/>
      <c r="AM151" s="63"/>
      <c r="AN151" s="63"/>
      <c r="AO151" s="63"/>
      <c r="AP151" s="63"/>
      <c r="AQ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R151" s="63"/>
      <c r="BS151" s="63"/>
      <c r="BT151" s="63"/>
      <c r="BU151" s="63"/>
      <c r="BV151" s="63"/>
      <c r="BW151" s="63"/>
      <c r="BX151" s="63"/>
      <c r="BY151" s="63"/>
      <c r="BZ151" s="63"/>
      <c r="CA151" s="63"/>
      <c r="CB151" s="63"/>
      <c r="CC151" s="63"/>
    </row>
    <row r="152" spans="1:81" x14ac:dyDescent="0.35">
      <c r="A152" s="97"/>
      <c r="B152" s="82"/>
      <c r="C152" s="82"/>
      <c r="D152" s="82"/>
      <c r="E152" s="82"/>
      <c r="F152" s="63"/>
      <c r="G152" s="63"/>
      <c r="H152" s="63"/>
      <c r="I152" s="63"/>
      <c r="J152" s="63"/>
      <c r="K152" s="63"/>
      <c r="L152" s="63"/>
      <c r="M152" s="63"/>
      <c r="N152" s="63"/>
      <c r="O152" s="63"/>
      <c r="P152" s="63"/>
      <c r="Q152" s="63"/>
      <c r="R152" s="63"/>
      <c r="S152" s="63"/>
      <c r="T152" s="63"/>
      <c r="U152" s="63"/>
      <c r="X152" s="63"/>
      <c r="Y152" s="63"/>
      <c r="Z152" s="63"/>
      <c r="AA152" s="63"/>
      <c r="AB152" s="63"/>
      <c r="AC152" s="63"/>
      <c r="AD152" s="63"/>
      <c r="AE152" s="110"/>
      <c r="AF152" s="63"/>
      <c r="AG152" s="63"/>
      <c r="AH152" s="63"/>
      <c r="AI152" s="63"/>
      <c r="AJ152" s="63"/>
      <c r="AK152" s="63"/>
      <c r="AL152" s="63"/>
      <c r="AM152" s="63"/>
      <c r="AN152" s="63"/>
      <c r="AO152" s="63"/>
      <c r="AP152" s="63"/>
      <c r="AQ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R152" s="63"/>
      <c r="BS152" s="63"/>
      <c r="BT152" s="63"/>
      <c r="BU152" s="63"/>
      <c r="BV152" s="63"/>
      <c r="BW152" s="63"/>
      <c r="BX152" s="63"/>
      <c r="BY152" s="63"/>
      <c r="BZ152" s="63"/>
      <c r="CA152" s="63"/>
      <c r="CB152" s="63"/>
      <c r="CC152" s="63"/>
    </row>
    <row r="153" spans="1:81" x14ac:dyDescent="0.35">
      <c r="A153" s="97"/>
      <c r="B153" s="82"/>
      <c r="C153" s="82"/>
      <c r="D153" s="82"/>
      <c r="E153" s="82"/>
      <c r="F153" s="63"/>
      <c r="G153" s="63"/>
      <c r="H153" s="63"/>
      <c r="I153" s="63"/>
      <c r="J153" s="63"/>
      <c r="K153" s="63"/>
      <c r="L153" s="63"/>
      <c r="M153" s="63"/>
      <c r="N153" s="63"/>
      <c r="O153" s="63"/>
      <c r="P153" s="63"/>
      <c r="Q153" s="63"/>
      <c r="R153" s="63"/>
      <c r="S153" s="63"/>
      <c r="T153" s="63"/>
      <c r="U153" s="63"/>
      <c r="X153" s="63"/>
      <c r="Y153" s="63"/>
      <c r="Z153" s="63"/>
      <c r="AA153" s="63"/>
      <c r="AB153" s="63"/>
      <c r="AC153" s="63"/>
      <c r="AD153" s="63"/>
      <c r="AE153" s="110"/>
      <c r="AF153" s="63"/>
      <c r="AG153" s="63"/>
      <c r="AH153" s="63"/>
      <c r="AI153" s="63"/>
      <c r="AJ153" s="63"/>
      <c r="AK153" s="63"/>
      <c r="AL153" s="63"/>
      <c r="AM153" s="63"/>
      <c r="AN153" s="63"/>
      <c r="AO153" s="63"/>
      <c r="AP153" s="63"/>
      <c r="AQ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R153" s="63"/>
      <c r="BS153" s="63"/>
      <c r="BT153" s="63"/>
      <c r="BU153" s="63"/>
      <c r="BV153" s="63"/>
      <c r="BW153" s="63"/>
      <c r="BX153" s="63"/>
      <c r="BY153" s="63"/>
      <c r="BZ153" s="63"/>
      <c r="CA153" s="63"/>
      <c r="CB153" s="63"/>
      <c r="CC153" s="63"/>
    </row>
    <row r="154" spans="1:81" x14ac:dyDescent="0.35">
      <c r="A154" s="97"/>
      <c r="B154" s="82"/>
      <c r="C154" s="82"/>
      <c r="D154" s="82"/>
      <c r="E154" s="82"/>
      <c r="F154" s="63"/>
      <c r="G154" s="63"/>
      <c r="H154" s="63"/>
      <c r="I154" s="63"/>
      <c r="J154" s="63"/>
      <c r="K154" s="63"/>
      <c r="L154" s="63"/>
      <c r="M154" s="63"/>
      <c r="N154" s="63"/>
      <c r="O154" s="63"/>
      <c r="P154" s="63"/>
      <c r="Q154" s="63"/>
      <c r="R154" s="63"/>
      <c r="S154" s="63"/>
      <c r="T154" s="63"/>
      <c r="U154" s="63"/>
      <c r="X154" s="63"/>
      <c r="Y154" s="63"/>
      <c r="Z154" s="63"/>
      <c r="AA154" s="63"/>
      <c r="AB154" s="63"/>
      <c r="AC154" s="63"/>
      <c r="AD154" s="63"/>
      <c r="AE154" s="110"/>
      <c r="AF154" s="63"/>
      <c r="AG154" s="63"/>
      <c r="AH154" s="63"/>
      <c r="AI154" s="63"/>
      <c r="AJ154" s="63"/>
      <c r="AK154" s="63"/>
      <c r="AL154" s="63"/>
      <c r="AM154" s="63"/>
      <c r="AN154" s="63"/>
      <c r="AO154" s="63"/>
      <c r="AP154" s="63"/>
      <c r="AQ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R154" s="63"/>
      <c r="BS154" s="63"/>
      <c r="BT154" s="63"/>
      <c r="BU154" s="63"/>
      <c r="BV154" s="63"/>
      <c r="BW154" s="63"/>
      <c r="BX154" s="63"/>
      <c r="BY154" s="63"/>
      <c r="BZ154" s="63"/>
      <c r="CA154" s="63"/>
      <c r="CB154" s="63"/>
      <c r="CC154" s="63"/>
    </row>
    <row r="155" spans="1:81" x14ac:dyDescent="0.35">
      <c r="A155" s="97"/>
      <c r="B155" s="82"/>
      <c r="C155" s="82"/>
      <c r="D155" s="82"/>
      <c r="E155" s="82"/>
      <c r="F155" s="63"/>
      <c r="G155" s="63"/>
      <c r="H155" s="63"/>
      <c r="I155" s="63"/>
      <c r="J155" s="63"/>
      <c r="K155" s="63"/>
      <c r="L155" s="63"/>
      <c r="M155" s="63"/>
      <c r="N155" s="63"/>
      <c r="O155" s="63"/>
      <c r="P155" s="63"/>
      <c r="Q155" s="63"/>
      <c r="R155" s="63"/>
      <c r="S155" s="63"/>
      <c r="T155" s="63"/>
      <c r="U155" s="63"/>
      <c r="X155" s="63"/>
      <c r="Y155" s="63"/>
      <c r="Z155" s="63"/>
      <c r="AA155" s="63"/>
      <c r="AB155" s="63"/>
      <c r="AC155" s="63"/>
      <c r="AD155" s="63"/>
      <c r="AE155" s="110"/>
      <c r="AF155" s="63"/>
      <c r="AG155" s="63"/>
      <c r="AH155" s="63"/>
      <c r="AI155" s="63"/>
      <c r="AJ155" s="63"/>
      <c r="AK155" s="63"/>
      <c r="AL155" s="63"/>
      <c r="AM155" s="63"/>
      <c r="AN155" s="63"/>
      <c r="AO155" s="63"/>
      <c r="AP155" s="63"/>
      <c r="AQ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R155" s="63"/>
      <c r="BS155" s="63"/>
      <c r="BT155" s="63"/>
      <c r="BU155" s="63"/>
      <c r="BV155" s="63"/>
      <c r="BW155" s="63"/>
      <c r="BX155" s="63"/>
      <c r="BY155" s="63"/>
      <c r="BZ155" s="63"/>
      <c r="CA155" s="63"/>
      <c r="CB155" s="63"/>
      <c r="CC155" s="63"/>
    </row>
    <row r="156" spans="1:81" x14ac:dyDescent="0.35">
      <c r="A156" s="97"/>
      <c r="B156" s="82"/>
      <c r="C156" s="82"/>
      <c r="D156" s="82"/>
      <c r="E156" s="82"/>
      <c r="F156" s="63"/>
      <c r="G156" s="63"/>
      <c r="H156" s="63"/>
      <c r="I156" s="63"/>
      <c r="J156" s="63"/>
      <c r="K156" s="63"/>
      <c r="L156" s="63"/>
      <c r="M156" s="63"/>
      <c r="N156" s="63"/>
      <c r="O156" s="63"/>
      <c r="P156" s="63"/>
      <c r="Q156" s="63"/>
      <c r="R156" s="63"/>
      <c r="S156" s="63"/>
      <c r="T156" s="63"/>
      <c r="U156" s="63"/>
      <c r="X156" s="63"/>
      <c r="Y156" s="63"/>
      <c r="Z156" s="63"/>
      <c r="AA156" s="63"/>
      <c r="AB156" s="63"/>
      <c r="AC156" s="63"/>
      <c r="AD156" s="63"/>
      <c r="AE156" s="110"/>
      <c r="AF156" s="63"/>
      <c r="AG156" s="63"/>
      <c r="AH156" s="63"/>
      <c r="AI156" s="63"/>
      <c r="AJ156" s="63"/>
      <c r="AK156" s="63"/>
      <c r="AL156" s="63"/>
      <c r="AM156" s="63"/>
      <c r="AN156" s="63"/>
      <c r="AO156" s="63"/>
      <c r="AP156" s="63"/>
      <c r="AQ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R156" s="63"/>
      <c r="BS156" s="63"/>
      <c r="BT156" s="63"/>
      <c r="BU156" s="63"/>
      <c r="BV156" s="63"/>
      <c r="BW156" s="63"/>
      <c r="BX156" s="63"/>
      <c r="BY156" s="63"/>
      <c r="BZ156" s="63"/>
      <c r="CA156" s="63"/>
      <c r="CB156" s="63"/>
      <c r="CC156" s="63"/>
    </row>
    <row r="157" spans="1:81" x14ac:dyDescent="0.35">
      <c r="A157" s="97"/>
      <c r="B157" s="82"/>
      <c r="C157" s="82"/>
      <c r="D157" s="82"/>
      <c r="E157" s="82"/>
      <c r="F157" s="63"/>
      <c r="G157" s="63"/>
      <c r="H157" s="63"/>
      <c r="I157" s="63"/>
      <c r="J157" s="63"/>
      <c r="K157" s="63"/>
      <c r="L157" s="63"/>
      <c r="M157" s="63"/>
      <c r="N157" s="63"/>
      <c r="O157" s="63"/>
      <c r="P157" s="63"/>
      <c r="Q157" s="63"/>
      <c r="R157" s="63"/>
      <c r="S157" s="63"/>
      <c r="T157" s="63"/>
      <c r="U157" s="63"/>
      <c r="X157" s="63"/>
      <c r="Y157" s="63"/>
      <c r="Z157" s="63"/>
      <c r="AA157" s="63"/>
      <c r="AB157" s="63"/>
      <c r="AC157" s="63"/>
      <c r="AD157" s="63"/>
      <c r="AE157" s="110"/>
      <c r="AF157" s="63"/>
      <c r="AG157" s="63"/>
      <c r="AH157" s="63"/>
      <c r="AI157" s="63"/>
      <c r="AJ157" s="63"/>
      <c r="AK157" s="63"/>
      <c r="AL157" s="63"/>
      <c r="AM157" s="63"/>
      <c r="AN157" s="63"/>
      <c r="AO157" s="63"/>
      <c r="AP157" s="63"/>
      <c r="AQ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R157" s="63"/>
      <c r="BS157" s="63"/>
      <c r="BT157" s="63"/>
      <c r="BU157" s="63"/>
      <c r="BV157" s="63"/>
      <c r="BW157" s="63"/>
      <c r="BX157" s="63"/>
      <c r="BY157" s="63"/>
      <c r="BZ157" s="63"/>
      <c r="CA157" s="63"/>
      <c r="CB157" s="63"/>
      <c r="CC157" s="63"/>
    </row>
    <row r="158" spans="1:81" x14ac:dyDescent="0.35">
      <c r="A158" s="97"/>
      <c r="B158" s="82"/>
      <c r="C158" s="82"/>
      <c r="D158" s="82"/>
      <c r="E158" s="82"/>
      <c r="F158" s="63"/>
      <c r="G158" s="63"/>
      <c r="H158" s="63"/>
      <c r="I158" s="63"/>
      <c r="J158" s="63"/>
      <c r="K158" s="63"/>
      <c r="L158" s="63"/>
      <c r="M158" s="63"/>
      <c r="N158" s="63"/>
      <c r="O158" s="63"/>
      <c r="P158" s="63"/>
      <c r="Q158" s="63"/>
      <c r="R158" s="63"/>
      <c r="S158" s="63"/>
      <c r="T158" s="63"/>
      <c r="U158" s="63"/>
      <c r="X158" s="63"/>
      <c r="Y158" s="63"/>
      <c r="Z158" s="63"/>
      <c r="AA158" s="63"/>
      <c r="AB158" s="63"/>
      <c r="AC158" s="63"/>
      <c r="AD158" s="63"/>
      <c r="AE158" s="110"/>
      <c r="AF158" s="63"/>
      <c r="AG158" s="63"/>
      <c r="AH158" s="63"/>
      <c r="AI158" s="63"/>
      <c r="AJ158" s="63"/>
      <c r="AK158" s="63"/>
      <c r="AL158" s="63"/>
      <c r="AM158" s="63"/>
      <c r="AN158" s="63"/>
      <c r="AO158" s="63"/>
      <c r="AP158" s="63"/>
      <c r="AQ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R158" s="63"/>
      <c r="BS158" s="63"/>
      <c r="BT158" s="63"/>
      <c r="BU158" s="63"/>
      <c r="BV158" s="63"/>
      <c r="BW158" s="63"/>
      <c r="BX158" s="63"/>
      <c r="BY158" s="63"/>
      <c r="BZ158" s="63"/>
      <c r="CA158" s="63"/>
      <c r="CB158" s="63"/>
      <c r="CC158" s="63"/>
    </row>
    <row r="159" spans="1:81" x14ac:dyDescent="0.35">
      <c r="A159" s="97"/>
      <c r="B159" s="82"/>
      <c r="C159" s="82"/>
      <c r="D159" s="82"/>
      <c r="E159" s="82"/>
      <c r="F159" s="63"/>
      <c r="G159" s="63"/>
      <c r="H159" s="63"/>
      <c r="I159" s="63"/>
      <c r="J159" s="63"/>
      <c r="K159" s="63"/>
      <c r="L159" s="63"/>
      <c r="M159" s="63"/>
      <c r="N159" s="63"/>
      <c r="O159" s="63"/>
      <c r="P159" s="63"/>
      <c r="Q159" s="63"/>
      <c r="R159" s="63"/>
      <c r="S159" s="63"/>
      <c r="T159" s="63"/>
      <c r="U159" s="63"/>
      <c r="X159" s="63"/>
      <c r="Y159" s="63"/>
      <c r="Z159" s="63"/>
      <c r="AA159" s="63"/>
      <c r="AB159" s="63"/>
      <c r="AC159" s="63"/>
      <c r="AD159" s="63"/>
      <c r="AE159" s="110"/>
      <c r="AF159" s="63"/>
      <c r="AG159" s="63"/>
      <c r="AH159" s="63"/>
      <c r="AI159" s="63"/>
      <c r="AJ159" s="63"/>
      <c r="AK159" s="63"/>
      <c r="AL159" s="63"/>
      <c r="AM159" s="63"/>
      <c r="AN159" s="63"/>
      <c r="AO159" s="63"/>
      <c r="AP159" s="63"/>
      <c r="AQ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R159" s="63"/>
      <c r="BS159" s="63"/>
      <c r="BT159" s="63"/>
      <c r="BU159" s="63"/>
      <c r="BV159" s="63"/>
      <c r="BW159" s="63"/>
      <c r="BX159" s="63"/>
      <c r="BY159" s="63"/>
      <c r="BZ159" s="63"/>
      <c r="CA159" s="63"/>
      <c r="CB159" s="63"/>
      <c r="CC159" s="63"/>
    </row>
    <row r="160" spans="1:81" x14ac:dyDescent="0.35">
      <c r="A160" s="97"/>
      <c r="B160" s="82"/>
      <c r="C160" s="82"/>
      <c r="D160" s="82"/>
      <c r="E160" s="82"/>
      <c r="F160" s="63"/>
      <c r="G160" s="63"/>
      <c r="H160" s="63"/>
      <c r="I160" s="63"/>
      <c r="J160" s="63"/>
      <c r="K160" s="63"/>
      <c r="L160" s="63"/>
      <c r="M160" s="63"/>
      <c r="N160" s="63"/>
      <c r="O160" s="63"/>
      <c r="P160" s="63"/>
      <c r="Q160" s="63"/>
      <c r="R160" s="63"/>
      <c r="S160" s="63"/>
      <c r="T160" s="63"/>
      <c r="U160" s="63"/>
      <c r="X160" s="63"/>
      <c r="Y160" s="63"/>
      <c r="Z160" s="63"/>
      <c r="AA160" s="63"/>
      <c r="AB160" s="63"/>
      <c r="AC160" s="63"/>
      <c r="AD160" s="63"/>
      <c r="AE160" s="110"/>
      <c r="AF160" s="63"/>
      <c r="AG160" s="63"/>
      <c r="AH160" s="63"/>
      <c r="AI160" s="63"/>
      <c r="AJ160" s="63"/>
      <c r="AK160" s="63"/>
      <c r="AL160" s="63"/>
      <c r="AM160" s="63"/>
      <c r="AN160" s="63"/>
      <c r="AO160" s="63"/>
      <c r="AP160" s="63"/>
      <c r="AQ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R160" s="63"/>
      <c r="BS160" s="63"/>
      <c r="BT160" s="63"/>
      <c r="BU160" s="63"/>
      <c r="BV160" s="63"/>
      <c r="BW160" s="63"/>
      <c r="BX160" s="63"/>
      <c r="BY160" s="63"/>
      <c r="BZ160" s="63"/>
      <c r="CA160" s="63"/>
      <c r="CB160" s="63"/>
      <c r="CC160" s="63"/>
    </row>
    <row r="161" spans="1:81" x14ac:dyDescent="0.35">
      <c r="A161" s="97"/>
      <c r="B161" s="82"/>
      <c r="C161" s="82"/>
      <c r="D161" s="82"/>
      <c r="E161" s="82"/>
      <c r="F161" s="63"/>
      <c r="G161" s="63"/>
      <c r="H161" s="63"/>
      <c r="I161" s="63"/>
      <c r="J161" s="63"/>
      <c r="K161" s="63"/>
      <c r="L161" s="63"/>
      <c r="M161" s="63"/>
      <c r="N161" s="63"/>
      <c r="O161" s="63"/>
      <c r="P161" s="63"/>
      <c r="Q161" s="63"/>
      <c r="R161" s="63"/>
      <c r="S161" s="63"/>
      <c r="T161" s="63"/>
      <c r="U161" s="63"/>
      <c r="X161" s="63"/>
      <c r="Y161" s="63"/>
      <c r="Z161" s="63"/>
      <c r="AA161" s="63"/>
      <c r="AB161" s="63"/>
      <c r="AC161" s="63"/>
      <c r="AD161" s="63"/>
      <c r="AE161" s="110"/>
      <c r="AF161" s="63"/>
      <c r="AG161" s="63"/>
      <c r="AH161" s="63"/>
      <c r="AI161" s="63"/>
      <c r="AJ161" s="63"/>
      <c r="AK161" s="63"/>
      <c r="AL161" s="63"/>
      <c r="AM161" s="63"/>
      <c r="AN161" s="63"/>
      <c r="AO161" s="63"/>
      <c r="AP161" s="63"/>
      <c r="AQ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R161" s="63"/>
      <c r="BS161" s="63"/>
      <c r="BT161" s="63"/>
      <c r="BU161" s="63"/>
      <c r="BV161" s="63"/>
      <c r="BW161" s="63"/>
      <c r="BX161" s="63"/>
      <c r="BY161" s="63"/>
      <c r="BZ161" s="63"/>
      <c r="CA161" s="63"/>
      <c r="CB161" s="63"/>
      <c r="CC161" s="63"/>
    </row>
    <row r="162" spans="1:81" x14ac:dyDescent="0.35">
      <c r="A162" s="97"/>
      <c r="B162" s="82"/>
      <c r="C162" s="82"/>
      <c r="D162" s="82"/>
      <c r="E162" s="82"/>
      <c r="F162" s="63"/>
      <c r="G162" s="63"/>
      <c r="H162" s="63"/>
      <c r="I162" s="63"/>
      <c r="J162" s="63"/>
      <c r="K162" s="63"/>
      <c r="L162" s="63"/>
      <c r="M162" s="63"/>
      <c r="N162" s="63"/>
      <c r="O162" s="63"/>
      <c r="P162" s="63"/>
      <c r="Q162" s="63"/>
      <c r="R162" s="63"/>
      <c r="S162" s="63"/>
      <c r="T162" s="63"/>
      <c r="U162" s="63"/>
      <c r="X162" s="63"/>
      <c r="Y162" s="63"/>
      <c r="Z162" s="63"/>
      <c r="AA162" s="63"/>
      <c r="AB162" s="63"/>
      <c r="AC162" s="63"/>
      <c r="AD162" s="63"/>
      <c r="AE162" s="110"/>
      <c r="AF162" s="63"/>
      <c r="AG162" s="63"/>
      <c r="AH162" s="63"/>
      <c r="AI162" s="63"/>
      <c r="AJ162" s="63"/>
      <c r="AK162" s="63"/>
      <c r="AL162" s="63"/>
      <c r="AM162" s="63"/>
      <c r="AN162" s="63"/>
      <c r="AO162" s="63"/>
      <c r="AP162" s="63"/>
      <c r="AQ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R162" s="63"/>
      <c r="BS162" s="63"/>
      <c r="BT162" s="63"/>
      <c r="BU162" s="63"/>
      <c r="BV162" s="63"/>
      <c r="BW162" s="63"/>
      <c r="BX162" s="63"/>
      <c r="BY162" s="63"/>
      <c r="BZ162" s="63"/>
      <c r="CA162" s="63"/>
      <c r="CB162" s="63"/>
      <c r="CC162" s="63"/>
    </row>
    <row r="163" spans="1:81" x14ac:dyDescent="0.35">
      <c r="A163" s="97"/>
      <c r="B163" s="82"/>
      <c r="C163" s="82"/>
      <c r="D163" s="82"/>
      <c r="E163" s="82"/>
      <c r="F163" s="63"/>
      <c r="G163" s="63"/>
      <c r="H163" s="63"/>
      <c r="I163" s="63"/>
      <c r="J163" s="63"/>
      <c r="K163" s="63"/>
      <c r="L163" s="63"/>
      <c r="M163" s="63"/>
      <c r="N163" s="63"/>
      <c r="O163" s="63"/>
      <c r="P163" s="63"/>
      <c r="Q163" s="63"/>
      <c r="R163" s="63"/>
      <c r="S163" s="63"/>
      <c r="T163" s="63"/>
      <c r="U163" s="63"/>
      <c r="X163" s="63"/>
      <c r="Y163" s="63"/>
      <c r="Z163" s="63"/>
      <c r="AA163" s="63"/>
      <c r="AB163" s="63"/>
      <c r="AC163" s="63"/>
      <c r="AD163" s="63"/>
      <c r="AE163" s="110"/>
      <c r="AF163" s="63"/>
      <c r="AG163" s="63"/>
      <c r="AH163" s="63"/>
      <c r="AI163" s="63"/>
      <c r="AJ163" s="63"/>
      <c r="AK163" s="63"/>
      <c r="AL163" s="63"/>
      <c r="AM163" s="63"/>
      <c r="AN163" s="63"/>
      <c r="AO163" s="63"/>
      <c r="AP163" s="63"/>
      <c r="AQ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R163" s="63"/>
      <c r="BS163" s="63"/>
      <c r="BT163" s="63"/>
      <c r="BU163" s="63"/>
      <c r="BV163" s="63"/>
      <c r="BW163" s="63"/>
      <c r="BX163" s="63"/>
      <c r="BY163" s="63"/>
      <c r="BZ163" s="63"/>
      <c r="CA163" s="63"/>
      <c r="CB163" s="63"/>
      <c r="CC163" s="63"/>
    </row>
    <row r="164" spans="1:81" x14ac:dyDescent="0.35">
      <c r="A164" s="97"/>
      <c r="B164" s="82"/>
      <c r="C164" s="82"/>
      <c r="D164" s="82"/>
      <c r="E164" s="82"/>
      <c r="F164" s="63"/>
      <c r="G164" s="63"/>
      <c r="H164" s="63"/>
      <c r="I164" s="63"/>
      <c r="J164" s="63"/>
      <c r="K164" s="63"/>
      <c r="L164" s="63"/>
      <c r="M164" s="63"/>
      <c r="N164" s="63"/>
      <c r="O164" s="63"/>
      <c r="P164" s="63"/>
      <c r="Q164" s="63"/>
      <c r="R164" s="63"/>
      <c r="S164" s="63"/>
      <c r="T164" s="63"/>
      <c r="U164" s="63"/>
      <c r="X164" s="63"/>
      <c r="Y164" s="63"/>
      <c r="Z164" s="63"/>
      <c r="AA164" s="63"/>
      <c r="AB164" s="63"/>
      <c r="AC164" s="63"/>
      <c r="AD164" s="63"/>
      <c r="AE164" s="110"/>
      <c r="AF164" s="63"/>
      <c r="AG164" s="63"/>
      <c r="AH164" s="63"/>
      <c r="AI164" s="63"/>
      <c r="AJ164" s="63"/>
      <c r="AK164" s="63"/>
      <c r="AL164" s="63"/>
      <c r="AM164" s="63"/>
      <c r="AN164" s="63"/>
      <c r="AO164" s="63"/>
      <c r="AP164" s="63"/>
      <c r="AQ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R164" s="63"/>
      <c r="BS164" s="63"/>
      <c r="BT164" s="63"/>
      <c r="BU164" s="63"/>
      <c r="BV164" s="63"/>
      <c r="BW164" s="63"/>
      <c r="BX164" s="63"/>
      <c r="BY164" s="63"/>
      <c r="BZ164" s="63"/>
      <c r="CA164" s="63"/>
      <c r="CB164" s="63"/>
      <c r="CC164" s="63"/>
    </row>
    <row r="165" spans="1:81" x14ac:dyDescent="0.35">
      <c r="A165" s="97"/>
      <c r="B165" s="82"/>
      <c r="C165" s="82"/>
      <c r="D165" s="82"/>
      <c r="E165" s="82"/>
      <c r="F165" s="63"/>
      <c r="G165" s="63"/>
      <c r="H165" s="63"/>
      <c r="I165" s="63"/>
      <c r="J165" s="63"/>
      <c r="K165" s="63"/>
      <c r="L165" s="63"/>
      <c r="M165" s="63"/>
      <c r="N165" s="63"/>
      <c r="O165" s="63"/>
      <c r="P165" s="63"/>
      <c r="Q165" s="63"/>
      <c r="R165" s="63"/>
      <c r="S165" s="63"/>
      <c r="T165" s="63"/>
      <c r="U165" s="63"/>
      <c r="X165" s="63"/>
      <c r="Y165" s="63"/>
      <c r="Z165" s="63"/>
      <c r="AA165" s="63"/>
      <c r="AB165" s="63"/>
      <c r="AC165" s="63"/>
      <c r="AD165" s="63"/>
      <c r="AE165" s="110"/>
      <c r="AF165" s="63"/>
      <c r="AG165" s="63"/>
      <c r="AH165" s="63"/>
      <c r="AI165" s="63"/>
      <c r="AJ165" s="63"/>
      <c r="AK165" s="63"/>
      <c r="AL165" s="63"/>
      <c r="AM165" s="63"/>
      <c r="AN165" s="63"/>
      <c r="AO165" s="63"/>
      <c r="AP165" s="63"/>
      <c r="AQ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R165" s="63"/>
      <c r="BS165" s="63"/>
      <c r="BT165" s="63"/>
      <c r="BU165" s="63"/>
      <c r="BV165" s="63"/>
      <c r="BW165" s="63"/>
      <c r="BX165" s="63"/>
      <c r="BY165" s="63"/>
      <c r="BZ165" s="63"/>
      <c r="CA165" s="63"/>
      <c r="CB165" s="63"/>
      <c r="CC165" s="63"/>
    </row>
    <row r="166" spans="1:81" x14ac:dyDescent="0.35">
      <c r="A166" s="97"/>
      <c r="B166" s="82"/>
      <c r="C166" s="82"/>
      <c r="D166" s="82"/>
      <c r="E166" s="82"/>
      <c r="F166" s="63"/>
      <c r="G166" s="63"/>
      <c r="H166" s="63"/>
      <c r="I166" s="63"/>
      <c r="J166" s="63"/>
      <c r="K166" s="63"/>
      <c r="L166" s="63"/>
      <c r="M166" s="63"/>
      <c r="N166" s="63"/>
      <c r="O166" s="63"/>
      <c r="P166" s="63"/>
      <c r="Q166" s="63"/>
      <c r="R166" s="63"/>
      <c r="S166" s="63"/>
      <c r="T166" s="63"/>
      <c r="U166" s="63"/>
      <c r="X166" s="63"/>
      <c r="Y166" s="63"/>
      <c r="Z166" s="63"/>
      <c r="AA166" s="63"/>
      <c r="AB166" s="63"/>
      <c r="AC166" s="63"/>
      <c r="AD166" s="63"/>
      <c r="AE166" s="110"/>
      <c r="AF166" s="63"/>
      <c r="AG166" s="63"/>
      <c r="AH166" s="63"/>
      <c r="AI166" s="63"/>
      <c r="AJ166" s="63"/>
      <c r="AK166" s="63"/>
      <c r="AL166" s="63"/>
      <c r="AM166" s="63"/>
      <c r="AN166" s="63"/>
      <c r="AO166" s="63"/>
      <c r="AP166" s="63"/>
      <c r="AQ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R166" s="63"/>
      <c r="BS166" s="63"/>
      <c r="BT166" s="63"/>
      <c r="BU166" s="63"/>
      <c r="BV166" s="63"/>
      <c r="BW166" s="63"/>
      <c r="BX166" s="63"/>
      <c r="BY166" s="63"/>
      <c r="BZ166" s="63"/>
      <c r="CA166" s="63"/>
      <c r="CB166" s="63"/>
      <c r="CC166" s="63"/>
    </row>
    <row r="167" spans="1:81" x14ac:dyDescent="0.35">
      <c r="A167" s="97"/>
      <c r="B167" s="82"/>
      <c r="C167" s="82"/>
      <c r="D167" s="82"/>
      <c r="E167" s="82"/>
      <c r="F167" s="63"/>
      <c r="G167" s="63"/>
      <c r="H167" s="63"/>
      <c r="I167" s="63"/>
      <c r="J167" s="63"/>
      <c r="K167" s="63"/>
      <c r="L167" s="63"/>
      <c r="M167" s="63"/>
      <c r="N167" s="63"/>
      <c r="O167" s="63"/>
      <c r="P167" s="63"/>
      <c r="Q167" s="63"/>
      <c r="R167" s="63"/>
      <c r="S167" s="63"/>
      <c r="T167" s="63"/>
      <c r="U167" s="63"/>
      <c r="X167" s="63"/>
      <c r="Y167" s="63"/>
      <c r="Z167" s="63"/>
      <c r="AA167" s="63"/>
      <c r="AB167" s="63"/>
      <c r="AC167" s="63"/>
      <c r="AD167" s="63"/>
      <c r="AE167" s="110"/>
      <c r="AF167" s="63"/>
      <c r="AG167" s="63"/>
      <c r="AH167" s="63"/>
      <c r="AI167" s="63"/>
      <c r="AJ167" s="63"/>
      <c r="AK167" s="63"/>
      <c r="AL167" s="63"/>
      <c r="AM167" s="63"/>
      <c r="AN167" s="63"/>
      <c r="AO167" s="63"/>
      <c r="AP167" s="63"/>
      <c r="AQ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R167" s="63"/>
      <c r="BS167" s="63"/>
      <c r="BT167" s="63"/>
      <c r="BU167" s="63"/>
      <c r="BV167" s="63"/>
      <c r="BW167" s="63"/>
      <c r="BX167" s="63"/>
      <c r="BY167" s="63"/>
      <c r="BZ167" s="63"/>
      <c r="CA167" s="63"/>
      <c r="CB167" s="63"/>
      <c r="CC167" s="63"/>
    </row>
    <row r="168" spans="1:81" x14ac:dyDescent="0.35">
      <c r="A168" s="97"/>
      <c r="B168" s="82"/>
      <c r="C168" s="82"/>
      <c r="D168" s="82"/>
      <c r="E168" s="82"/>
      <c r="F168" s="63"/>
      <c r="G168" s="63"/>
      <c r="H168" s="63"/>
      <c r="I168" s="63"/>
      <c r="J168" s="63"/>
      <c r="K168" s="63"/>
      <c r="L168" s="63"/>
      <c r="M168" s="63"/>
      <c r="N168" s="63"/>
      <c r="O168" s="63"/>
      <c r="P168" s="63"/>
      <c r="Q168" s="63"/>
      <c r="R168" s="63"/>
      <c r="S168" s="63"/>
      <c r="T168" s="63"/>
      <c r="U168" s="63"/>
      <c r="X168" s="63"/>
      <c r="Y168" s="63"/>
      <c r="Z168" s="63"/>
      <c r="AA168" s="63"/>
      <c r="AB168" s="63"/>
      <c r="AC168" s="63"/>
      <c r="AD168" s="63"/>
      <c r="AE168" s="110"/>
      <c r="AF168" s="63"/>
      <c r="AG168" s="63"/>
      <c r="AH168" s="63"/>
      <c r="AI168" s="63"/>
      <c r="AJ168" s="63"/>
      <c r="AK168" s="63"/>
      <c r="AL168" s="63"/>
      <c r="AM168" s="63"/>
      <c r="AN168" s="63"/>
      <c r="AO168" s="63"/>
      <c r="AP168" s="63"/>
      <c r="AQ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R168" s="63"/>
      <c r="BS168" s="63"/>
      <c r="BT168" s="63"/>
      <c r="BU168" s="63"/>
      <c r="BV168" s="63"/>
      <c r="BW168" s="63"/>
      <c r="BX168" s="63"/>
      <c r="BY168" s="63"/>
      <c r="BZ168" s="63"/>
      <c r="CA168" s="63"/>
      <c r="CB168" s="63"/>
      <c r="CC168" s="63"/>
    </row>
    <row r="169" spans="1:81" x14ac:dyDescent="0.35">
      <c r="A169" s="97"/>
      <c r="B169" s="82"/>
      <c r="C169" s="82"/>
      <c r="D169" s="82"/>
      <c r="E169" s="82"/>
      <c r="F169" s="63"/>
      <c r="G169" s="63"/>
      <c r="H169" s="63"/>
      <c r="I169" s="63"/>
      <c r="J169" s="63"/>
      <c r="K169" s="63"/>
      <c r="L169" s="63"/>
      <c r="M169" s="63"/>
      <c r="N169" s="63"/>
      <c r="O169" s="63"/>
      <c r="P169" s="63"/>
      <c r="Q169" s="63"/>
      <c r="R169" s="63"/>
      <c r="S169" s="63"/>
      <c r="T169" s="63"/>
      <c r="U169" s="63"/>
      <c r="X169" s="63"/>
      <c r="Y169" s="63"/>
      <c r="Z169" s="63"/>
      <c r="AA169" s="63"/>
      <c r="AB169" s="63"/>
      <c r="AC169" s="63"/>
      <c r="AD169" s="63"/>
      <c r="AE169" s="110"/>
      <c r="AF169" s="63"/>
      <c r="AG169" s="63"/>
      <c r="AH169" s="63"/>
      <c r="AI169" s="63"/>
      <c r="AJ169" s="63"/>
      <c r="AK169" s="63"/>
      <c r="AL169" s="63"/>
      <c r="AM169" s="63"/>
      <c r="AN169" s="63"/>
      <c r="AO169" s="63"/>
      <c r="AP169" s="63"/>
      <c r="AQ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R169" s="63"/>
      <c r="BS169" s="63"/>
      <c r="BT169" s="63"/>
      <c r="BU169" s="63"/>
      <c r="BV169" s="63"/>
      <c r="BW169" s="63"/>
      <c r="BX169" s="63"/>
      <c r="BY169" s="63"/>
      <c r="BZ169" s="63"/>
      <c r="CA169" s="63"/>
      <c r="CB169" s="63"/>
      <c r="CC169" s="63"/>
    </row>
    <row r="170" spans="1:81" x14ac:dyDescent="0.35">
      <c r="A170" s="97"/>
      <c r="B170" s="82"/>
      <c r="C170" s="82"/>
      <c r="D170" s="82"/>
      <c r="E170" s="82"/>
      <c r="F170" s="63"/>
      <c r="G170" s="63"/>
      <c r="H170" s="63"/>
      <c r="I170" s="63"/>
      <c r="J170" s="63"/>
      <c r="K170" s="63"/>
      <c r="L170" s="63"/>
      <c r="M170" s="63"/>
      <c r="N170" s="63"/>
      <c r="O170" s="63"/>
      <c r="P170" s="63"/>
      <c r="Q170" s="63"/>
      <c r="R170" s="63"/>
      <c r="S170" s="63"/>
      <c r="T170" s="63"/>
      <c r="U170" s="63"/>
      <c r="X170" s="63"/>
      <c r="Y170" s="63"/>
      <c r="Z170" s="63"/>
      <c r="AA170" s="63"/>
      <c r="AB170" s="63"/>
      <c r="AC170" s="63"/>
      <c r="AD170" s="63"/>
      <c r="AE170" s="110"/>
      <c r="AF170" s="63"/>
      <c r="AG170" s="63"/>
      <c r="AH170" s="63"/>
      <c r="AI170" s="63"/>
      <c r="AJ170" s="63"/>
      <c r="AK170" s="63"/>
      <c r="AL170" s="63"/>
      <c r="AM170" s="63"/>
      <c r="AN170" s="63"/>
      <c r="AO170" s="63"/>
      <c r="AP170" s="63"/>
      <c r="AQ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R170" s="63"/>
      <c r="BS170" s="63"/>
      <c r="BT170" s="63"/>
      <c r="BU170" s="63"/>
      <c r="BV170" s="63"/>
      <c r="BW170" s="63"/>
      <c r="BX170" s="63"/>
      <c r="BY170" s="63"/>
      <c r="BZ170" s="63"/>
      <c r="CA170" s="63"/>
      <c r="CB170" s="63"/>
      <c r="CC170" s="63"/>
    </row>
    <row r="171" spans="1:81" x14ac:dyDescent="0.35">
      <c r="A171" s="97"/>
      <c r="B171" s="82"/>
      <c r="C171" s="82"/>
      <c r="D171" s="82"/>
      <c r="E171" s="82"/>
      <c r="F171" s="63"/>
      <c r="G171" s="63"/>
      <c r="H171" s="63"/>
      <c r="I171" s="63"/>
      <c r="J171" s="63"/>
      <c r="K171" s="63"/>
      <c r="L171" s="63"/>
      <c r="M171" s="63"/>
      <c r="N171" s="63"/>
      <c r="O171" s="63"/>
      <c r="P171" s="63"/>
      <c r="Q171" s="63"/>
      <c r="R171" s="63"/>
      <c r="S171" s="63"/>
      <c r="T171" s="63"/>
      <c r="U171" s="63"/>
      <c r="X171" s="63"/>
      <c r="Y171" s="63"/>
      <c r="Z171" s="63"/>
      <c r="AA171" s="63"/>
      <c r="AB171" s="63"/>
      <c r="AC171" s="63"/>
      <c r="AD171" s="63"/>
      <c r="AE171" s="110"/>
      <c r="AF171" s="63"/>
      <c r="AG171" s="63"/>
      <c r="AH171" s="63"/>
      <c r="AI171" s="63"/>
      <c r="AJ171" s="63"/>
      <c r="AK171" s="63"/>
      <c r="AL171" s="63"/>
      <c r="AM171" s="63"/>
      <c r="AN171" s="63"/>
      <c r="AO171" s="63"/>
      <c r="AP171" s="63"/>
      <c r="AQ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R171" s="63"/>
      <c r="BS171" s="63"/>
      <c r="BT171" s="63"/>
      <c r="BU171" s="63"/>
      <c r="BV171" s="63"/>
      <c r="BW171" s="63"/>
      <c r="BX171" s="63"/>
      <c r="BY171" s="63"/>
      <c r="BZ171" s="63"/>
      <c r="CA171" s="63"/>
      <c r="CB171" s="63"/>
      <c r="CC171" s="63"/>
    </row>
    <row r="172" spans="1:81" x14ac:dyDescent="0.35">
      <c r="A172" s="97"/>
      <c r="B172" s="82"/>
      <c r="C172" s="82"/>
      <c r="D172" s="82"/>
      <c r="E172" s="82"/>
      <c r="F172" s="63"/>
      <c r="G172" s="63"/>
      <c r="H172" s="63"/>
      <c r="I172" s="63"/>
      <c r="J172" s="63"/>
      <c r="K172" s="63"/>
      <c r="L172" s="63"/>
      <c r="M172" s="63"/>
      <c r="N172" s="63"/>
      <c r="O172" s="63"/>
      <c r="P172" s="63"/>
      <c r="Q172" s="63"/>
      <c r="R172" s="63"/>
      <c r="S172" s="63"/>
      <c r="T172" s="63"/>
      <c r="U172" s="63"/>
      <c r="X172" s="63"/>
      <c r="Y172" s="63"/>
      <c r="Z172" s="63"/>
      <c r="AA172" s="63"/>
      <c r="AB172" s="63"/>
      <c r="AC172" s="63"/>
      <c r="AD172" s="63"/>
      <c r="AE172" s="110"/>
      <c r="AF172" s="63"/>
      <c r="AG172" s="63"/>
      <c r="AH172" s="63"/>
      <c r="AI172" s="63"/>
      <c r="AJ172" s="63"/>
      <c r="AK172" s="63"/>
      <c r="AL172" s="63"/>
      <c r="AM172" s="63"/>
      <c r="AN172" s="63"/>
      <c r="AO172" s="63"/>
      <c r="AP172" s="63"/>
      <c r="AQ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R172" s="63"/>
      <c r="BS172" s="63"/>
      <c r="BT172" s="63"/>
      <c r="BU172" s="63"/>
      <c r="BV172" s="63"/>
      <c r="BW172" s="63"/>
      <c r="BX172" s="63"/>
      <c r="BY172" s="63"/>
      <c r="BZ172" s="63"/>
      <c r="CA172" s="63"/>
      <c r="CB172" s="63"/>
      <c r="CC172" s="63"/>
    </row>
    <row r="173" spans="1:81" x14ac:dyDescent="0.35">
      <c r="A173" s="97"/>
      <c r="B173" s="82"/>
      <c r="C173" s="82"/>
      <c r="D173" s="82"/>
      <c r="E173" s="82"/>
      <c r="F173" s="63"/>
      <c r="G173" s="63"/>
      <c r="H173" s="63"/>
      <c r="I173" s="63"/>
      <c r="J173" s="63"/>
      <c r="K173" s="63"/>
      <c r="L173" s="63"/>
      <c r="M173" s="63"/>
      <c r="N173" s="63"/>
      <c r="O173" s="63"/>
      <c r="P173" s="63"/>
      <c r="Q173" s="63"/>
      <c r="R173" s="63"/>
      <c r="S173" s="63"/>
      <c r="T173" s="63"/>
      <c r="U173" s="63"/>
      <c r="X173" s="63"/>
      <c r="Y173" s="63"/>
      <c r="Z173" s="63"/>
      <c r="AA173" s="63"/>
      <c r="AB173" s="63"/>
      <c r="AC173" s="63"/>
      <c r="AD173" s="63"/>
      <c r="AE173" s="110"/>
      <c r="AF173" s="63"/>
      <c r="AG173" s="63"/>
      <c r="AH173" s="63"/>
      <c r="AI173" s="63"/>
      <c r="AJ173" s="63"/>
      <c r="AK173" s="63"/>
      <c r="AL173" s="63"/>
      <c r="AM173" s="63"/>
      <c r="AN173" s="63"/>
      <c r="AO173" s="63"/>
      <c r="AP173" s="63"/>
      <c r="AQ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R173" s="63"/>
      <c r="BS173" s="63"/>
      <c r="BT173" s="63"/>
      <c r="BU173" s="63"/>
      <c r="BV173" s="63"/>
      <c r="BW173" s="63"/>
      <c r="BX173" s="63"/>
      <c r="BY173" s="63"/>
      <c r="BZ173" s="63"/>
      <c r="CA173" s="63"/>
      <c r="CB173" s="63"/>
      <c r="CC173" s="63"/>
    </row>
    <row r="174" spans="1:81" x14ac:dyDescent="0.35">
      <c r="A174" s="97"/>
      <c r="B174" s="82"/>
      <c r="C174" s="82"/>
      <c r="D174" s="82"/>
      <c r="E174" s="82"/>
      <c r="F174" s="63"/>
      <c r="G174" s="63"/>
      <c r="H174" s="63"/>
      <c r="I174" s="63"/>
      <c r="J174" s="63"/>
      <c r="K174" s="63"/>
      <c r="L174" s="63"/>
      <c r="M174" s="63"/>
      <c r="N174" s="63"/>
      <c r="O174" s="63"/>
      <c r="P174" s="63"/>
      <c r="Q174" s="63"/>
      <c r="R174" s="63"/>
      <c r="S174" s="63"/>
      <c r="T174" s="63"/>
      <c r="U174" s="63"/>
      <c r="X174" s="63"/>
      <c r="Y174" s="63"/>
      <c r="Z174" s="63"/>
      <c r="AA174" s="63"/>
      <c r="AB174" s="63"/>
      <c r="AC174" s="63"/>
      <c r="AD174" s="63"/>
      <c r="AE174" s="110"/>
      <c r="AF174" s="63"/>
      <c r="AG174" s="63"/>
      <c r="AH174" s="63"/>
      <c r="AI174" s="63"/>
      <c r="AJ174" s="63"/>
      <c r="AK174" s="63"/>
      <c r="AL174" s="63"/>
      <c r="AM174" s="63"/>
      <c r="AN174" s="63"/>
      <c r="AO174" s="63"/>
      <c r="AP174" s="63"/>
      <c r="AQ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R174" s="63"/>
      <c r="BS174" s="63"/>
      <c r="BT174" s="63"/>
      <c r="BU174" s="63"/>
      <c r="BV174" s="63"/>
      <c r="BW174" s="63"/>
      <c r="BX174" s="63"/>
      <c r="BY174" s="63"/>
      <c r="BZ174" s="63"/>
      <c r="CA174" s="63"/>
      <c r="CB174" s="63"/>
      <c r="CC174" s="63"/>
    </row>
    <row r="175" spans="1:81" x14ac:dyDescent="0.35">
      <c r="A175" s="97"/>
      <c r="B175" s="82"/>
      <c r="C175" s="82"/>
      <c r="D175" s="82"/>
      <c r="E175" s="82"/>
      <c r="F175" s="63"/>
      <c r="G175" s="63"/>
      <c r="H175" s="63"/>
      <c r="I175" s="63"/>
      <c r="J175" s="63"/>
      <c r="K175" s="63"/>
      <c r="L175" s="63"/>
      <c r="M175" s="63"/>
      <c r="N175" s="63"/>
      <c r="O175" s="63"/>
      <c r="P175" s="63"/>
      <c r="Q175" s="63"/>
      <c r="R175" s="63"/>
      <c r="S175" s="63"/>
      <c r="T175" s="63"/>
      <c r="U175" s="63"/>
      <c r="X175" s="63"/>
      <c r="Y175" s="63"/>
      <c r="Z175" s="63"/>
      <c r="AA175" s="63"/>
      <c r="AB175" s="63"/>
      <c r="AC175" s="63"/>
      <c r="AD175" s="63"/>
      <c r="AE175" s="110"/>
      <c r="AF175" s="63"/>
      <c r="AG175" s="63"/>
      <c r="AH175" s="63"/>
      <c r="AI175" s="63"/>
      <c r="AJ175" s="63"/>
      <c r="AK175" s="63"/>
      <c r="AL175" s="63"/>
      <c r="AM175" s="63"/>
      <c r="AN175" s="63"/>
      <c r="AO175" s="63"/>
      <c r="AP175" s="63"/>
      <c r="AQ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R175" s="63"/>
      <c r="BS175" s="63"/>
      <c r="BT175" s="63"/>
      <c r="BU175" s="63"/>
      <c r="BV175" s="63"/>
      <c r="BW175" s="63"/>
      <c r="BX175" s="63"/>
      <c r="BY175" s="63"/>
      <c r="BZ175" s="63"/>
      <c r="CA175" s="63"/>
      <c r="CB175" s="63"/>
      <c r="CC175" s="63"/>
    </row>
    <row r="176" spans="1:81" x14ac:dyDescent="0.35">
      <c r="A176" s="97"/>
      <c r="B176" s="82"/>
      <c r="C176" s="82"/>
      <c r="D176" s="82"/>
      <c r="E176" s="82"/>
      <c r="F176" s="63"/>
      <c r="G176" s="63"/>
      <c r="H176" s="63"/>
      <c r="I176" s="63"/>
      <c r="J176" s="63"/>
      <c r="K176" s="63"/>
      <c r="L176" s="63"/>
      <c r="M176" s="63"/>
      <c r="N176" s="63"/>
      <c r="O176" s="63"/>
      <c r="P176" s="63"/>
      <c r="Q176" s="63"/>
      <c r="R176" s="63"/>
      <c r="S176" s="63"/>
      <c r="T176" s="63"/>
      <c r="U176" s="63"/>
      <c r="X176" s="63"/>
      <c r="Y176" s="63"/>
      <c r="Z176" s="63"/>
      <c r="AA176" s="63"/>
      <c r="AB176" s="63"/>
      <c r="AC176" s="63"/>
      <c r="AD176" s="63"/>
      <c r="AE176" s="110"/>
      <c r="AF176" s="63"/>
      <c r="AG176" s="63"/>
      <c r="AH176" s="63"/>
      <c r="AI176" s="63"/>
      <c r="AJ176" s="63"/>
      <c r="AK176" s="63"/>
      <c r="AL176" s="63"/>
      <c r="AM176" s="63"/>
      <c r="AN176" s="63"/>
      <c r="AO176" s="63"/>
      <c r="AP176" s="63"/>
      <c r="AQ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R176" s="63"/>
      <c r="BS176" s="63"/>
      <c r="BT176" s="63"/>
      <c r="BU176" s="63"/>
      <c r="BV176" s="63"/>
      <c r="BW176" s="63"/>
      <c r="BX176" s="63"/>
      <c r="BY176" s="63"/>
      <c r="BZ176" s="63"/>
      <c r="CA176" s="63"/>
      <c r="CB176" s="63"/>
      <c r="CC176" s="63"/>
    </row>
    <row r="177" spans="1:82" x14ac:dyDescent="0.35">
      <c r="A177" s="97"/>
      <c r="B177" s="82"/>
      <c r="C177" s="82"/>
      <c r="D177" s="82"/>
      <c r="E177" s="82"/>
      <c r="F177" s="63"/>
      <c r="G177" s="63"/>
      <c r="H177" s="63"/>
      <c r="I177" s="63"/>
      <c r="J177" s="63"/>
      <c r="K177" s="63"/>
      <c r="L177" s="63"/>
      <c r="M177" s="63"/>
      <c r="N177" s="63"/>
      <c r="O177" s="63"/>
      <c r="P177" s="63"/>
      <c r="Q177" s="63"/>
      <c r="R177" s="63"/>
      <c r="S177" s="63"/>
      <c r="T177" s="63"/>
      <c r="U177" s="63"/>
      <c r="X177" s="63"/>
      <c r="Y177" s="63"/>
      <c r="Z177" s="63"/>
      <c r="AA177" s="63"/>
      <c r="AB177" s="63"/>
      <c r="AC177" s="63"/>
      <c r="AD177" s="63"/>
      <c r="AE177" s="110"/>
      <c r="AF177" s="63"/>
      <c r="AG177" s="63"/>
      <c r="AH177" s="63"/>
      <c r="AI177" s="63"/>
      <c r="AJ177" s="63"/>
      <c r="AK177" s="63"/>
      <c r="AL177" s="63"/>
      <c r="AM177" s="63"/>
      <c r="AN177" s="63"/>
      <c r="AO177" s="63"/>
      <c r="AP177" s="63"/>
      <c r="AQ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R177" s="63"/>
      <c r="BS177" s="63"/>
      <c r="BT177" s="63"/>
      <c r="BU177" s="63"/>
      <c r="BV177" s="63"/>
      <c r="BW177" s="63"/>
      <c r="BX177" s="63"/>
      <c r="BY177" s="63"/>
      <c r="BZ177" s="63"/>
      <c r="CA177" s="63"/>
      <c r="CB177" s="63"/>
      <c r="CC177" s="63"/>
    </row>
    <row r="178" spans="1:82" x14ac:dyDescent="0.35">
      <c r="A178" s="97"/>
      <c r="B178" s="82"/>
      <c r="C178" s="82"/>
      <c r="D178" s="82"/>
      <c r="E178" s="82"/>
      <c r="F178" s="63"/>
      <c r="G178" s="63"/>
      <c r="H178" s="63"/>
      <c r="I178" s="63"/>
      <c r="J178" s="63"/>
      <c r="K178" s="63"/>
      <c r="L178" s="63"/>
      <c r="M178" s="63"/>
      <c r="N178" s="63"/>
      <c r="O178" s="63"/>
      <c r="P178" s="63"/>
      <c r="Q178" s="63"/>
      <c r="R178" s="63"/>
      <c r="S178" s="63"/>
      <c r="T178" s="63"/>
      <c r="U178" s="63"/>
      <c r="X178" s="63"/>
      <c r="Y178" s="63"/>
      <c r="Z178" s="63"/>
      <c r="AA178" s="63"/>
      <c r="AB178" s="63"/>
      <c r="AC178" s="63"/>
      <c r="AD178" s="63"/>
      <c r="AE178" s="110"/>
      <c r="AF178" s="63"/>
      <c r="AG178" s="63"/>
      <c r="AH178" s="63"/>
      <c r="AI178" s="63"/>
      <c r="AJ178" s="63"/>
      <c r="AK178" s="63"/>
      <c r="AL178" s="63"/>
      <c r="AM178" s="63"/>
      <c r="AN178" s="63"/>
      <c r="AO178" s="63"/>
      <c r="AP178" s="63"/>
      <c r="AQ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R178" s="63"/>
      <c r="BS178" s="63"/>
      <c r="BT178" s="63"/>
      <c r="BU178" s="63"/>
      <c r="BV178" s="63"/>
      <c r="BW178" s="63"/>
      <c r="BX178" s="63"/>
      <c r="BY178" s="63"/>
      <c r="BZ178" s="63"/>
      <c r="CA178" s="63"/>
      <c r="CB178" s="63"/>
      <c r="CC178" s="63"/>
    </row>
    <row r="179" spans="1:82" x14ac:dyDescent="0.35">
      <c r="A179" s="97"/>
      <c r="B179" s="82"/>
      <c r="C179" s="82"/>
      <c r="D179" s="82"/>
      <c r="E179" s="82"/>
      <c r="F179" s="63"/>
      <c r="G179" s="63"/>
      <c r="H179" s="63"/>
      <c r="I179" s="63"/>
      <c r="J179" s="63"/>
      <c r="K179" s="63"/>
      <c r="L179" s="63"/>
      <c r="M179" s="63"/>
      <c r="N179" s="63"/>
      <c r="O179" s="63"/>
      <c r="P179" s="63"/>
      <c r="Q179" s="63"/>
      <c r="R179" s="63"/>
      <c r="S179" s="63"/>
      <c r="T179" s="63"/>
      <c r="U179" s="63"/>
      <c r="X179" s="63"/>
      <c r="Y179" s="63"/>
      <c r="Z179" s="63"/>
      <c r="AA179" s="63"/>
      <c r="AB179" s="63"/>
      <c r="AC179" s="63"/>
      <c r="AD179" s="63"/>
      <c r="AE179" s="110"/>
      <c r="AF179" s="63"/>
      <c r="AG179" s="63"/>
      <c r="AH179" s="63"/>
      <c r="AI179" s="63"/>
      <c r="AJ179" s="63"/>
      <c r="AK179" s="63"/>
      <c r="AL179" s="63"/>
      <c r="AM179" s="63"/>
      <c r="AN179" s="63"/>
      <c r="AO179" s="63"/>
      <c r="AP179" s="63"/>
      <c r="AQ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R179" s="63"/>
      <c r="BS179" s="63"/>
      <c r="BT179" s="63"/>
      <c r="BU179" s="63"/>
      <c r="BV179" s="63"/>
      <c r="BW179" s="63"/>
      <c r="BX179" s="63"/>
      <c r="BY179" s="63"/>
      <c r="BZ179" s="63"/>
      <c r="CA179" s="63"/>
      <c r="CB179" s="63"/>
      <c r="CC179" s="63"/>
    </row>
    <row r="180" spans="1:82" x14ac:dyDescent="0.35">
      <c r="A180" s="97"/>
      <c r="B180" s="82"/>
      <c r="C180" s="82"/>
      <c r="D180" s="82"/>
      <c r="E180" s="82"/>
      <c r="F180" s="63"/>
      <c r="G180" s="63"/>
      <c r="H180" s="63"/>
      <c r="I180" s="63"/>
      <c r="J180" s="63"/>
      <c r="K180" s="63"/>
      <c r="L180" s="63"/>
      <c r="M180" s="63"/>
      <c r="N180" s="63"/>
      <c r="O180" s="63"/>
      <c r="P180" s="63"/>
      <c r="Q180" s="63"/>
      <c r="R180" s="63"/>
      <c r="S180" s="63"/>
      <c r="T180" s="63"/>
      <c r="U180" s="63"/>
      <c r="X180" s="63"/>
      <c r="Y180" s="63"/>
      <c r="Z180" s="63"/>
      <c r="AA180" s="63"/>
      <c r="AB180" s="63"/>
      <c r="AC180" s="63"/>
      <c r="AD180" s="63"/>
      <c r="AE180" s="110"/>
      <c r="AF180" s="63"/>
      <c r="AG180" s="63"/>
      <c r="AH180" s="63"/>
      <c r="AI180" s="63"/>
      <c r="AJ180" s="63"/>
      <c r="AK180" s="63"/>
      <c r="AL180" s="63"/>
      <c r="AM180" s="63"/>
      <c r="AN180" s="63"/>
      <c r="AO180" s="63"/>
      <c r="AP180" s="63"/>
      <c r="AQ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R180" s="63"/>
      <c r="BS180" s="63"/>
      <c r="BT180" s="63"/>
      <c r="BU180" s="63"/>
      <c r="BV180" s="63"/>
      <c r="BW180" s="63"/>
      <c r="BX180" s="63"/>
      <c r="BY180" s="63"/>
      <c r="BZ180" s="63"/>
      <c r="CA180" s="63"/>
      <c r="CB180" s="63"/>
      <c r="CC180" s="63"/>
    </row>
    <row r="181" spans="1:82" x14ac:dyDescent="0.35">
      <c r="A181" s="97"/>
      <c r="B181" s="82"/>
      <c r="C181" s="82"/>
      <c r="D181" s="82"/>
      <c r="E181" s="82"/>
      <c r="F181" s="63"/>
      <c r="G181" s="63"/>
      <c r="H181" s="63"/>
      <c r="I181" s="63"/>
      <c r="J181" s="63"/>
      <c r="K181" s="63"/>
      <c r="L181" s="63"/>
      <c r="M181" s="63"/>
      <c r="N181" s="63"/>
      <c r="O181" s="63"/>
      <c r="P181" s="63"/>
      <c r="Q181" s="63"/>
      <c r="R181" s="63"/>
      <c r="S181" s="63"/>
      <c r="T181" s="63"/>
      <c r="U181" s="63"/>
      <c r="X181" s="63"/>
      <c r="Y181" s="63"/>
      <c r="Z181" s="63"/>
      <c r="AA181" s="63"/>
      <c r="AB181" s="63"/>
      <c r="AC181" s="63"/>
      <c r="AD181" s="63"/>
      <c r="AE181" s="110"/>
      <c r="AF181" s="63"/>
      <c r="AG181" s="63"/>
      <c r="AH181" s="63"/>
      <c r="AI181" s="63"/>
      <c r="AJ181" s="63"/>
      <c r="AK181" s="63"/>
      <c r="AL181" s="63"/>
      <c r="AM181" s="63"/>
      <c r="AN181" s="63"/>
      <c r="AO181" s="63"/>
      <c r="AP181" s="63"/>
      <c r="AQ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R181" s="63"/>
      <c r="BS181" s="63"/>
      <c r="BT181" s="63"/>
      <c r="BU181" s="63"/>
      <c r="BV181" s="63"/>
      <c r="BW181" s="63"/>
      <c r="BX181" s="63"/>
      <c r="BY181" s="63"/>
      <c r="BZ181" s="63"/>
      <c r="CA181" s="63"/>
      <c r="CB181" s="63"/>
      <c r="CC181" s="63"/>
    </row>
    <row r="182" spans="1:82" x14ac:dyDescent="0.35">
      <c r="A182" s="97"/>
      <c r="B182" s="82"/>
      <c r="C182" s="82"/>
      <c r="D182" s="82"/>
      <c r="E182" s="82"/>
      <c r="F182" s="63"/>
      <c r="G182" s="63"/>
      <c r="H182" s="63"/>
      <c r="I182" s="63"/>
      <c r="J182" s="63"/>
      <c r="K182" s="63"/>
      <c r="L182" s="63"/>
      <c r="M182" s="63"/>
      <c r="N182" s="63"/>
      <c r="O182" s="63"/>
      <c r="P182" s="63"/>
      <c r="Q182" s="63"/>
      <c r="R182" s="63"/>
      <c r="S182" s="63"/>
      <c r="T182" s="63"/>
      <c r="U182" s="63"/>
      <c r="X182" s="63"/>
      <c r="Y182" s="63"/>
      <c r="Z182" s="63"/>
      <c r="AA182" s="63"/>
      <c r="AB182" s="63"/>
      <c r="AC182" s="63"/>
      <c r="AD182" s="63"/>
      <c r="AE182" s="110"/>
      <c r="AF182" s="63"/>
      <c r="AG182" s="63"/>
      <c r="AH182" s="63"/>
      <c r="AI182" s="63"/>
      <c r="AJ182" s="63"/>
      <c r="AK182" s="63"/>
      <c r="AL182" s="63"/>
      <c r="AM182" s="63"/>
      <c r="AN182" s="63"/>
      <c r="AO182" s="63"/>
      <c r="AP182" s="63"/>
      <c r="AQ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R182" s="63"/>
      <c r="BS182" s="63"/>
      <c r="BT182" s="63"/>
      <c r="BU182" s="63"/>
      <c r="BV182" s="63"/>
      <c r="BW182" s="63"/>
      <c r="BX182" s="63"/>
      <c r="BY182" s="63"/>
      <c r="BZ182" s="63"/>
      <c r="CA182" s="63"/>
      <c r="CB182" s="63"/>
      <c r="CC182" s="63"/>
    </row>
    <row r="183" spans="1:82" x14ac:dyDescent="0.35">
      <c r="A183" s="97"/>
      <c r="B183" s="82"/>
      <c r="C183" s="82"/>
      <c r="D183" s="82"/>
      <c r="E183" s="82"/>
      <c r="F183" s="63"/>
      <c r="G183" s="63"/>
      <c r="H183" s="63"/>
      <c r="I183" s="63"/>
      <c r="J183" s="63"/>
      <c r="K183" s="63"/>
      <c r="L183" s="63"/>
      <c r="M183" s="63"/>
      <c r="N183" s="63"/>
      <c r="O183" s="63"/>
      <c r="P183" s="63"/>
      <c r="Q183" s="63"/>
      <c r="R183" s="63"/>
      <c r="S183" s="63"/>
      <c r="T183" s="63"/>
      <c r="U183" s="63"/>
      <c r="X183" s="63"/>
      <c r="Y183" s="63"/>
      <c r="Z183" s="63"/>
      <c r="AA183" s="63"/>
      <c r="AB183" s="63"/>
      <c r="AC183" s="63"/>
      <c r="AD183" s="63"/>
      <c r="AE183" s="110"/>
      <c r="AF183" s="63"/>
      <c r="AG183" s="63"/>
      <c r="AH183" s="63"/>
      <c r="AI183" s="63"/>
      <c r="AJ183" s="63"/>
      <c r="AK183" s="63"/>
      <c r="AL183" s="63"/>
      <c r="AM183" s="63"/>
      <c r="AN183" s="63"/>
      <c r="AO183" s="63"/>
      <c r="AP183" s="63"/>
      <c r="AQ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R183" s="63"/>
      <c r="BS183" s="63"/>
      <c r="BT183" s="63"/>
      <c r="BU183" s="63"/>
      <c r="BV183" s="63"/>
      <c r="BW183" s="63"/>
      <c r="BX183" s="63"/>
      <c r="BY183" s="63"/>
      <c r="BZ183" s="63"/>
      <c r="CA183" s="63"/>
      <c r="CB183" s="63"/>
      <c r="CC183" s="63"/>
    </row>
    <row r="184" spans="1:82" x14ac:dyDescent="0.35">
      <c r="A184" s="97"/>
      <c r="B184" s="82"/>
      <c r="C184" s="82"/>
      <c r="D184" s="82"/>
      <c r="E184" s="82"/>
      <c r="F184" s="63"/>
      <c r="G184" s="63"/>
      <c r="H184" s="63"/>
      <c r="I184" s="63"/>
      <c r="J184" s="63"/>
      <c r="K184" s="63"/>
      <c r="L184" s="63"/>
      <c r="M184" s="63"/>
      <c r="N184" s="63"/>
      <c r="O184" s="63"/>
      <c r="P184" s="63"/>
      <c r="Q184" s="63"/>
      <c r="R184" s="63"/>
      <c r="S184" s="63"/>
      <c r="T184" s="63"/>
      <c r="U184" s="63"/>
      <c r="X184" s="63"/>
      <c r="Y184" s="63"/>
      <c r="Z184" s="63"/>
      <c r="AA184" s="63"/>
      <c r="AB184" s="63"/>
      <c r="AC184" s="63"/>
      <c r="AD184" s="63"/>
      <c r="AE184" s="110"/>
      <c r="AF184" s="63"/>
      <c r="AG184" s="63"/>
      <c r="AH184" s="63"/>
      <c r="AI184" s="63"/>
      <c r="AJ184" s="63"/>
      <c r="AK184" s="63"/>
      <c r="AL184" s="63"/>
      <c r="AM184" s="63"/>
      <c r="AN184" s="63"/>
      <c r="AO184" s="63"/>
      <c r="AP184" s="63"/>
      <c r="AQ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R184" s="63"/>
      <c r="BS184" s="63"/>
      <c r="BT184" s="63"/>
      <c r="BU184" s="63"/>
      <c r="BV184" s="63"/>
      <c r="BW184" s="63"/>
      <c r="BX184" s="63"/>
      <c r="BY184" s="63"/>
      <c r="BZ184" s="63"/>
      <c r="CA184" s="63"/>
      <c r="CB184" s="63"/>
      <c r="CC184" s="63"/>
    </row>
    <row r="185" spans="1:82" x14ac:dyDescent="0.35">
      <c r="A185" s="97"/>
      <c r="B185" s="82"/>
      <c r="C185" s="82"/>
      <c r="D185" s="82"/>
      <c r="E185" s="82"/>
      <c r="F185" s="63"/>
      <c r="G185" s="63"/>
      <c r="H185" s="63"/>
      <c r="I185" s="63"/>
      <c r="J185" s="63"/>
      <c r="K185" s="63"/>
      <c r="L185" s="63"/>
      <c r="M185" s="63"/>
      <c r="N185" s="63"/>
      <c r="O185" s="63"/>
      <c r="P185" s="63"/>
      <c r="Q185" s="63"/>
      <c r="R185" s="63"/>
      <c r="S185" s="63"/>
      <c r="T185" s="63"/>
      <c r="U185" s="63"/>
      <c r="X185" s="63"/>
      <c r="Y185" s="63"/>
      <c r="Z185" s="63"/>
      <c r="AA185" s="63"/>
      <c r="AB185" s="63"/>
      <c r="AC185" s="63"/>
      <c r="AD185" s="63"/>
      <c r="AE185" s="110"/>
      <c r="AF185" s="63"/>
      <c r="AG185" s="63"/>
      <c r="AH185" s="63"/>
      <c r="AI185" s="63"/>
      <c r="AJ185" s="63"/>
      <c r="AK185" s="63"/>
      <c r="AL185" s="63"/>
      <c r="AM185" s="63"/>
      <c r="AN185" s="63"/>
      <c r="AO185" s="63"/>
      <c r="AP185" s="63"/>
      <c r="AQ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R185" s="63"/>
      <c r="BS185" s="63"/>
      <c r="BT185" s="63"/>
      <c r="BU185" s="63"/>
      <c r="BV185" s="63"/>
      <c r="BW185" s="63"/>
      <c r="BX185" s="63"/>
      <c r="BY185" s="63"/>
      <c r="BZ185" s="63"/>
      <c r="CA185" s="63"/>
      <c r="CB185" s="63"/>
      <c r="CC185" s="63"/>
    </row>
    <row r="186" spans="1:82" s="100" customFormat="1" x14ac:dyDescent="0.35">
      <c r="A186" s="98"/>
      <c r="B186" s="99"/>
      <c r="C186" s="99"/>
      <c r="D186" s="99"/>
      <c r="E186" s="99"/>
      <c r="V186" s="63"/>
      <c r="W186" s="63"/>
      <c r="AE186" s="101"/>
      <c r="AR186" s="63"/>
      <c r="AS186" s="63"/>
      <c r="AT186" s="102"/>
      <c r="BO186" s="102"/>
      <c r="BP186" s="63"/>
      <c r="BQ186" s="63"/>
      <c r="CD186" s="63"/>
    </row>
    <row r="187" spans="1:82" s="78" customFormat="1" x14ac:dyDescent="0.35">
      <c r="A187" s="104"/>
      <c r="B187" s="105"/>
      <c r="C187" s="105"/>
      <c r="D187" s="105"/>
      <c r="E187" s="105"/>
      <c r="V187" s="63"/>
      <c r="W187" s="63"/>
      <c r="AE187" s="79"/>
      <c r="AR187" s="63"/>
      <c r="AS187" s="63"/>
      <c r="AT187" s="103"/>
      <c r="BO187" s="103"/>
      <c r="BP187" s="63"/>
      <c r="BQ187" s="63"/>
      <c r="CD187" s="63"/>
    </row>
    <row r="188" spans="1:82" x14ac:dyDescent="0.35">
      <c r="A188" s="97"/>
      <c r="B188" s="82"/>
      <c r="C188" s="82"/>
      <c r="D188" s="82"/>
      <c r="E188" s="82"/>
      <c r="F188" s="63"/>
      <c r="G188" s="63"/>
      <c r="H188" s="63"/>
      <c r="I188" s="63"/>
      <c r="J188" s="63"/>
      <c r="K188" s="63"/>
      <c r="L188" s="63"/>
      <c r="M188" s="63"/>
      <c r="N188" s="63"/>
      <c r="O188" s="63"/>
      <c r="P188" s="63"/>
      <c r="Q188" s="63"/>
      <c r="R188" s="63"/>
      <c r="S188" s="63"/>
      <c r="T188" s="63"/>
      <c r="U188" s="63"/>
      <c r="X188" s="63"/>
      <c r="Y188" s="63"/>
      <c r="Z188" s="63"/>
      <c r="AA188" s="63"/>
      <c r="AB188" s="63"/>
      <c r="AC188" s="63"/>
      <c r="AD188" s="63"/>
      <c r="AE188" s="110"/>
      <c r="AF188" s="63"/>
      <c r="AG188" s="63"/>
      <c r="AH188" s="63"/>
      <c r="AI188" s="63"/>
      <c r="AJ188" s="63"/>
      <c r="AK188" s="63"/>
      <c r="AL188" s="63"/>
      <c r="AM188" s="63"/>
      <c r="AN188" s="63"/>
      <c r="AO188" s="63"/>
      <c r="AP188" s="63"/>
      <c r="AQ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R188" s="63"/>
      <c r="BS188" s="63"/>
      <c r="BT188" s="63"/>
      <c r="BU188" s="63"/>
      <c r="BV188" s="63"/>
      <c r="BW188" s="63"/>
      <c r="BX188" s="63"/>
      <c r="BY188" s="63"/>
      <c r="BZ188" s="63"/>
      <c r="CA188" s="63"/>
      <c r="CB188" s="63"/>
      <c r="CC188" s="63"/>
    </row>
    <row r="189" spans="1:82" x14ac:dyDescent="0.35">
      <c r="A189" s="97"/>
      <c r="B189" s="82"/>
      <c r="C189" s="82"/>
      <c r="D189" s="82"/>
      <c r="E189" s="82"/>
      <c r="F189" s="63"/>
      <c r="G189" s="63"/>
      <c r="H189" s="63"/>
      <c r="I189" s="63"/>
      <c r="J189" s="63"/>
      <c r="K189" s="63"/>
      <c r="L189" s="63"/>
      <c r="M189" s="63"/>
      <c r="N189" s="63"/>
      <c r="O189" s="63"/>
      <c r="P189" s="63"/>
      <c r="Q189" s="63"/>
      <c r="R189" s="63"/>
      <c r="S189" s="63"/>
      <c r="T189" s="63"/>
      <c r="U189" s="63"/>
      <c r="X189" s="63"/>
      <c r="Y189" s="63"/>
      <c r="Z189" s="63"/>
      <c r="AA189" s="63"/>
      <c r="AB189" s="63"/>
      <c r="AC189" s="63"/>
      <c r="AD189" s="63"/>
      <c r="AE189" s="110"/>
      <c r="AF189" s="63"/>
      <c r="AG189" s="63"/>
      <c r="AH189" s="63"/>
      <c r="AI189" s="63"/>
      <c r="AJ189" s="63"/>
      <c r="AK189" s="63"/>
      <c r="AL189" s="63"/>
      <c r="AM189" s="63"/>
      <c r="AN189" s="63"/>
      <c r="AO189" s="63"/>
      <c r="AP189" s="63"/>
      <c r="AQ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R189" s="63"/>
      <c r="BS189" s="63"/>
      <c r="BT189" s="63"/>
      <c r="BU189" s="63"/>
      <c r="BV189" s="63"/>
      <c r="BW189" s="63"/>
      <c r="BX189" s="63"/>
      <c r="BY189" s="63"/>
      <c r="BZ189" s="63"/>
      <c r="CA189" s="63"/>
      <c r="CB189" s="63"/>
      <c r="CC189" s="63"/>
    </row>
    <row r="190" spans="1:82" x14ac:dyDescent="0.35">
      <c r="A190" s="97"/>
      <c r="B190" s="82"/>
      <c r="C190" s="82"/>
      <c r="D190" s="82"/>
      <c r="E190" s="82"/>
      <c r="F190" s="63"/>
      <c r="G190" s="63"/>
      <c r="H190" s="63"/>
      <c r="I190" s="63"/>
      <c r="J190" s="63"/>
      <c r="K190" s="63"/>
      <c r="L190" s="63"/>
      <c r="M190" s="63"/>
      <c r="N190" s="63"/>
      <c r="O190" s="63"/>
      <c r="P190" s="63"/>
      <c r="Q190" s="63"/>
      <c r="R190" s="63"/>
      <c r="S190" s="63"/>
      <c r="T190" s="63"/>
      <c r="U190" s="63"/>
      <c r="X190" s="63"/>
      <c r="Y190" s="63"/>
      <c r="Z190" s="63"/>
      <c r="AA190" s="63"/>
      <c r="AB190" s="63"/>
      <c r="AC190" s="63"/>
      <c r="AD190" s="63"/>
      <c r="AE190" s="110"/>
      <c r="AF190" s="63"/>
      <c r="AG190" s="63"/>
      <c r="AH190" s="63"/>
      <c r="AI190" s="63"/>
      <c r="AJ190" s="63"/>
      <c r="AK190" s="63"/>
      <c r="AL190" s="63"/>
      <c r="AM190" s="63"/>
      <c r="AN190" s="63"/>
      <c r="AO190" s="63"/>
      <c r="AP190" s="63"/>
      <c r="AQ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R190" s="63"/>
      <c r="BS190" s="63"/>
      <c r="BT190" s="63"/>
      <c r="BU190" s="63"/>
      <c r="BV190" s="63"/>
      <c r="BW190" s="63"/>
      <c r="BX190" s="63"/>
      <c r="BY190" s="63"/>
      <c r="BZ190" s="63"/>
      <c r="CA190" s="63"/>
      <c r="CB190" s="63"/>
      <c r="CC190" s="63"/>
    </row>
    <row r="191" spans="1:82" x14ac:dyDescent="0.35">
      <c r="A191" s="97"/>
      <c r="B191" s="82"/>
      <c r="C191" s="82"/>
      <c r="D191" s="82"/>
      <c r="E191" s="82"/>
      <c r="F191" s="63"/>
      <c r="G191" s="63"/>
      <c r="H191" s="63"/>
      <c r="I191" s="63"/>
      <c r="J191" s="63"/>
      <c r="K191" s="63"/>
      <c r="L191" s="63"/>
      <c r="M191" s="63"/>
      <c r="N191" s="63"/>
      <c r="O191" s="63"/>
      <c r="P191" s="63"/>
      <c r="Q191" s="63"/>
      <c r="R191" s="63"/>
      <c r="S191" s="63"/>
      <c r="T191" s="63"/>
      <c r="U191" s="63"/>
      <c r="X191" s="63"/>
      <c r="Y191" s="63"/>
      <c r="Z191" s="63"/>
      <c r="AA191" s="63"/>
      <c r="AB191" s="63"/>
      <c r="AC191" s="63"/>
      <c r="AD191" s="63"/>
      <c r="AE191" s="110"/>
      <c r="AF191" s="63"/>
      <c r="AG191" s="63"/>
      <c r="AH191" s="63"/>
      <c r="AI191" s="63"/>
      <c r="AJ191" s="63"/>
      <c r="AK191" s="63"/>
      <c r="AL191" s="63"/>
      <c r="AM191" s="63"/>
      <c r="AN191" s="63"/>
      <c r="AO191" s="63"/>
      <c r="AP191" s="63"/>
      <c r="AQ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R191" s="63"/>
      <c r="BS191" s="63"/>
      <c r="BT191" s="63"/>
      <c r="BU191" s="63"/>
      <c r="BV191" s="63"/>
      <c r="BW191" s="63"/>
      <c r="BX191" s="63"/>
      <c r="BY191" s="63"/>
      <c r="BZ191" s="63"/>
      <c r="CA191" s="63"/>
      <c r="CB191" s="63"/>
      <c r="CC191" s="63"/>
    </row>
    <row r="192" spans="1:82" x14ac:dyDescent="0.35">
      <c r="A192" s="97"/>
      <c r="B192" s="82"/>
      <c r="C192" s="82"/>
      <c r="D192" s="82"/>
      <c r="E192" s="82"/>
      <c r="F192" s="63"/>
      <c r="G192" s="63"/>
      <c r="H192" s="63"/>
      <c r="I192" s="63"/>
      <c r="J192" s="63"/>
      <c r="K192" s="63"/>
      <c r="L192" s="63"/>
      <c r="M192" s="63"/>
      <c r="N192" s="63"/>
      <c r="O192" s="63"/>
      <c r="P192" s="63"/>
      <c r="Q192" s="63"/>
      <c r="R192" s="63"/>
      <c r="S192" s="63"/>
      <c r="T192" s="63"/>
      <c r="U192" s="63"/>
      <c r="X192" s="63"/>
      <c r="Y192" s="63"/>
      <c r="Z192" s="63"/>
      <c r="AA192" s="63"/>
      <c r="AB192" s="63"/>
      <c r="AC192" s="63"/>
      <c r="AD192" s="63"/>
      <c r="AE192" s="110"/>
      <c r="AF192" s="63"/>
      <c r="AG192" s="63"/>
      <c r="AH192" s="63"/>
      <c r="AI192" s="63"/>
      <c r="AJ192" s="63"/>
      <c r="AK192" s="63"/>
      <c r="AL192" s="63"/>
      <c r="AM192" s="63"/>
      <c r="AN192" s="63"/>
      <c r="AO192" s="63"/>
      <c r="AP192" s="63"/>
      <c r="AQ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R192" s="63"/>
      <c r="BS192" s="63"/>
      <c r="BT192" s="63"/>
      <c r="BU192" s="63"/>
      <c r="BV192" s="63"/>
      <c r="BW192" s="63"/>
      <c r="BX192" s="63"/>
      <c r="BY192" s="63"/>
      <c r="BZ192" s="63"/>
      <c r="CA192" s="63"/>
      <c r="CB192" s="63"/>
      <c r="CC192" s="63"/>
    </row>
    <row r="193" spans="1:81" x14ac:dyDescent="0.35">
      <c r="A193" s="97"/>
      <c r="B193" s="82"/>
      <c r="C193" s="82"/>
      <c r="D193" s="82"/>
      <c r="E193" s="82"/>
      <c r="F193" s="63"/>
      <c r="G193" s="63"/>
      <c r="H193" s="63"/>
      <c r="I193" s="63"/>
      <c r="J193" s="63"/>
      <c r="K193" s="63"/>
      <c r="L193" s="63"/>
      <c r="M193" s="63"/>
      <c r="N193" s="63"/>
      <c r="O193" s="63"/>
      <c r="P193" s="63"/>
      <c r="Q193" s="63"/>
      <c r="R193" s="63"/>
      <c r="S193" s="63"/>
      <c r="T193" s="63"/>
      <c r="U193" s="63"/>
      <c r="X193" s="63"/>
      <c r="Y193" s="63"/>
      <c r="Z193" s="63"/>
      <c r="AA193" s="63"/>
      <c r="AB193" s="63"/>
      <c r="AC193" s="63"/>
      <c r="AD193" s="63"/>
      <c r="AE193" s="110"/>
      <c r="AF193" s="63"/>
      <c r="AG193" s="63"/>
      <c r="AH193" s="63"/>
      <c r="AI193" s="63"/>
      <c r="AJ193" s="63"/>
      <c r="AK193" s="63"/>
      <c r="AL193" s="63"/>
      <c r="AM193" s="63"/>
      <c r="AN193" s="63"/>
      <c r="AO193" s="63"/>
      <c r="AP193" s="63"/>
      <c r="AQ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R193" s="63"/>
      <c r="BS193" s="63"/>
      <c r="BT193" s="63"/>
      <c r="BU193" s="63"/>
      <c r="BV193" s="63"/>
      <c r="BW193" s="63"/>
      <c r="BX193" s="63"/>
      <c r="BY193" s="63"/>
      <c r="BZ193" s="63"/>
      <c r="CA193" s="63"/>
      <c r="CB193" s="63"/>
      <c r="CC193" s="63"/>
    </row>
    <row r="194" spans="1:81" x14ac:dyDescent="0.35">
      <c r="A194" s="97"/>
      <c r="B194" s="82"/>
      <c r="C194" s="82"/>
      <c r="D194" s="82"/>
      <c r="E194" s="82"/>
      <c r="F194" s="63"/>
      <c r="G194" s="63"/>
      <c r="H194" s="63"/>
      <c r="I194" s="63"/>
      <c r="J194" s="63"/>
      <c r="K194" s="63"/>
      <c r="L194" s="63"/>
      <c r="M194" s="63"/>
      <c r="N194" s="63"/>
      <c r="O194" s="63"/>
      <c r="P194" s="63"/>
      <c r="Q194" s="63"/>
      <c r="R194" s="63"/>
      <c r="S194" s="63"/>
      <c r="T194" s="63"/>
      <c r="U194" s="63"/>
      <c r="X194" s="63"/>
      <c r="Y194" s="63"/>
      <c r="Z194" s="63"/>
      <c r="AA194" s="63"/>
      <c r="AB194" s="63"/>
      <c r="AC194" s="63"/>
      <c r="AD194" s="63"/>
      <c r="AE194" s="110"/>
      <c r="AF194" s="63"/>
      <c r="AG194" s="63"/>
      <c r="AH194" s="63"/>
      <c r="AI194" s="63"/>
      <c r="AJ194" s="63"/>
      <c r="AK194" s="63"/>
      <c r="AL194" s="63"/>
      <c r="AM194" s="63"/>
      <c r="AN194" s="63"/>
      <c r="AO194" s="63"/>
      <c r="AP194" s="63"/>
      <c r="AQ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R194" s="63"/>
      <c r="BS194" s="63"/>
      <c r="BT194" s="63"/>
      <c r="BU194" s="63"/>
      <c r="BV194" s="63"/>
      <c r="BW194" s="63"/>
      <c r="BX194" s="63"/>
      <c r="BY194" s="63"/>
      <c r="BZ194" s="63"/>
      <c r="CA194" s="63"/>
      <c r="CB194" s="63"/>
      <c r="CC194" s="63"/>
    </row>
    <row r="195" spans="1:81" x14ac:dyDescent="0.35">
      <c r="A195" s="97"/>
      <c r="B195" s="82"/>
      <c r="C195" s="82"/>
      <c r="D195" s="82"/>
      <c r="E195" s="82"/>
      <c r="F195" s="63"/>
      <c r="G195" s="63"/>
      <c r="H195" s="63"/>
      <c r="I195" s="63"/>
      <c r="J195" s="63"/>
      <c r="K195" s="63"/>
      <c r="L195" s="63"/>
      <c r="M195" s="63"/>
      <c r="N195" s="63"/>
      <c r="O195" s="63"/>
      <c r="P195" s="63"/>
      <c r="Q195" s="63"/>
      <c r="R195" s="63"/>
      <c r="S195" s="63"/>
      <c r="T195" s="63"/>
      <c r="U195" s="63"/>
      <c r="X195" s="63"/>
      <c r="Y195" s="63"/>
      <c r="Z195" s="63"/>
      <c r="AA195" s="63"/>
      <c r="AB195" s="63"/>
      <c r="AC195" s="63"/>
      <c r="AD195" s="63"/>
      <c r="AE195" s="110"/>
      <c r="AF195" s="63"/>
      <c r="AG195" s="63"/>
      <c r="AH195" s="63"/>
      <c r="AI195" s="63"/>
      <c r="AJ195" s="63"/>
      <c r="AK195" s="63"/>
      <c r="AL195" s="63"/>
      <c r="AM195" s="63"/>
      <c r="AN195" s="63"/>
      <c r="AO195" s="63"/>
      <c r="AP195" s="63"/>
      <c r="AQ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R195" s="63"/>
      <c r="BS195" s="63"/>
      <c r="BT195" s="63"/>
      <c r="BU195" s="63"/>
      <c r="BV195" s="63"/>
      <c r="BW195" s="63"/>
      <c r="BX195" s="63"/>
      <c r="BY195" s="63"/>
      <c r="BZ195" s="63"/>
      <c r="CA195" s="63"/>
      <c r="CB195" s="63"/>
      <c r="CC195" s="63"/>
    </row>
    <row r="196" spans="1:81" x14ac:dyDescent="0.35">
      <c r="A196" s="97"/>
      <c r="B196" s="82"/>
      <c r="C196" s="82"/>
      <c r="D196" s="82"/>
      <c r="E196" s="82"/>
      <c r="F196" s="63"/>
      <c r="G196" s="63"/>
      <c r="H196" s="63"/>
      <c r="I196" s="63"/>
      <c r="J196" s="63"/>
      <c r="K196" s="63"/>
      <c r="L196" s="63"/>
      <c r="M196" s="63"/>
      <c r="N196" s="63"/>
      <c r="O196" s="63"/>
      <c r="P196" s="63"/>
      <c r="Q196" s="63"/>
      <c r="R196" s="63"/>
      <c r="S196" s="63"/>
      <c r="T196" s="63"/>
      <c r="U196" s="63"/>
      <c r="X196" s="63"/>
      <c r="Y196" s="63"/>
      <c r="Z196" s="63"/>
      <c r="AA196" s="63"/>
      <c r="AB196" s="63"/>
      <c r="AC196" s="63"/>
      <c r="AD196" s="63"/>
      <c r="AE196" s="110"/>
      <c r="AF196" s="63"/>
      <c r="AG196" s="63"/>
      <c r="AH196" s="63"/>
      <c r="AI196" s="63"/>
      <c r="AJ196" s="63"/>
      <c r="AK196" s="63"/>
      <c r="AL196" s="63"/>
      <c r="AM196" s="63"/>
      <c r="AN196" s="63"/>
      <c r="AO196" s="63"/>
      <c r="AP196" s="63"/>
      <c r="AQ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R196" s="63"/>
      <c r="BS196" s="63"/>
      <c r="BT196" s="63"/>
      <c r="BU196" s="63"/>
      <c r="BV196" s="63"/>
      <c r="BW196" s="63"/>
      <c r="BX196" s="63"/>
      <c r="BY196" s="63"/>
      <c r="BZ196" s="63"/>
      <c r="CA196" s="63"/>
      <c r="CB196" s="63"/>
      <c r="CC196" s="63"/>
    </row>
    <row r="197" spans="1:81" x14ac:dyDescent="0.35">
      <c r="A197" s="97"/>
      <c r="B197" s="82"/>
      <c r="C197" s="82"/>
      <c r="D197" s="82"/>
      <c r="E197" s="82"/>
      <c r="F197" s="63"/>
      <c r="G197" s="63"/>
      <c r="H197" s="63"/>
      <c r="I197" s="63"/>
      <c r="J197" s="63"/>
      <c r="K197" s="63"/>
      <c r="L197" s="63"/>
      <c r="M197" s="63"/>
      <c r="N197" s="63"/>
      <c r="O197" s="63"/>
      <c r="P197" s="63"/>
      <c r="Q197" s="63"/>
      <c r="R197" s="63"/>
      <c r="S197" s="63"/>
      <c r="T197" s="63"/>
      <c r="U197" s="63"/>
      <c r="X197" s="63"/>
      <c r="Y197" s="63"/>
      <c r="Z197" s="63"/>
      <c r="AA197" s="63"/>
      <c r="AB197" s="63"/>
      <c r="AC197" s="63"/>
      <c r="AD197" s="63"/>
      <c r="AE197" s="110"/>
      <c r="AF197" s="63"/>
      <c r="AG197" s="63"/>
      <c r="AH197" s="63"/>
      <c r="AI197" s="63"/>
      <c r="AJ197" s="63"/>
      <c r="AK197" s="63"/>
      <c r="AL197" s="63"/>
      <c r="AM197" s="63"/>
      <c r="AN197" s="63"/>
      <c r="AO197" s="63"/>
      <c r="AP197" s="63"/>
      <c r="AQ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R197" s="63"/>
      <c r="BS197" s="63"/>
      <c r="BT197" s="63"/>
      <c r="BU197" s="63"/>
      <c r="BV197" s="63"/>
      <c r="BW197" s="63"/>
      <c r="BX197" s="63"/>
      <c r="BY197" s="63"/>
      <c r="BZ197" s="63"/>
      <c r="CA197" s="63"/>
      <c r="CB197" s="63"/>
      <c r="CC197" s="63"/>
    </row>
    <row r="198" spans="1:81" x14ac:dyDescent="0.35">
      <c r="A198" s="97"/>
      <c r="B198" s="82"/>
      <c r="C198" s="82"/>
      <c r="D198" s="82"/>
      <c r="E198" s="82"/>
      <c r="F198" s="63"/>
      <c r="G198" s="63"/>
      <c r="H198" s="63"/>
      <c r="I198" s="63"/>
      <c r="J198" s="63"/>
      <c r="K198" s="63"/>
      <c r="L198" s="63"/>
      <c r="M198" s="63"/>
      <c r="N198" s="63"/>
      <c r="O198" s="63"/>
      <c r="P198" s="63"/>
      <c r="Q198" s="63"/>
      <c r="R198" s="63"/>
      <c r="S198" s="63"/>
      <c r="T198" s="63"/>
      <c r="U198" s="63"/>
      <c r="X198" s="63"/>
      <c r="Y198" s="63"/>
      <c r="Z198" s="63"/>
      <c r="AA198" s="63"/>
      <c r="AB198" s="63"/>
      <c r="AC198" s="63"/>
      <c r="AD198" s="63"/>
      <c r="AE198" s="110"/>
      <c r="AF198" s="63"/>
      <c r="AG198" s="63"/>
      <c r="AH198" s="63"/>
      <c r="AI198" s="63"/>
      <c r="AJ198" s="63"/>
      <c r="AK198" s="63"/>
      <c r="AL198" s="63"/>
      <c r="AM198" s="63"/>
      <c r="AN198" s="63"/>
      <c r="AO198" s="63"/>
      <c r="AP198" s="63"/>
      <c r="AQ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R198" s="63"/>
      <c r="BS198" s="63"/>
      <c r="BT198" s="63"/>
      <c r="BU198" s="63"/>
      <c r="BV198" s="63"/>
      <c r="BW198" s="63"/>
      <c r="BX198" s="63"/>
      <c r="BY198" s="63"/>
      <c r="BZ198" s="63"/>
      <c r="CA198" s="63"/>
      <c r="CB198" s="63"/>
      <c r="CC198" s="63"/>
    </row>
    <row r="199" spans="1:81" x14ac:dyDescent="0.35">
      <c r="A199" s="97"/>
      <c r="B199" s="82"/>
      <c r="C199" s="82"/>
      <c r="D199" s="82"/>
      <c r="E199" s="82"/>
      <c r="F199" s="63"/>
      <c r="G199" s="63"/>
      <c r="H199" s="63"/>
      <c r="I199" s="63"/>
      <c r="J199" s="63"/>
      <c r="K199" s="63"/>
      <c r="L199" s="63"/>
      <c r="M199" s="63"/>
      <c r="N199" s="63"/>
      <c r="O199" s="63"/>
      <c r="P199" s="63"/>
      <c r="Q199" s="63"/>
      <c r="R199" s="63"/>
      <c r="S199" s="63"/>
      <c r="T199" s="63"/>
      <c r="U199" s="63"/>
      <c r="X199" s="63"/>
      <c r="Y199" s="63"/>
      <c r="Z199" s="63"/>
      <c r="AA199" s="63"/>
      <c r="AB199" s="63"/>
      <c r="AC199" s="63"/>
      <c r="AD199" s="63"/>
      <c r="AE199" s="110"/>
      <c r="AF199" s="63"/>
      <c r="AG199" s="63"/>
      <c r="AH199" s="63"/>
      <c r="AI199" s="63"/>
      <c r="AJ199" s="63"/>
      <c r="AK199" s="63"/>
      <c r="AL199" s="63"/>
      <c r="AM199" s="63"/>
      <c r="AN199" s="63"/>
      <c r="AO199" s="63"/>
      <c r="AP199" s="63"/>
      <c r="AQ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R199" s="63"/>
      <c r="BS199" s="63"/>
      <c r="BT199" s="63"/>
      <c r="BU199" s="63"/>
      <c r="BV199" s="63"/>
      <c r="BW199" s="63"/>
      <c r="BX199" s="63"/>
      <c r="BY199" s="63"/>
      <c r="BZ199" s="63"/>
      <c r="CA199" s="63"/>
      <c r="CB199" s="63"/>
      <c r="CC199" s="63"/>
    </row>
    <row r="200" spans="1:81" x14ac:dyDescent="0.35">
      <c r="A200" s="97"/>
      <c r="B200" s="82"/>
      <c r="C200" s="82"/>
      <c r="D200" s="82"/>
      <c r="E200" s="82"/>
      <c r="F200" s="63"/>
      <c r="G200" s="63"/>
      <c r="H200" s="63"/>
      <c r="I200" s="63"/>
      <c r="J200" s="63"/>
      <c r="K200" s="63"/>
      <c r="L200" s="63"/>
      <c r="M200" s="63"/>
      <c r="N200" s="63"/>
      <c r="O200" s="63"/>
      <c r="P200" s="63"/>
      <c r="Q200" s="63"/>
      <c r="R200" s="63"/>
      <c r="S200" s="63"/>
      <c r="T200" s="63"/>
      <c r="U200" s="63"/>
      <c r="X200" s="63"/>
      <c r="Y200" s="63"/>
      <c r="Z200" s="63"/>
      <c r="AA200" s="63"/>
      <c r="AB200" s="63"/>
      <c r="AC200" s="63"/>
      <c r="AD200" s="63"/>
      <c r="AE200" s="110"/>
      <c r="AF200" s="63"/>
      <c r="AG200" s="63"/>
      <c r="AH200" s="63"/>
      <c r="AI200" s="63"/>
      <c r="AJ200" s="63"/>
      <c r="AK200" s="63"/>
      <c r="AL200" s="63"/>
      <c r="AM200" s="63"/>
      <c r="AN200" s="63"/>
      <c r="AO200" s="63"/>
      <c r="AP200" s="63"/>
      <c r="AQ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R200" s="63"/>
      <c r="BS200" s="63"/>
      <c r="BT200" s="63"/>
      <c r="BU200" s="63"/>
      <c r="BV200" s="63"/>
      <c r="BW200" s="63"/>
      <c r="BX200" s="63"/>
      <c r="BY200" s="63"/>
      <c r="BZ200" s="63"/>
      <c r="CA200" s="63"/>
      <c r="CB200" s="63"/>
      <c r="CC200" s="63"/>
    </row>
    <row r="201" spans="1:81" x14ac:dyDescent="0.35">
      <c r="A201" s="97"/>
      <c r="B201" s="82"/>
      <c r="C201" s="82"/>
      <c r="D201" s="82"/>
      <c r="E201" s="82"/>
      <c r="F201" s="63"/>
      <c r="G201" s="63"/>
      <c r="H201" s="63"/>
      <c r="I201" s="63"/>
      <c r="J201" s="63"/>
      <c r="K201" s="63"/>
      <c r="L201" s="63"/>
      <c r="M201" s="63"/>
      <c r="N201" s="63"/>
      <c r="O201" s="63"/>
      <c r="P201" s="63"/>
      <c r="Q201" s="63"/>
      <c r="R201" s="63"/>
      <c r="S201" s="63"/>
      <c r="T201" s="63"/>
      <c r="U201" s="63"/>
      <c r="X201" s="63"/>
      <c r="Y201" s="63"/>
      <c r="Z201" s="63"/>
      <c r="AA201" s="63"/>
      <c r="AB201" s="63"/>
      <c r="AC201" s="63"/>
      <c r="AD201" s="63"/>
      <c r="AE201" s="110"/>
      <c r="AF201" s="63"/>
      <c r="AG201" s="63"/>
      <c r="AH201" s="63"/>
      <c r="AI201" s="63"/>
      <c r="AJ201" s="63"/>
      <c r="AK201" s="63"/>
      <c r="AL201" s="63"/>
      <c r="AM201" s="63"/>
      <c r="AN201" s="63"/>
      <c r="AO201" s="63"/>
      <c r="AP201" s="63"/>
      <c r="AQ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R201" s="63"/>
      <c r="BS201" s="63"/>
      <c r="BT201" s="63"/>
      <c r="BU201" s="63"/>
      <c r="BV201" s="63"/>
      <c r="BW201" s="63"/>
      <c r="BX201" s="63"/>
      <c r="BY201" s="63"/>
      <c r="BZ201" s="63"/>
      <c r="CA201" s="63"/>
      <c r="CB201" s="63"/>
      <c r="CC201" s="63"/>
    </row>
    <row r="202" spans="1:81" x14ac:dyDescent="0.35">
      <c r="A202" s="97"/>
      <c r="B202" s="82"/>
      <c r="C202" s="82"/>
      <c r="D202" s="82"/>
      <c r="E202" s="82"/>
      <c r="F202" s="63"/>
      <c r="G202" s="63"/>
      <c r="H202" s="63"/>
      <c r="I202" s="63"/>
      <c r="J202" s="63"/>
      <c r="K202" s="63"/>
      <c r="L202" s="63"/>
      <c r="M202" s="63"/>
      <c r="N202" s="63"/>
      <c r="O202" s="63"/>
      <c r="P202" s="63"/>
      <c r="Q202" s="63"/>
      <c r="R202" s="63"/>
      <c r="S202" s="63"/>
      <c r="T202" s="63"/>
      <c r="U202" s="63"/>
      <c r="X202" s="63"/>
      <c r="Y202" s="63"/>
      <c r="Z202" s="63"/>
      <c r="AA202" s="63"/>
      <c r="AB202" s="63"/>
      <c r="AC202" s="63"/>
      <c r="AD202" s="63"/>
      <c r="AE202" s="110"/>
      <c r="AF202" s="63"/>
      <c r="AG202" s="63"/>
      <c r="AH202" s="63"/>
      <c r="AI202" s="63"/>
      <c r="AJ202" s="63"/>
      <c r="AK202" s="63"/>
      <c r="AL202" s="63"/>
      <c r="AM202" s="63"/>
      <c r="AN202" s="63"/>
      <c r="AO202" s="63"/>
      <c r="AP202" s="63"/>
      <c r="AQ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R202" s="63"/>
      <c r="BS202" s="63"/>
      <c r="BT202" s="63"/>
      <c r="BU202" s="63"/>
      <c r="BV202" s="63"/>
      <c r="BW202" s="63"/>
      <c r="BX202" s="63"/>
      <c r="BY202" s="63"/>
      <c r="BZ202" s="63"/>
      <c r="CA202" s="63"/>
      <c r="CB202" s="63"/>
      <c r="CC202" s="63"/>
    </row>
    <row r="203" spans="1:81" x14ac:dyDescent="0.35">
      <c r="A203" s="97"/>
      <c r="B203" s="82"/>
      <c r="C203" s="82"/>
      <c r="D203" s="82"/>
      <c r="E203" s="82"/>
      <c r="F203" s="63"/>
      <c r="G203" s="63"/>
      <c r="H203" s="63"/>
      <c r="I203" s="63"/>
      <c r="J203" s="63"/>
      <c r="K203" s="63"/>
      <c r="L203" s="63"/>
      <c r="M203" s="63"/>
      <c r="N203" s="63"/>
      <c r="O203" s="63"/>
      <c r="P203" s="63"/>
      <c r="Q203" s="63"/>
      <c r="R203" s="63"/>
      <c r="S203" s="63"/>
      <c r="T203" s="63"/>
      <c r="U203" s="63"/>
      <c r="X203" s="63"/>
      <c r="Y203" s="63"/>
      <c r="Z203" s="63"/>
      <c r="AA203" s="63"/>
      <c r="AB203" s="63"/>
      <c r="AC203" s="63"/>
      <c r="AD203" s="63"/>
      <c r="AE203" s="110"/>
      <c r="AF203" s="63"/>
      <c r="AG203" s="63"/>
      <c r="AH203" s="63"/>
      <c r="AI203" s="63"/>
      <c r="AJ203" s="63"/>
      <c r="AK203" s="63"/>
      <c r="AL203" s="63"/>
      <c r="AM203" s="63"/>
      <c r="AN203" s="63"/>
      <c r="AO203" s="63"/>
      <c r="AP203" s="63"/>
      <c r="AQ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R203" s="63"/>
      <c r="BS203" s="63"/>
      <c r="BT203" s="63"/>
      <c r="BU203" s="63"/>
      <c r="BV203" s="63"/>
      <c r="BW203" s="63"/>
      <c r="BX203" s="63"/>
      <c r="BY203" s="63"/>
      <c r="BZ203" s="63"/>
      <c r="CA203" s="63"/>
      <c r="CB203" s="63"/>
      <c r="CC203" s="63"/>
    </row>
    <row r="204" spans="1:81" x14ac:dyDescent="0.35">
      <c r="A204" s="97"/>
      <c r="B204" s="82"/>
      <c r="C204" s="82"/>
      <c r="D204" s="82"/>
      <c r="E204" s="82"/>
      <c r="F204" s="63"/>
      <c r="G204" s="63"/>
      <c r="H204" s="63"/>
      <c r="I204" s="63"/>
      <c r="J204" s="63"/>
      <c r="K204" s="63"/>
      <c r="L204" s="63"/>
      <c r="M204" s="63"/>
      <c r="N204" s="63"/>
      <c r="O204" s="63"/>
      <c r="P204" s="63"/>
      <c r="Q204" s="63"/>
      <c r="R204" s="63"/>
      <c r="S204" s="63"/>
      <c r="T204" s="63"/>
      <c r="U204" s="63"/>
      <c r="X204" s="63"/>
      <c r="Y204" s="63"/>
      <c r="Z204" s="63"/>
      <c r="AA204" s="63"/>
      <c r="AB204" s="63"/>
      <c r="AC204" s="63"/>
      <c r="AD204" s="63"/>
      <c r="AE204" s="110"/>
      <c r="AF204" s="63"/>
      <c r="AG204" s="63"/>
      <c r="AH204" s="63"/>
      <c r="AI204" s="63"/>
      <c r="AJ204" s="63"/>
      <c r="AK204" s="63"/>
      <c r="AL204" s="63"/>
      <c r="AM204" s="63"/>
      <c r="AN204" s="63"/>
      <c r="AO204" s="63"/>
      <c r="AP204" s="63"/>
      <c r="AQ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R204" s="63"/>
      <c r="BS204" s="63"/>
      <c r="BT204" s="63"/>
      <c r="BU204" s="63"/>
      <c r="BV204" s="63"/>
      <c r="BW204" s="63"/>
      <c r="BX204" s="63"/>
      <c r="BY204" s="63"/>
      <c r="BZ204" s="63"/>
      <c r="CA204" s="63"/>
      <c r="CB204" s="63"/>
      <c r="CC204" s="63"/>
    </row>
    <row r="205" spans="1:81" x14ac:dyDescent="0.35">
      <c r="A205" s="97"/>
      <c r="B205" s="82"/>
      <c r="C205" s="82"/>
      <c r="D205" s="82"/>
      <c r="E205" s="82"/>
      <c r="F205" s="63"/>
      <c r="G205" s="63"/>
      <c r="H205" s="63"/>
      <c r="I205" s="63"/>
      <c r="J205" s="63"/>
      <c r="K205" s="63"/>
      <c r="L205" s="63"/>
      <c r="M205" s="63"/>
      <c r="N205" s="63"/>
      <c r="O205" s="63"/>
      <c r="P205" s="63"/>
      <c r="Q205" s="63"/>
      <c r="R205" s="63"/>
      <c r="S205" s="63"/>
      <c r="T205" s="63"/>
      <c r="U205" s="63"/>
      <c r="X205" s="63"/>
      <c r="Y205" s="63"/>
      <c r="Z205" s="63"/>
      <c r="AA205" s="63"/>
      <c r="AB205" s="63"/>
      <c r="AC205" s="63"/>
      <c r="AD205" s="63"/>
      <c r="AE205" s="110"/>
      <c r="AF205" s="63"/>
      <c r="AG205" s="63"/>
      <c r="AH205" s="63"/>
      <c r="AI205" s="63"/>
      <c r="AJ205" s="63"/>
      <c r="AK205" s="63"/>
      <c r="AL205" s="63"/>
      <c r="AM205" s="63"/>
      <c r="AN205" s="63"/>
      <c r="AO205" s="63"/>
      <c r="AP205" s="63"/>
      <c r="AQ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R205" s="63"/>
      <c r="BS205" s="63"/>
      <c r="BT205" s="63"/>
      <c r="BU205" s="63"/>
      <c r="BV205" s="63"/>
      <c r="BW205" s="63"/>
      <c r="BX205" s="63"/>
      <c r="BY205" s="63"/>
      <c r="BZ205" s="63"/>
      <c r="CA205" s="63"/>
      <c r="CB205" s="63"/>
      <c r="CC205" s="63"/>
    </row>
    <row r="206" spans="1:81" x14ac:dyDescent="0.35">
      <c r="A206" s="97"/>
      <c r="B206" s="82"/>
      <c r="C206" s="82"/>
      <c r="D206" s="82"/>
      <c r="E206" s="82"/>
      <c r="F206" s="63"/>
      <c r="G206" s="63"/>
      <c r="H206" s="63"/>
      <c r="I206" s="63"/>
      <c r="J206" s="63"/>
      <c r="K206" s="63"/>
      <c r="L206" s="63"/>
      <c r="M206" s="63"/>
      <c r="N206" s="63"/>
      <c r="O206" s="63"/>
      <c r="P206" s="63"/>
      <c r="Q206" s="63"/>
      <c r="R206" s="63"/>
      <c r="S206" s="63"/>
      <c r="T206" s="63"/>
      <c r="U206" s="63"/>
      <c r="X206" s="63"/>
      <c r="Y206" s="63"/>
      <c r="Z206" s="63"/>
      <c r="AA206" s="63"/>
      <c r="AB206" s="63"/>
      <c r="AC206" s="63"/>
      <c r="AD206" s="63"/>
      <c r="AE206" s="110"/>
      <c r="AF206" s="63"/>
      <c r="AG206" s="63"/>
      <c r="AH206" s="63"/>
      <c r="AI206" s="63"/>
      <c r="AJ206" s="63"/>
      <c r="AK206" s="63"/>
      <c r="AL206" s="63"/>
      <c r="AM206" s="63"/>
      <c r="AN206" s="63"/>
      <c r="AO206" s="63"/>
      <c r="AP206" s="63"/>
      <c r="AQ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R206" s="63"/>
      <c r="BS206" s="63"/>
      <c r="BT206" s="63"/>
      <c r="BU206" s="63"/>
      <c r="BV206" s="63"/>
      <c r="BW206" s="63"/>
      <c r="BX206" s="63"/>
      <c r="BY206" s="63"/>
      <c r="BZ206" s="63"/>
      <c r="CA206" s="63"/>
      <c r="CB206" s="63"/>
      <c r="CC206" s="63"/>
    </row>
    <row r="207" spans="1:81" x14ac:dyDescent="0.35">
      <c r="A207" s="97"/>
      <c r="B207" s="82"/>
      <c r="C207" s="82"/>
      <c r="D207" s="82"/>
      <c r="E207" s="82"/>
      <c r="F207" s="63"/>
      <c r="G207" s="63"/>
      <c r="H207" s="63"/>
      <c r="I207" s="63"/>
      <c r="J207" s="63"/>
      <c r="K207" s="63"/>
      <c r="L207" s="63"/>
      <c r="M207" s="63"/>
      <c r="N207" s="63"/>
      <c r="O207" s="63"/>
      <c r="P207" s="63"/>
      <c r="Q207" s="63"/>
      <c r="R207" s="63"/>
      <c r="S207" s="63"/>
      <c r="T207" s="63"/>
      <c r="U207" s="63"/>
      <c r="X207" s="63"/>
      <c r="Y207" s="63"/>
      <c r="Z207" s="63"/>
      <c r="AA207" s="63"/>
      <c r="AB207" s="63"/>
      <c r="AC207" s="63"/>
      <c r="AD207" s="63"/>
      <c r="AE207" s="110"/>
      <c r="AF207" s="63"/>
      <c r="AG207" s="63"/>
      <c r="AH207" s="63"/>
      <c r="AI207" s="63"/>
      <c r="AJ207" s="63"/>
      <c r="AK207" s="63"/>
      <c r="AL207" s="63"/>
      <c r="AM207" s="63"/>
      <c r="AN207" s="63"/>
      <c r="AO207" s="63"/>
      <c r="AP207" s="63"/>
      <c r="AQ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R207" s="63"/>
      <c r="BS207" s="63"/>
      <c r="BT207" s="63"/>
      <c r="BU207" s="63"/>
      <c r="BV207" s="63"/>
      <c r="BW207" s="63"/>
      <c r="BX207" s="63"/>
      <c r="BY207" s="63"/>
      <c r="BZ207" s="63"/>
      <c r="CA207" s="63"/>
      <c r="CB207" s="63"/>
      <c r="CC207" s="63"/>
    </row>
    <row r="208" spans="1:81" x14ac:dyDescent="0.35">
      <c r="A208" s="97"/>
      <c r="B208" s="82"/>
      <c r="C208" s="82"/>
      <c r="D208" s="82"/>
      <c r="E208" s="82"/>
      <c r="F208" s="63"/>
      <c r="G208" s="63"/>
      <c r="H208" s="63"/>
      <c r="I208" s="63"/>
      <c r="J208" s="63"/>
      <c r="K208" s="63"/>
      <c r="L208" s="63"/>
      <c r="M208" s="63"/>
      <c r="N208" s="63"/>
      <c r="O208" s="63"/>
      <c r="P208" s="63"/>
      <c r="Q208" s="63"/>
      <c r="R208" s="63"/>
      <c r="S208" s="63"/>
      <c r="T208" s="63"/>
      <c r="U208" s="63"/>
      <c r="X208" s="63"/>
      <c r="Y208" s="63"/>
      <c r="Z208" s="63"/>
      <c r="AA208" s="63"/>
      <c r="AB208" s="63"/>
      <c r="AC208" s="63"/>
      <c r="AD208" s="63"/>
      <c r="AE208" s="110"/>
      <c r="AF208" s="63"/>
      <c r="AG208" s="63"/>
      <c r="AH208" s="63"/>
      <c r="AI208" s="63"/>
      <c r="AJ208" s="63"/>
      <c r="AK208" s="63"/>
      <c r="AL208" s="63"/>
      <c r="AM208" s="63"/>
      <c r="AN208" s="63"/>
      <c r="AO208" s="63"/>
      <c r="AP208" s="63"/>
      <c r="AQ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R208" s="63"/>
      <c r="BS208" s="63"/>
      <c r="BT208" s="63"/>
      <c r="BU208" s="63"/>
      <c r="BV208" s="63"/>
      <c r="BW208" s="63"/>
      <c r="BX208" s="63"/>
      <c r="BY208" s="63"/>
      <c r="BZ208" s="63"/>
      <c r="CA208" s="63"/>
      <c r="CB208" s="63"/>
      <c r="CC208" s="63"/>
    </row>
    <row r="209" spans="1:81" x14ac:dyDescent="0.35">
      <c r="A209" s="97"/>
      <c r="B209" s="82"/>
      <c r="C209" s="82"/>
      <c r="D209" s="82"/>
      <c r="E209" s="82"/>
      <c r="F209" s="63"/>
      <c r="G209" s="63"/>
      <c r="H209" s="63"/>
      <c r="I209" s="63"/>
      <c r="J209" s="63"/>
      <c r="K209" s="63"/>
      <c r="L209" s="63"/>
      <c r="M209" s="63"/>
      <c r="N209" s="63"/>
      <c r="O209" s="63"/>
      <c r="P209" s="63"/>
      <c r="Q209" s="63"/>
      <c r="R209" s="63"/>
      <c r="S209" s="63"/>
      <c r="T209" s="63"/>
      <c r="U209" s="63"/>
      <c r="X209" s="63"/>
      <c r="Y209" s="63"/>
      <c r="Z209" s="63"/>
      <c r="AA209" s="63"/>
      <c r="AB209" s="63"/>
      <c r="AC209" s="63"/>
      <c r="AD209" s="63"/>
      <c r="AE209" s="110"/>
      <c r="AF209" s="63"/>
      <c r="AG209" s="63"/>
      <c r="AH209" s="63"/>
      <c r="AI209" s="63"/>
      <c r="AJ209" s="63"/>
      <c r="AK209" s="63"/>
      <c r="AL209" s="63"/>
      <c r="AM209" s="63"/>
      <c r="AN209" s="63"/>
      <c r="AO209" s="63"/>
      <c r="AP209" s="63"/>
      <c r="AQ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R209" s="63"/>
      <c r="BS209" s="63"/>
      <c r="BT209" s="63"/>
      <c r="BU209" s="63"/>
      <c r="BV209" s="63"/>
      <c r="BW209" s="63"/>
      <c r="BX209" s="63"/>
      <c r="BY209" s="63"/>
      <c r="BZ209" s="63"/>
      <c r="CA209" s="63"/>
      <c r="CB209" s="63"/>
      <c r="CC209" s="63"/>
    </row>
    <row r="210" spans="1:81" x14ac:dyDescent="0.35">
      <c r="A210" s="97"/>
      <c r="B210" s="82"/>
      <c r="C210" s="82"/>
      <c r="D210" s="82"/>
      <c r="E210" s="82"/>
      <c r="F210" s="63"/>
      <c r="G210" s="63"/>
      <c r="H210" s="63"/>
      <c r="I210" s="63"/>
      <c r="J210" s="63"/>
      <c r="K210" s="63"/>
      <c r="L210" s="63"/>
      <c r="M210" s="63"/>
      <c r="N210" s="63"/>
      <c r="O210" s="63"/>
      <c r="P210" s="63"/>
      <c r="Q210" s="63"/>
      <c r="R210" s="63"/>
      <c r="S210" s="63"/>
      <c r="T210" s="63"/>
      <c r="U210" s="63"/>
      <c r="X210" s="63"/>
      <c r="Y210" s="63"/>
      <c r="Z210" s="63"/>
      <c r="AA210" s="63"/>
      <c r="AB210" s="63"/>
      <c r="AC210" s="63"/>
      <c r="AD210" s="63"/>
      <c r="AE210" s="110"/>
      <c r="AF210" s="63"/>
      <c r="AG210" s="63"/>
      <c r="AH210" s="63"/>
      <c r="AI210" s="63"/>
      <c r="AJ210" s="63"/>
      <c r="AK210" s="63"/>
      <c r="AL210" s="63"/>
      <c r="AM210" s="63"/>
      <c r="AN210" s="63"/>
      <c r="AO210" s="63"/>
      <c r="AP210" s="63"/>
      <c r="AQ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R210" s="63"/>
      <c r="BS210" s="63"/>
      <c r="BT210" s="63"/>
      <c r="BU210" s="63"/>
      <c r="BV210" s="63"/>
      <c r="BW210" s="63"/>
      <c r="BX210" s="63"/>
      <c r="BY210" s="63"/>
      <c r="BZ210" s="63"/>
      <c r="CA210" s="63"/>
      <c r="CB210" s="63"/>
      <c r="CC210" s="63"/>
    </row>
    <row r="211" spans="1:81" x14ac:dyDescent="0.35">
      <c r="A211" s="97"/>
      <c r="B211" s="82"/>
      <c r="C211" s="82"/>
      <c r="D211" s="82"/>
      <c r="E211" s="82"/>
      <c r="F211" s="63"/>
      <c r="G211" s="63"/>
      <c r="H211" s="63"/>
      <c r="I211" s="63"/>
      <c r="J211" s="63"/>
      <c r="K211" s="63"/>
      <c r="L211" s="63"/>
      <c r="M211" s="63"/>
      <c r="N211" s="63"/>
      <c r="O211" s="63"/>
      <c r="P211" s="63"/>
      <c r="Q211" s="63"/>
      <c r="R211" s="63"/>
      <c r="S211" s="63"/>
      <c r="T211" s="63"/>
      <c r="U211" s="63"/>
      <c r="X211" s="63"/>
      <c r="Y211" s="63"/>
      <c r="Z211" s="63"/>
      <c r="AA211" s="63"/>
      <c r="AB211" s="63"/>
      <c r="AC211" s="63"/>
      <c r="AD211" s="63"/>
      <c r="AE211" s="110"/>
      <c r="AF211" s="63"/>
      <c r="AG211" s="63"/>
      <c r="AH211" s="63"/>
      <c r="AI211" s="63"/>
      <c r="AJ211" s="63"/>
      <c r="AK211" s="63"/>
      <c r="AL211" s="63"/>
      <c r="AM211" s="63"/>
      <c r="AN211" s="63"/>
      <c r="AO211" s="63"/>
      <c r="AP211" s="63"/>
      <c r="AQ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R211" s="63"/>
      <c r="BS211" s="63"/>
      <c r="BT211" s="63"/>
      <c r="BU211" s="63"/>
      <c r="BV211" s="63"/>
      <c r="BW211" s="63"/>
      <c r="BX211" s="63"/>
      <c r="BY211" s="63"/>
      <c r="BZ211" s="63"/>
      <c r="CA211" s="63"/>
      <c r="CB211" s="63"/>
      <c r="CC211" s="63"/>
    </row>
    <row r="212" spans="1:81" x14ac:dyDescent="0.35">
      <c r="A212" s="97"/>
      <c r="B212" s="82"/>
      <c r="C212" s="82"/>
      <c r="D212" s="82"/>
      <c r="E212" s="82"/>
      <c r="F212" s="63"/>
      <c r="G212" s="63"/>
      <c r="H212" s="63"/>
      <c r="I212" s="63"/>
      <c r="J212" s="63"/>
      <c r="K212" s="63"/>
      <c r="L212" s="63"/>
      <c r="M212" s="63"/>
      <c r="N212" s="63"/>
      <c r="O212" s="63"/>
      <c r="P212" s="63"/>
      <c r="Q212" s="63"/>
      <c r="R212" s="63"/>
      <c r="S212" s="63"/>
      <c r="T212" s="63"/>
      <c r="U212" s="63"/>
      <c r="X212" s="63"/>
      <c r="Y212" s="63"/>
      <c r="Z212" s="63"/>
      <c r="AA212" s="63"/>
      <c r="AB212" s="63"/>
      <c r="AC212" s="63"/>
      <c r="AD212" s="63"/>
      <c r="AE212" s="110"/>
      <c r="AF212" s="63"/>
      <c r="AG212" s="63"/>
      <c r="AH212" s="63"/>
      <c r="AI212" s="63"/>
      <c r="AJ212" s="63"/>
      <c r="AK212" s="63"/>
      <c r="AL212" s="63"/>
      <c r="AM212" s="63"/>
      <c r="AN212" s="63"/>
      <c r="AO212" s="63"/>
      <c r="AP212" s="63"/>
      <c r="AQ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R212" s="63"/>
      <c r="BS212" s="63"/>
      <c r="BT212" s="63"/>
      <c r="BU212" s="63"/>
      <c r="BV212" s="63"/>
      <c r="BW212" s="63"/>
      <c r="BX212" s="63"/>
      <c r="BY212" s="63"/>
      <c r="BZ212" s="63"/>
      <c r="CA212" s="63"/>
      <c r="CB212" s="63"/>
      <c r="CC212" s="63"/>
    </row>
    <row r="213" spans="1:81" x14ac:dyDescent="0.35">
      <c r="A213" s="97"/>
      <c r="B213" s="82"/>
      <c r="C213" s="82"/>
      <c r="D213" s="82"/>
      <c r="E213" s="82"/>
      <c r="F213" s="63"/>
      <c r="G213" s="63"/>
      <c r="H213" s="63"/>
      <c r="I213" s="63"/>
      <c r="J213" s="63"/>
      <c r="K213" s="63"/>
      <c r="L213" s="63"/>
      <c r="M213" s="63"/>
      <c r="N213" s="63"/>
      <c r="O213" s="63"/>
      <c r="P213" s="63"/>
      <c r="Q213" s="63"/>
      <c r="R213" s="63"/>
      <c r="S213" s="63"/>
      <c r="T213" s="63"/>
      <c r="U213" s="63"/>
      <c r="X213" s="63"/>
      <c r="Y213" s="63"/>
      <c r="Z213" s="63"/>
      <c r="AA213" s="63"/>
      <c r="AB213" s="63"/>
      <c r="AC213" s="63"/>
      <c r="AD213" s="63"/>
      <c r="AE213" s="110"/>
      <c r="AF213" s="63"/>
      <c r="AG213" s="63"/>
      <c r="AH213" s="63"/>
      <c r="AI213" s="63"/>
      <c r="AJ213" s="63"/>
      <c r="AK213" s="63"/>
      <c r="AL213" s="63"/>
      <c r="AM213" s="63"/>
      <c r="AN213" s="63"/>
      <c r="AO213" s="63"/>
      <c r="AP213" s="63"/>
      <c r="AQ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R213" s="63"/>
      <c r="BS213" s="63"/>
      <c r="BT213" s="63"/>
      <c r="BU213" s="63"/>
      <c r="BV213" s="63"/>
      <c r="BW213" s="63"/>
      <c r="BX213" s="63"/>
      <c r="BY213" s="63"/>
      <c r="BZ213" s="63"/>
      <c r="CA213" s="63"/>
      <c r="CB213" s="63"/>
      <c r="CC213" s="63"/>
    </row>
    <row r="214" spans="1:81" x14ac:dyDescent="0.35">
      <c r="A214" s="97"/>
      <c r="B214" s="82"/>
      <c r="C214" s="82"/>
      <c r="D214" s="82"/>
      <c r="E214" s="82"/>
      <c r="F214" s="63"/>
      <c r="G214" s="63"/>
      <c r="H214" s="63"/>
      <c r="I214" s="63"/>
      <c r="J214" s="63"/>
      <c r="K214" s="63"/>
      <c r="L214" s="63"/>
      <c r="M214" s="63"/>
      <c r="N214" s="63"/>
      <c r="O214" s="63"/>
      <c r="P214" s="63"/>
      <c r="Q214" s="63"/>
      <c r="R214" s="63"/>
      <c r="S214" s="63"/>
      <c r="T214" s="63"/>
      <c r="U214" s="63"/>
      <c r="X214" s="63"/>
      <c r="Y214" s="63"/>
      <c r="Z214" s="63"/>
      <c r="AA214" s="63"/>
      <c r="AB214" s="63"/>
      <c r="AC214" s="63"/>
      <c r="AD214" s="63"/>
      <c r="AE214" s="110"/>
      <c r="AF214" s="63"/>
      <c r="AG214" s="63"/>
      <c r="AH214" s="63"/>
      <c r="AI214" s="63"/>
      <c r="AJ214" s="63"/>
      <c r="AK214" s="63"/>
      <c r="AL214" s="63"/>
      <c r="AM214" s="63"/>
      <c r="AN214" s="63"/>
      <c r="AO214" s="63"/>
      <c r="AP214" s="63"/>
      <c r="AQ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R214" s="63"/>
      <c r="BS214" s="63"/>
      <c r="BT214" s="63"/>
      <c r="BU214" s="63"/>
      <c r="BV214" s="63"/>
      <c r="BW214" s="63"/>
      <c r="BX214" s="63"/>
      <c r="BY214" s="63"/>
      <c r="BZ214" s="63"/>
      <c r="CA214" s="63"/>
      <c r="CB214" s="63"/>
      <c r="CC214" s="63"/>
    </row>
    <row r="215" spans="1:81" x14ac:dyDescent="0.35">
      <c r="A215" s="97"/>
      <c r="B215" s="82"/>
      <c r="C215" s="82"/>
      <c r="D215" s="82"/>
      <c r="E215" s="82"/>
      <c r="F215" s="63"/>
      <c r="G215" s="63"/>
      <c r="H215" s="63"/>
      <c r="I215" s="63"/>
      <c r="J215" s="63"/>
      <c r="K215" s="63"/>
      <c r="L215" s="63"/>
      <c r="M215" s="63"/>
      <c r="N215" s="63"/>
      <c r="O215" s="63"/>
      <c r="P215" s="63"/>
      <c r="Q215" s="63"/>
      <c r="R215" s="63"/>
      <c r="S215" s="63"/>
      <c r="T215" s="63"/>
      <c r="U215" s="63"/>
      <c r="X215" s="63"/>
      <c r="Y215" s="63"/>
      <c r="Z215" s="63"/>
      <c r="AA215" s="63"/>
      <c r="AB215" s="63"/>
      <c r="AC215" s="63"/>
      <c r="AD215" s="63"/>
      <c r="AE215" s="110"/>
      <c r="AF215" s="63"/>
      <c r="AG215" s="63"/>
      <c r="AH215" s="63"/>
      <c r="AI215" s="63"/>
      <c r="AJ215" s="63"/>
      <c r="AK215" s="63"/>
      <c r="AL215" s="63"/>
      <c r="AM215" s="63"/>
      <c r="AN215" s="63"/>
      <c r="AO215" s="63"/>
      <c r="AP215" s="63"/>
      <c r="AQ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R215" s="63"/>
      <c r="BS215" s="63"/>
      <c r="BT215" s="63"/>
      <c r="BU215" s="63"/>
      <c r="BV215" s="63"/>
      <c r="BW215" s="63"/>
      <c r="BX215" s="63"/>
      <c r="BY215" s="63"/>
      <c r="BZ215" s="63"/>
      <c r="CA215" s="63"/>
      <c r="CB215" s="63"/>
      <c r="CC215" s="63"/>
    </row>
    <row r="216" spans="1:81" x14ac:dyDescent="0.35">
      <c r="A216" s="97"/>
      <c r="B216" s="82"/>
      <c r="C216" s="82"/>
      <c r="D216" s="82"/>
      <c r="E216" s="82"/>
      <c r="F216" s="63"/>
      <c r="G216" s="63"/>
      <c r="H216" s="63"/>
      <c r="I216" s="63"/>
      <c r="J216" s="63"/>
      <c r="K216" s="63"/>
      <c r="L216" s="63"/>
      <c r="M216" s="63"/>
      <c r="N216" s="63"/>
      <c r="O216" s="63"/>
      <c r="P216" s="63"/>
      <c r="Q216" s="63"/>
      <c r="R216" s="63"/>
      <c r="S216" s="63"/>
      <c r="T216" s="63"/>
      <c r="U216" s="63"/>
      <c r="X216" s="63"/>
      <c r="Y216" s="63"/>
      <c r="Z216" s="63"/>
      <c r="AA216" s="63"/>
      <c r="AB216" s="63"/>
      <c r="AC216" s="63"/>
      <c r="AD216" s="63"/>
      <c r="AE216" s="110"/>
      <c r="AF216" s="63"/>
      <c r="AG216" s="63"/>
      <c r="AH216" s="63"/>
      <c r="AI216" s="63"/>
      <c r="AJ216" s="63"/>
      <c r="AK216" s="63"/>
      <c r="AL216" s="63"/>
      <c r="AM216" s="63"/>
      <c r="AN216" s="63"/>
      <c r="AO216" s="63"/>
      <c r="AP216" s="63"/>
      <c r="AQ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R216" s="63"/>
      <c r="BS216" s="63"/>
      <c r="BT216" s="63"/>
      <c r="BU216" s="63"/>
      <c r="BV216" s="63"/>
      <c r="BW216" s="63"/>
      <c r="BX216" s="63"/>
      <c r="BY216" s="63"/>
      <c r="BZ216" s="63"/>
      <c r="CA216" s="63"/>
      <c r="CB216" s="63"/>
      <c r="CC216" s="63"/>
    </row>
    <row r="217" spans="1:81" x14ac:dyDescent="0.35">
      <c r="A217" s="97"/>
      <c r="B217" s="82"/>
      <c r="C217" s="82"/>
      <c r="D217" s="82"/>
      <c r="E217" s="82"/>
      <c r="F217" s="63"/>
      <c r="G217" s="63"/>
      <c r="H217" s="63"/>
      <c r="I217" s="63"/>
      <c r="J217" s="63"/>
      <c r="K217" s="63"/>
      <c r="L217" s="63"/>
      <c r="M217" s="63"/>
      <c r="N217" s="63"/>
      <c r="O217" s="63"/>
      <c r="P217" s="63"/>
      <c r="Q217" s="63"/>
      <c r="R217" s="63"/>
      <c r="S217" s="63"/>
      <c r="T217" s="63"/>
      <c r="U217" s="63"/>
      <c r="X217" s="63"/>
      <c r="Y217" s="63"/>
      <c r="Z217" s="63"/>
      <c r="AA217" s="63"/>
      <c r="AB217" s="63"/>
      <c r="AC217" s="63"/>
      <c r="AD217" s="63"/>
      <c r="AE217" s="110"/>
      <c r="AF217" s="63"/>
      <c r="AG217" s="63"/>
      <c r="AH217" s="63"/>
      <c r="AI217" s="63"/>
      <c r="AJ217" s="63"/>
      <c r="AK217" s="63"/>
      <c r="AL217" s="63"/>
      <c r="AM217" s="63"/>
      <c r="AN217" s="63"/>
      <c r="AO217" s="63"/>
      <c r="AP217" s="63"/>
      <c r="AQ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R217" s="63"/>
      <c r="BS217" s="63"/>
      <c r="BT217" s="63"/>
      <c r="BU217" s="63"/>
      <c r="BV217" s="63"/>
      <c r="BW217" s="63"/>
      <c r="BX217" s="63"/>
      <c r="BY217" s="63"/>
      <c r="BZ217" s="63"/>
      <c r="CA217" s="63"/>
      <c r="CB217" s="63"/>
      <c r="CC217" s="63"/>
    </row>
    <row r="218" spans="1:81" x14ac:dyDescent="0.35">
      <c r="A218" s="97"/>
      <c r="B218" s="82"/>
      <c r="C218" s="82"/>
      <c r="D218" s="82"/>
      <c r="E218" s="82"/>
      <c r="F218" s="63"/>
      <c r="G218" s="63"/>
      <c r="H218" s="63"/>
      <c r="I218" s="63"/>
      <c r="J218" s="63"/>
      <c r="K218" s="63"/>
      <c r="L218" s="63"/>
      <c r="M218" s="63"/>
      <c r="N218" s="63"/>
      <c r="O218" s="63"/>
      <c r="P218" s="63"/>
      <c r="Q218" s="63"/>
      <c r="R218" s="63"/>
      <c r="S218" s="63"/>
      <c r="T218" s="63"/>
      <c r="U218" s="63"/>
      <c r="X218" s="63"/>
      <c r="Y218" s="63"/>
      <c r="Z218" s="63"/>
      <c r="AA218" s="63"/>
      <c r="AB218" s="63"/>
      <c r="AC218" s="63"/>
      <c r="AD218" s="63"/>
      <c r="AE218" s="110"/>
      <c r="AF218" s="63"/>
      <c r="AG218" s="63"/>
      <c r="AH218" s="63"/>
      <c r="AI218" s="63"/>
      <c r="AJ218" s="63"/>
      <c r="AK218" s="63"/>
      <c r="AL218" s="63"/>
      <c r="AM218" s="63"/>
      <c r="AN218" s="63"/>
      <c r="AO218" s="63"/>
      <c r="AP218" s="63"/>
      <c r="AQ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R218" s="63"/>
      <c r="BS218" s="63"/>
      <c r="BT218" s="63"/>
      <c r="BU218" s="63"/>
      <c r="BV218" s="63"/>
      <c r="BW218" s="63"/>
      <c r="BX218" s="63"/>
      <c r="BY218" s="63"/>
      <c r="BZ218" s="63"/>
      <c r="CA218" s="63"/>
      <c r="CB218" s="63"/>
      <c r="CC218" s="63"/>
    </row>
    <row r="219" spans="1:81" x14ac:dyDescent="0.35">
      <c r="A219" s="97"/>
      <c r="B219" s="82"/>
      <c r="C219" s="82"/>
      <c r="D219" s="82"/>
      <c r="E219" s="82"/>
      <c r="F219" s="63"/>
      <c r="G219" s="63"/>
      <c r="H219" s="63"/>
      <c r="I219" s="63"/>
      <c r="J219" s="63"/>
      <c r="K219" s="63"/>
      <c r="L219" s="63"/>
      <c r="M219" s="63"/>
      <c r="N219" s="63"/>
      <c r="O219" s="63"/>
      <c r="P219" s="63"/>
      <c r="Q219" s="63"/>
      <c r="R219" s="63"/>
      <c r="S219" s="63"/>
      <c r="T219" s="63"/>
      <c r="U219" s="63"/>
      <c r="X219" s="63"/>
      <c r="Y219" s="63"/>
      <c r="Z219" s="63"/>
      <c r="AA219" s="63"/>
      <c r="AB219" s="63"/>
      <c r="AC219" s="63"/>
      <c r="AD219" s="63"/>
      <c r="AE219" s="110"/>
      <c r="AF219" s="63"/>
      <c r="AG219" s="63"/>
      <c r="AH219" s="63"/>
      <c r="AI219" s="63"/>
      <c r="AJ219" s="63"/>
      <c r="AK219" s="63"/>
      <c r="AL219" s="63"/>
      <c r="AM219" s="63"/>
      <c r="AN219" s="63"/>
      <c r="AO219" s="63"/>
      <c r="AP219" s="63"/>
      <c r="AQ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R219" s="63"/>
      <c r="BS219" s="63"/>
      <c r="BT219" s="63"/>
      <c r="BU219" s="63"/>
      <c r="BV219" s="63"/>
      <c r="BW219" s="63"/>
      <c r="BX219" s="63"/>
      <c r="BY219" s="63"/>
      <c r="BZ219" s="63"/>
      <c r="CA219" s="63"/>
      <c r="CB219" s="63"/>
      <c r="CC219" s="63"/>
    </row>
    <row r="220" spans="1:81" x14ac:dyDescent="0.35">
      <c r="A220" s="97"/>
      <c r="B220" s="82"/>
      <c r="C220" s="82"/>
      <c r="D220" s="82"/>
      <c r="E220" s="82"/>
      <c r="F220" s="63"/>
      <c r="G220" s="63"/>
      <c r="H220" s="63"/>
      <c r="I220" s="63"/>
      <c r="J220" s="63"/>
      <c r="K220" s="63"/>
      <c r="L220" s="63"/>
      <c r="M220" s="63"/>
      <c r="N220" s="63"/>
      <c r="O220" s="63"/>
      <c r="P220" s="63"/>
      <c r="Q220" s="63"/>
      <c r="R220" s="63"/>
      <c r="S220" s="63"/>
      <c r="T220" s="63"/>
      <c r="U220" s="63"/>
      <c r="X220" s="63"/>
      <c r="Y220" s="63"/>
      <c r="Z220" s="63"/>
      <c r="AA220" s="63"/>
      <c r="AB220" s="63"/>
      <c r="AC220" s="63"/>
      <c r="AD220" s="63"/>
      <c r="AE220" s="110"/>
      <c r="AF220" s="63"/>
      <c r="AG220" s="63"/>
      <c r="AH220" s="63"/>
      <c r="AI220" s="63"/>
      <c r="AJ220" s="63"/>
      <c r="AK220" s="63"/>
      <c r="AL220" s="63"/>
      <c r="AM220" s="63"/>
      <c r="AN220" s="63"/>
      <c r="AO220" s="63"/>
      <c r="AP220" s="63"/>
      <c r="AQ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R220" s="63"/>
      <c r="BS220" s="63"/>
      <c r="BT220" s="63"/>
      <c r="BU220" s="63"/>
      <c r="BV220" s="63"/>
      <c r="BW220" s="63"/>
      <c r="BX220" s="63"/>
      <c r="BY220" s="63"/>
      <c r="BZ220" s="63"/>
      <c r="CA220" s="63"/>
      <c r="CB220" s="63"/>
      <c r="CC220" s="63"/>
    </row>
    <row r="221" spans="1:81" x14ac:dyDescent="0.35">
      <c r="A221" s="97"/>
      <c r="B221" s="82"/>
      <c r="C221" s="82"/>
      <c r="D221" s="82"/>
      <c r="E221" s="82"/>
      <c r="F221" s="63"/>
      <c r="G221" s="63"/>
      <c r="H221" s="63"/>
      <c r="I221" s="63"/>
      <c r="J221" s="63"/>
      <c r="K221" s="63"/>
      <c r="L221" s="63"/>
      <c r="M221" s="63"/>
      <c r="N221" s="63"/>
      <c r="O221" s="63"/>
      <c r="P221" s="63"/>
      <c r="Q221" s="63"/>
      <c r="R221" s="63"/>
      <c r="S221" s="63"/>
      <c r="T221" s="63"/>
      <c r="U221" s="63"/>
      <c r="X221" s="63"/>
      <c r="Y221" s="63"/>
      <c r="Z221" s="63"/>
      <c r="AA221" s="63"/>
      <c r="AB221" s="63"/>
      <c r="AC221" s="63"/>
      <c r="AD221" s="63"/>
      <c r="AE221" s="110"/>
      <c r="AF221" s="63"/>
      <c r="AG221" s="63"/>
      <c r="AH221" s="63"/>
      <c r="AI221" s="63"/>
      <c r="AJ221" s="63"/>
      <c r="AK221" s="63"/>
      <c r="AL221" s="63"/>
      <c r="AM221" s="63"/>
      <c r="AN221" s="63"/>
      <c r="AO221" s="63"/>
      <c r="AP221" s="63"/>
      <c r="AQ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R221" s="63"/>
      <c r="BS221" s="63"/>
      <c r="BT221" s="63"/>
      <c r="BU221" s="63"/>
      <c r="BV221" s="63"/>
      <c r="BW221" s="63"/>
      <c r="BX221" s="63"/>
      <c r="BY221" s="63"/>
      <c r="BZ221" s="63"/>
      <c r="CA221" s="63"/>
      <c r="CB221" s="63"/>
      <c r="CC221" s="63"/>
    </row>
    <row r="222" spans="1:81" x14ac:dyDescent="0.35">
      <c r="A222" s="97"/>
      <c r="B222" s="82"/>
      <c r="C222" s="82"/>
      <c r="D222" s="82"/>
      <c r="E222" s="82"/>
      <c r="F222" s="63"/>
      <c r="G222" s="63"/>
      <c r="H222" s="63"/>
      <c r="I222" s="63"/>
      <c r="J222" s="63"/>
      <c r="K222" s="63"/>
      <c r="L222" s="63"/>
      <c r="M222" s="63"/>
      <c r="N222" s="63"/>
      <c r="O222" s="63"/>
      <c r="P222" s="63"/>
      <c r="Q222" s="63"/>
      <c r="R222" s="63"/>
      <c r="S222" s="63"/>
      <c r="T222" s="63"/>
      <c r="U222" s="63"/>
      <c r="X222" s="63"/>
      <c r="Y222" s="63"/>
      <c r="Z222" s="63"/>
      <c r="AA222" s="63"/>
      <c r="AB222" s="63"/>
      <c r="AC222" s="63"/>
      <c r="AD222" s="63"/>
      <c r="AE222" s="110"/>
      <c r="AF222" s="63"/>
      <c r="AG222" s="63"/>
      <c r="AH222" s="63"/>
      <c r="AI222" s="63"/>
      <c r="AJ222" s="63"/>
      <c r="AK222" s="63"/>
      <c r="AL222" s="63"/>
      <c r="AM222" s="63"/>
      <c r="AN222" s="63"/>
      <c r="AO222" s="63"/>
      <c r="AP222" s="63"/>
      <c r="AQ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R222" s="63"/>
      <c r="BS222" s="63"/>
      <c r="BT222" s="63"/>
      <c r="BU222" s="63"/>
      <c r="BV222" s="63"/>
      <c r="BW222" s="63"/>
      <c r="BX222" s="63"/>
      <c r="BY222" s="63"/>
      <c r="BZ222" s="63"/>
      <c r="CA222" s="63"/>
      <c r="CB222" s="63"/>
      <c r="CC222" s="63"/>
    </row>
    <row r="223" spans="1:81" x14ac:dyDescent="0.35">
      <c r="A223" s="97"/>
      <c r="B223" s="82"/>
      <c r="C223" s="82"/>
      <c r="D223" s="82"/>
      <c r="E223" s="82"/>
      <c r="F223" s="63"/>
      <c r="G223" s="63"/>
      <c r="H223" s="63"/>
      <c r="I223" s="63"/>
      <c r="J223" s="63"/>
      <c r="K223" s="63"/>
      <c r="L223" s="63"/>
      <c r="M223" s="63"/>
      <c r="N223" s="63"/>
      <c r="O223" s="63"/>
      <c r="P223" s="63"/>
      <c r="Q223" s="63"/>
      <c r="R223" s="63"/>
      <c r="S223" s="63"/>
      <c r="T223" s="63"/>
      <c r="U223" s="63"/>
      <c r="X223" s="63"/>
      <c r="Y223" s="63"/>
      <c r="Z223" s="63"/>
      <c r="AA223" s="63"/>
      <c r="AB223" s="63"/>
      <c r="AC223" s="63"/>
      <c r="AD223" s="63"/>
      <c r="AE223" s="110"/>
      <c r="AF223" s="63"/>
      <c r="AG223" s="63"/>
      <c r="AH223" s="63"/>
      <c r="AI223" s="63"/>
      <c r="AJ223" s="63"/>
      <c r="AK223" s="63"/>
      <c r="AL223" s="63"/>
      <c r="AM223" s="63"/>
      <c r="AN223" s="63"/>
      <c r="AO223" s="63"/>
      <c r="AP223" s="63"/>
      <c r="AQ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R223" s="63"/>
      <c r="BS223" s="63"/>
      <c r="BT223" s="63"/>
      <c r="BU223" s="63"/>
      <c r="BV223" s="63"/>
      <c r="BW223" s="63"/>
      <c r="BX223" s="63"/>
      <c r="BY223" s="63"/>
      <c r="BZ223" s="63"/>
      <c r="CA223" s="63"/>
      <c r="CB223" s="63"/>
      <c r="CC223" s="63"/>
    </row>
    <row r="224" spans="1:81" x14ac:dyDescent="0.35">
      <c r="A224" s="97"/>
      <c r="B224" s="82"/>
      <c r="C224" s="82"/>
      <c r="D224" s="82"/>
      <c r="E224" s="82"/>
      <c r="F224" s="63"/>
      <c r="G224" s="63"/>
      <c r="H224" s="63"/>
      <c r="I224" s="63"/>
      <c r="J224" s="63"/>
      <c r="K224" s="63"/>
      <c r="L224" s="63"/>
      <c r="M224" s="63"/>
      <c r="N224" s="63"/>
      <c r="O224" s="63"/>
      <c r="P224" s="63"/>
      <c r="Q224" s="63"/>
      <c r="R224" s="63"/>
      <c r="S224" s="63"/>
      <c r="T224" s="63"/>
      <c r="U224" s="63"/>
      <c r="X224" s="63"/>
      <c r="Y224" s="63"/>
      <c r="Z224" s="63"/>
      <c r="AA224" s="63"/>
      <c r="AB224" s="63"/>
      <c r="AC224" s="63"/>
      <c r="AD224" s="63"/>
      <c r="AE224" s="110"/>
      <c r="AF224" s="63"/>
      <c r="AG224" s="63"/>
      <c r="AH224" s="63"/>
      <c r="AI224" s="63"/>
      <c r="AJ224" s="63"/>
      <c r="AK224" s="63"/>
      <c r="AL224" s="63"/>
      <c r="AM224" s="63"/>
      <c r="AN224" s="63"/>
      <c r="AO224" s="63"/>
      <c r="AP224" s="63"/>
      <c r="AQ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R224" s="63"/>
      <c r="BS224" s="63"/>
      <c r="BT224" s="63"/>
      <c r="BU224" s="63"/>
      <c r="BV224" s="63"/>
      <c r="BW224" s="63"/>
      <c r="BX224" s="63"/>
      <c r="BY224" s="63"/>
      <c r="BZ224" s="63"/>
      <c r="CA224" s="63"/>
      <c r="CB224" s="63"/>
      <c r="CC224" s="63"/>
    </row>
    <row r="225" spans="1:82" x14ac:dyDescent="0.35">
      <c r="A225" s="97"/>
      <c r="B225" s="82"/>
      <c r="C225" s="82"/>
      <c r="D225" s="82"/>
      <c r="E225" s="82"/>
      <c r="F225" s="63"/>
      <c r="G225" s="63"/>
      <c r="H225" s="63"/>
      <c r="I225" s="63"/>
      <c r="J225" s="63"/>
      <c r="K225" s="63"/>
      <c r="L225" s="63"/>
      <c r="M225" s="63"/>
      <c r="N225" s="63"/>
      <c r="O225" s="63"/>
      <c r="P225" s="63"/>
      <c r="Q225" s="63"/>
      <c r="R225" s="63"/>
      <c r="S225" s="63"/>
      <c r="T225" s="63"/>
      <c r="U225" s="63"/>
      <c r="X225" s="63"/>
      <c r="Y225" s="63"/>
      <c r="Z225" s="63"/>
      <c r="AA225" s="63"/>
      <c r="AB225" s="63"/>
      <c r="AC225" s="63"/>
      <c r="AD225" s="63"/>
      <c r="AE225" s="110"/>
      <c r="AF225" s="63"/>
      <c r="AG225" s="63"/>
      <c r="AH225" s="63"/>
      <c r="AI225" s="63"/>
      <c r="AJ225" s="63"/>
      <c r="AK225" s="63"/>
      <c r="AL225" s="63"/>
      <c r="AM225" s="63"/>
      <c r="AN225" s="63"/>
      <c r="AO225" s="63"/>
      <c r="AP225" s="63"/>
      <c r="AQ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R225" s="63"/>
      <c r="BS225" s="63"/>
      <c r="BT225" s="63"/>
      <c r="BU225" s="63"/>
      <c r="BV225" s="63"/>
      <c r="BW225" s="63"/>
      <c r="BX225" s="63"/>
      <c r="BY225" s="63"/>
      <c r="BZ225" s="63"/>
      <c r="CA225" s="63"/>
      <c r="CB225" s="63"/>
      <c r="CC225" s="63"/>
    </row>
    <row r="226" spans="1:82" x14ac:dyDescent="0.35">
      <c r="A226" s="97"/>
      <c r="B226" s="82"/>
      <c r="C226" s="82"/>
      <c r="D226" s="82"/>
      <c r="E226" s="82"/>
      <c r="F226" s="63"/>
      <c r="G226" s="63"/>
      <c r="H226" s="63"/>
      <c r="I226" s="63"/>
      <c r="J226" s="63"/>
      <c r="K226" s="63"/>
      <c r="L226" s="63"/>
      <c r="M226" s="63"/>
      <c r="N226" s="63"/>
      <c r="O226" s="63"/>
      <c r="P226" s="63"/>
      <c r="Q226" s="63"/>
      <c r="R226" s="63"/>
      <c r="S226" s="63"/>
      <c r="T226" s="63"/>
      <c r="U226" s="63"/>
      <c r="X226" s="63"/>
      <c r="Y226" s="63"/>
      <c r="Z226" s="63"/>
      <c r="AA226" s="63"/>
      <c r="AB226" s="63"/>
      <c r="AC226" s="63"/>
      <c r="AD226" s="63"/>
      <c r="AE226" s="110"/>
      <c r="AF226" s="63"/>
      <c r="AG226" s="63"/>
      <c r="AH226" s="63"/>
      <c r="AI226" s="63"/>
      <c r="AJ226" s="63"/>
      <c r="AK226" s="63"/>
      <c r="AL226" s="63"/>
      <c r="AM226" s="63"/>
      <c r="AN226" s="63"/>
      <c r="AO226" s="63"/>
      <c r="AP226" s="63"/>
      <c r="AQ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R226" s="63"/>
      <c r="BS226" s="63"/>
      <c r="BT226" s="63"/>
      <c r="BU226" s="63"/>
      <c r="BV226" s="63"/>
      <c r="BW226" s="63"/>
      <c r="BX226" s="63"/>
      <c r="BY226" s="63"/>
      <c r="BZ226" s="63"/>
      <c r="CA226" s="63"/>
      <c r="CB226" s="63"/>
      <c r="CC226" s="63"/>
    </row>
    <row r="227" spans="1:82" x14ac:dyDescent="0.35">
      <c r="A227" s="97"/>
      <c r="B227" s="82"/>
      <c r="C227" s="82"/>
      <c r="D227" s="82"/>
      <c r="E227" s="82"/>
      <c r="F227" s="63"/>
      <c r="G227" s="63"/>
      <c r="H227" s="63"/>
      <c r="I227" s="63"/>
      <c r="J227" s="63"/>
      <c r="K227" s="63"/>
      <c r="L227" s="63"/>
      <c r="M227" s="63"/>
      <c r="N227" s="63"/>
      <c r="O227" s="63"/>
      <c r="P227" s="63"/>
      <c r="Q227" s="63"/>
      <c r="R227" s="63"/>
      <c r="S227" s="63"/>
      <c r="T227" s="63"/>
      <c r="U227" s="63"/>
      <c r="X227" s="63"/>
      <c r="Y227" s="63"/>
      <c r="Z227" s="63"/>
      <c r="AA227" s="63"/>
      <c r="AB227" s="63"/>
      <c r="AC227" s="63"/>
      <c r="AD227" s="63"/>
      <c r="AE227" s="110"/>
      <c r="AF227" s="63"/>
      <c r="AG227" s="63"/>
      <c r="AH227" s="63"/>
      <c r="AI227" s="63"/>
      <c r="AJ227" s="63"/>
      <c r="AK227" s="63"/>
      <c r="AL227" s="63"/>
      <c r="AM227" s="63"/>
      <c r="AN227" s="63"/>
      <c r="AO227" s="63"/>
      <c r="AP227" s="63"/>
      <c r="AQ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R227" s="63"/>
      <c r="BS227" s="63"/>
      <c r="BT227" s="63"/>
      <c r="BU227" s="63"/>
      <c r="BV227" s="63"/>
      <c r="BW227" s="63"/>
      <c r="BX227" s="63"/>
      <c r="BY227" s="63"/>
      <c r="BZ227" s="63"/>
      <c r="CA227" s="63"/>
      <c r="CB227" s="63"/>
      <c r="CC227" s="63"/>
    </row>
    <row r="228" spans="1:82" x14ac:dyDescent="0.35">
      <c r="A228" s="97"/>
      <c r="B228" s="82"/>
      <c r="C228" s="82"/>
      <c r="D228" s="82"/>
      <c r="E228" s="82"/>
      <c r="F228" s="63"/>
      <c r="G228" s="63"/>
      <c r="H228" s="63"/>
      <c r="I228" s="63"/>
      <c r="J228" s="63"/>
      <c r="K228" s="63"/>
      <c r="L228" s="63"/>
      <c r="M228" s="63"/>
      <c r="N228" s="63"/>
      <c r="O228" s="63"/>
      <c r="P228" s="63"/>
      <c r="Q228" s="63"/>
      <c r="R228" s="63"/>
      <c r="S228" s="63"/>
      <c r="T228" s="63"/>
      <c r="U228" s="63"/>
      <c r="X228" s="63"/>
      <c r="Y228" s="63"/>
      <c r="Z228" s="63"/>
      <c r="AA228" s="63"/>
      <c r="AB228" s="63"/>
      <c r="AC228" s="63"/>
      <c r="AD228" s="63"/>
      <c r="AE228" s="110"/>
      <c r="AF228" s="63"/>
      <c r="AG228" s="63"/>
      <c r="AH228" s="63"/>
      <c r="AI228" s="63"/>
      <c r="AJ228" s="63"/>
      <c r="AK228" s="63"/>
      <c r="AL228" s="63"/>
      <c r="AM228" s="63"/>
      <c r="AN228" s="63"/>
      <c r="AO228" s="63"/>
      <c r="AP228" s="63"/>
      <c r="AQ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R228" s="63"/>
      <c r="BS228" s="63"/>
      <c r="BT228" s="63"/>
      <c r="BU228" s="63"/>
      <c r="BV228" s="63"/>
      <c r="BW228" s="63"/>
      <c r="BX228" s="63"/>
      <c r="BY228" s="63"/>
      <c r="BZ228" s="63"/>
      <c r="CA228" s="63"/>
      <c r="CB228" s="63"/>
      <c r="CC228" s="63"/>
    </row>
    <row r="229" spans="1:82" x14ac:dyDescent="0.35">
      <c r="A229" s="97"/>
      <c r="B229" s="82"/>
      <c r="C229" s="82"/>
      <c r="D229" s="82"/>
      <c r="E229" s="82"/>
      <c r="F229" s="63"/>
      <c r="G229" s="63"/>
      <c r="H229" s="63"/>
      <c r="I229" s="63"/>
      <c r="J229" s="63"/>
      <c r="K229" s="63"/>
      <c r="L229" s="63"/>
      <c r="M229" s="63"/>
      <c r="N229" s="63"/>
      <c r="O229" s="63"/>
      <c r="P229" s="63"/>
      <c r="Q229" s="63"/>
      <c r="R229" s="63"/>
      <c r="S229" s="63"/>
      <c r="T229" s="63"/>
      <c r="U229" s="63"/>
      <c r="X229" s="63"/>
      <c r="Y229" s="63"/>
      <c r="Z229" s="63"/>
      <c r="AA229" s="63"/>
      <c r="AB229" s="63"/>
      <c r="AC229" s="63"/>
      <c r="AD229" s="63"/>
      <c r="AE229" s="110"/>
      <c r="AF229" s="63"/>
      <c r="AG229" s="63"/>
      <c r="AH229" s="63"/>
      <c r="AI229" s="63"/>
      <c r="AJ229" s="63"/>
      <c r="AK229" s="63"/>
      <c r="AL229" s="63"/>
      <c r="AM229" s="63"/>
      <c r="AN229" s="63"/>
      <c r="AO229" s="63"/>
      <c r="AP229" s="63"/>
      <c r="AQ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R229" s="63"/>
      <c r="BS229" s="63"/>
      <c r="BT229" s="63"/>
      <c r="BU229" s="63"/>
      <c r="BV229" s="63"/>
      <c r="BW229" s="63"/>
      <c r="BX229" s="63"/>
      <c r="BY229" s="63"/>
      <c r="BZ229" s="63"/>
      <c r="CA229" s="63"/>
      <c r="CB229" s="63"/>
      <c r="CC229" s="63"/>
    </row>
    <row r="230" spans="1:82" x14ac:dyDescent="0.35">
      <c r="A230" s="97"/>
      <c r="B230" s="82"/>
      <c r="C230" s="82"/>
      <c r="D230" s="82"/>
      <c r="E230" s="82"/>
      <c r="F230" s="63"/>
      <c r="G230" s="63"/>
      <c r="H230" s="63"/>
      <c r="I230" s="63"/>
      <c r="J230" s="63"/>
      <c r="K230" s="63"/>
      <c r="L230" s="63"/>
      <c r="M230" s="63"/>
      <c r="N230" s="63"/>
      <c r="O230" s="63"/>
      <c r="P230" s="63"/>
      <c r="Q230" s="63"/>
      <c r="R230" s="63"/>
      <c r="S230" s="63"/>
      <c r="T230" s="63"/>
      <c r="U230" s="63"/>
      <c r="X230" s="63"/>
      <c r="Y230" s="63"/>
      <c r="Z230" s="63"/>
      <c r="AA230" s="63"/>
      <c r="AB230" s="63"/>
      <c r="AC230" s="63"/>
      <c r="AD230" s="63"/>
      <c r="AE230" s="110"/>
      <c r="AF230" s="63"/>
      <c r="AG230" s="63"/>
      <c r="AH230" s="63"/>
      <c r="AI230" s="63"/>
      <c r="AJ230" s="63"/>
      <c r="AK230" s="63"/>
      <c r="AL230" s="63"/>
      <c r="AM230" s="63"/>
      <c r="AN230" s="63"/>
      <c r="AO230" s="63"/>
      <c r="AP230" s="63"/>
      <c r="AQ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R230" s="63"/>
      <c r="BS230" s="63"/>
      <c r="BT230" s="63"/>
      <c r="BU230" s="63"/>
      <c r="BV230" s="63"/>
      <c r="BW230" s="63"/>
      <c r="BX230" s="63"/>
      <c r="BY230" s="63"/>
      <c r="BZ230" s="63"/>
      <c r="CA230" s="63"/>
      <c r="CB230" s="63"/>
      <c r="CC230" s="63"/>
    </row>
    <row r="231" spans="1:82" x14ac:dyDescent="0.35">
      <c r="A231" s="97"/>
      <c r="B231" s="82"/>
      <c r="C231" s="82"/>
      <c r="D231" s="82"/>
      <c r="E231" s="82"/>
      <c r="F231" s="63"/>
      <c r="G231" s="63"/>
      <c r="H231" s="63"/>
      <c r="I231" s="63"/>
      <c r="J231" s="63"/>
      <c r="K231" s="63"/>
      <c r="L231" s="63"/>
      <c r="M231" s="63"/>
      <c r="N231" s="63"/>
      <c r="O231" s="63"/>
      <c r="P231" s="63"/>
      <c r="Q231" s="63"/>
      <c r="R231" s="63"/>
      <c r="S231" s="63"/>
      <c r="T231" s="63"/>
      <c r="U231" s="63"/>
      <c r="X231" s="63"/>
      <c r="Y231" s="63"/>
      <c r="Z231" s="63"/>
      <c r="AA231" s="63"/>
      <c r="AB231" s="63"/>
      <c r="AC231" s="63"/>
      <c r="AD231" s="63"/>
      <c r="AE231" s="110"/>
      <c r="AF231" s="63"/>
      <c r="AG231" s="63"/>
      <c r="AH231" s="63"/>
      <c r="AI231" s="63"/>
      <c r="AJ231" s="63"/>
      <c r="AK231" s="63"/>
      <c r="AL231" s="63"/>
      <c r="AM231" s="63"/>
      <c r="AN231" s="63"/>
      <c r="AO231" s="63"/>
      <c r="AP231" s="63"/>
      <c r="AQ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R231" s="63"/>
      <c r="BS231" s="63"/>
      <c r="BT231" s="63"/>
      <c r="BU231" s="63"/>
      <c r="BV231" s="63"/>
      <c r="BW231" s="63"/>
      <c r="BX231" s="63"/>
      <c r="BY231" s="63"/>
      <c r="BZ231" s="63"/>
      <c r="CA231" s="63"/>
      <c r="CB231" s="63"/>
      <c r="CC231" s="63"/>
    </row>
    <row r="232" spans="1:82" x14ac:dyDescent="0.35">
      <c r="A232" s="97"/>
      <c r="B232" s="82"/>
      <c r="C232" s="82"/>
      <c r="D232" s="82"/>
      <c r="E232" s="82"/>
      <c r="F232" s="63"/>
      <c r="G232" s="63"/>
      <c r="H232" s="63"/>
      <c r="I232" s="63"/>
      <c r="J232" s="63"/>
      <c r="K232" s="63"/>
      <c r="L232" s="63"/>
      <c r="M232" s="63"/>
      <c r="N232" s="63"/>
      <c r="O232" s="63"/>
      <c r="P232" s="63"/>
      <c r="Q232" s="63"/>
      <c r="R232" s="63"/>
      <c r="S232" s="63"/>
      <c r="T232" s="63"/>
      <c r="U232" s="63"/>
      <c r="X232" s="63"/>
      <c r="Y232" s="63"/>
      <c r="Z232" s="63"/>
      <c r="AA232" s="63"/>
      <c r="AB232" s="63"/>
      <c r="AC232" s="63"/>
      <c r="AD232" s="63"/>
      <c r="AE232" s="110"/>
      <c r="AF232" s="63"/>
      <c r="AG232" s="63"/>
      <c r="AH232" s="63"/>
      <c r="AI232" s="63"/>
      <c r="AJ232" s="63"/>
      <c r="AK232" s="63"/>
      <c r="AL232" s="63"/>
      <c r="AM232" s="63"/>
      <c r="AN232" s="63"/>
      <c r="AO232" s="63"/>
      <c r="AP232" s="63"/>
      <c r="AQ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R232" s="63"/>
      <c r="BS232" s="63"/>
      <c r="BT232" s="63"/>
      <c r="BU232" s="63"/>
      <c r="BV232" s="63"/>
      <c r="BW232" s="63"/>
      <c r="BX232" s="63"/>
      <c r="BY232" s="63"/>
      <c r="BZ232" s="63"/>
      <c r="CA232" s="63"/>
      <c r="CB232" s="63"/>
      <c r="CC232" s="63"/>
    </row>
    <row r="233" spans="1:82" s="100" customFormat="1" x14ac:dyDescent="0.35">
      <c r="A233" s="98"/>
      <c r="B233" s="99"/>
      <c r="C233" s="99"/>
      <c r="D233" s="99"/>
      <c r="E233" s="99"/>
      <c r="V233" s="63"/>
      <c r="W233" s="63"/>
      <c r="AE233" s="101"/>
      <c r="AR233" s="63"/>
      <c r="AS233" s="63"/>
      <c r="AT233" s="102"/>
      <c r="BO233" s="102"/>
      <c r="BP233" s="63"/>
      <c r="BQ233" s="63"/>
      <c r="CD233" s="63"/>
    </row>
    <row r="234" spans="1:82" s="78" customFormat="1" x14ac:dyDescent="0.35">
      <c r="A234" s="104"/>
      <c r="B234" s="105"/>
      <c r="C234" s="105"/>
      <c r="D234" s="105"/>
      <c r="E234" s="105"/>
      <c r="V234" s="63"/>
      <c r="W234" s="63"/>
      <c r="AE234" s="79"/>
      <c r="AR234" s="63"/>
      <c r="AS234" s="63"/>
      <c r="AT234" s="103"/>
      <c r="BO234" s="103"/>
      <c r="BP234" s="63"/>
      <c r="BQ234" s="63"/>
      <c r="CD234" s="63"/>
    </row>
    <row r="235" spans="1:82" x14ac:dyDescent="0.35">
      <c r="A235" s="97"/>
      <c r="B235" s="82"/>
      <c r="C235" s="82"/>
      <c r="D235" s="82"/>
      <c r="E235" s="82"/>
      <c r="F235" s="63"/>
      <c r="G235" s="63"/>
      <c r="H235" s="63"/>
      <c r="I235" s="63"/>
      <c r="J235" s="63"/>
      <c r="K235" s="63"/>
      <c r="L235" s="63"/>
      <c r="M235" s="63"/>
      <c r="N235" s="63"/>
      <c r="O235" s="63"/>
      <c r="P235" s="63"/>
      <c r="Q235" s="63"/>
      <c r="R235" s="63"/>
      <c r="S235" s="63"/>
      <c r="T235" s="63"/>
      <c r="U235" s="63"/>
      <c r="X235" s="63"/>
      <c r="Y235" s="63"/>
      <c r="Z235" s="63"/>
      <c r="AA235" s="63"/>
      <c r="AB235" s="63"/>
      <c r="AC235" s="63"/>
      <c r="AD235" s="63"/>
      <c r="AE235" s="110"/>
      <c r="AF235" s="63"/>
      <c r="AG235" s="63"/>
      <c r="AH235" s="63"/>
      <c r="AI235" s="63"/>
      <c r="AJ235" s="63"/>
      <c r="AK235" s="63"/>
      <c r="AL235" s="63"/>
      <c r="AM235" s="63"/>
      <c r="AN235" s="63"/>
      <c r="AO235" s="63"/>
      <c r="AP235" s="63"/>
      <c r="AQ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R235" s="63"/>
      <c r="BS235" s="63"/>
      <c r="BT235" s="63"/>
      <c r="BU235" s="63"/>
      <c r="BV235" s="63"/>
      <c r="BW235" s="63"/>
      <c r="BX235" s="63"/>
      <c r="BY235" s="63"/>
      <c r="BZ235" s="63"/>
      <c r="CA235" s="63"/>
      <c r="CB235" s="63"/>
      <c r="CC235" s="63"/>
    </row>
    <row r="236" spans="1:82" x14ac:dyDescent="0.35">
      <c r="A236" s="97"/>
      <c r="B236" s="82"/>
      <c r="C236" s="82"/>
      <c r="D236" s="82"/>
      <c r="E236" s="82"/>
      <c r="F236" s="63"/>
      <c r="G236" s="63"/>
      <c r="H236" s="63"/>
      <c r="I236" s="63"/>
      <c r="J236" s="63"/>
      <c r="K236" s="63"/>
      <c r="L236" s="63"/>
      <c r="M236" s="63"/>
      <c r="N236" s="63"/>
      <c r="O236" s="63"/>
      <c r="P236" s="63"/>
      <c r="Q236" s="63"/>
      <c r="R236" s="63"/>
      <c r="S236" s="63"/>
      <c r="T236" s="63"/>
      <c r="U236" s="63"/>
      <c r="X236" s="63"/>
      <c r="Y236" s="63"/>
      <c r="Z236" s="63"/>
      <c r="AA236" s="63"/>
      <c r="AB236" s="63"/>
      <c r="AC236" s="63"/>
      <c r="AD236" s="63"/>
      <c r="AE236" s="110"/>
      <c r="AF236" s="63"/>
      <c r="AG236" s="63"/>
      <c r="AH236" s="63"/>
      <c r="AI236" s="63"/>
      <c r="AJ236" s="63"/>
      <c r="AK236" s="63"/>
      <c r="AL236" s="63"/>
      <c r="AM236" s="63"/>
      <c r="AN236" s="63"/>
      <c r="AO236" s="63"/>
      <c r="AP236" s="63"/>
      <c r="AQ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R236" s="63"/>
      <c r="BS236" s="63"/>
      <c r="BT236" s="63"/>
      <c r="BU236" s="63"/>
      <c r="BV236" s="63"/>
      <c r="BW236" s="63"/>
      <c r="BX236" s="63"/>
      <c r="BY236" s="63"/>
      <c r="BZ236" s="63"/>
      <c r="CA236" s="63"/>
      <c r="CB236" s="63"/>
      <c r="CC236" s="63"/>
    </row>
    <row r="237" spans="1:82" x14ac:dyDescent="0.35">
      <c r="A237" s="97"/>
      <c r="B237" s="82"/>
      <c r="C237" s="82"/>
      <c r="D237" s="82"/>
      <c r="E237" s="82"/>
      <c r="F237" s="63"/>
      <c r="G237" s="63"/>
      <c r="H237" s="63"/>
      <c r="I237" s="63"/>
      <c r="J237" s="63"/>
      <c r="K237" s="63"/>
      <c r="L237" s="63"/>
      <c r="M237" s="63"/>
      <c r="N237" s="63"/>
      <c r="O237" s="63"/>
      <c r="P237" s="63"/>
      <c r="Q237" s="63"/>
      <c r="R237" s="63"/>
      <c r="S237" s="63"/>
      <c r="T237" s="63"/>
      <c r="U237" s="63"/>
      <c r="X237" s="63"/>
      <c r="Y237" s="63"/>
      <c r="Z237" s="63"/>
      <c r="AA237" s="63"/>
      <c r="AB237" s="63"/>
      <c r="AC237" s="63"/>
      <c r="AD237" s="63"/>
      <c r="AE237" s="110"/>
      <c r="AF237" s="63"/>
      <c r="AG237" s="63"/>
      <c r="AH237" s="63"/>
      <c r="AI237" s="63"/>
      <c r="AJ237" s="63"/>
      <c r="AK237" s="63"/>
      <c r="AL237" s="63"/>
      <c r="AM237" s="63"/>
      <c r="AN237" s="63"/>
      <c r="AO237" s="63"/>
      <c r="AP237" s="63"/>
      <c r="AQ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R237" s="63"/>
      <c r="BS237" s="63"/>
      <c r="BT237" s="63"/>
      <c r="BU237" s="63"/>
      <c r="BV237" s="63"/>
      <c r="BW237" s="63"/>
      <c r="BX237" s="63"/>
      <c r="BY237" s="63"/>
      <c r="BZ237" s="63"/>
      <c r="CA237" s="63"/>
      <c r="CB237" s="63"/>
      <c r="CC237" s="63"/>
    </row>
    <row r="238" spans="1:82" x14ac:dyDescent="0.35">
      <c r="A238" s="97"/>
      <c r="B238" s="82"/>
      <c r="C238" s="82"/>
      <c r="D238" s="82"/>
      <c r="E238" s="82"/>
      <c r="F238" s="63"/>
      <c r="G238" s="63"/>
      <c r="H238" s="63"/>
      <c r="I238" s="63"/>
      <c r="J238" s="63"/>
      <c r="K238" s="63"/>
      <c r="L238" s="63"/>
      <c r="M238" s="63"/>
      <c r="N238" s="63"/>
      <c r="O238" s="63"/>
      <c r="P238" s="63"/>
      <c r="Q238" s="63"/>
      <c r="R238" s="63"/>
      <c r="S238" s="63"/>
      <c r="T238" s="63"/>
      <c r="U238" s="63"/>
      <c r="X238" s="63"/>
      <c r="Y238" s="63"/>
      <c r="Z238" s="63"/>
      <c r="AA238" s="63"/>
      <c r="AB238" s="63"/>
      <c r="AC238" s="63"/>
      <c r="AD238" s="63"/>
      <c r="AE238" s="110"/>
      <c r="AF238" s="63"/>
      <c r="AG238" s="63"/>
      <c r="AH238" s="63"/>
      <c r="AI238" s="63"/>
      <c r="AJ238" s="63"/>
      <c r="AK238" s="63"/>
      <c r="AL238" s="63"/>
      <c r="AM238" s="63"/>
      <c r="AN238" s="63"/>
      <c r="AO238" s="63"/>
      <c r="AP238" s="63"/>
      <c r="AQ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R238" s="63"/>
      <c r="BS238" s="63"/>
      <c r="BT238" s="63"/>
      <c r="BU238" s="63"/>
      <c r="BV238" s="63"/>
      <c r="BW238" s="63"/>
      <c r="BX238" s="63"/>
      <c r="BY238" s="63"/>
      <c r="BZ238" s="63"/>
      <c r="CA238" s="63"/>
      <c r="CB238" s="63"/>
      <c r="CC238" s="63"/>
    </row>
    <row r="239" spans="1:82" x14ac:dyDescent="0.35">
      <c r="A239" s="97"/>
      <c r="B239" s="82"/>
      <c r="C239" s="82"/>
      <c r="D239" s="82"/>
      <c r="E239" s="82"/>
      <c r="F239" s="63"/>
      <c r="G239" s="63"/>
      <c r="H239" s="63"/>
      <c r="I239" s="63"/>
      <c r="J239" s="63"/>
      <c r="K239" s="63"/>
      <c r="L239" s="63"/>
      <c r="M239" s="63"/>
      <c r="N239" s="63"/>
      <c r="O239" s="63"/>
      <c r="P239" s="63"/>
      <c r="Q239" s="63"/>
      <c r="R239" s="63"/>
      <c r="S239" s="63"/>
      <c r="T239" s="63"/>
      <c r="U239" s="63"/>
      <c r="X239" s="63"/>
      <c r="Y239" s="63"/>
      <c r="Z239" s="63"/>
      <c r="AA239" s="63"/>
      <c r="AB239" s="63"/>
      <c r="AC239" s="63"/>
      <c r="AD239" s="63"/>
      <c r="AE239" s="110"/>
      <c r="AF239" s="63"/>
      <c r="AG239" s="63"/>
      <c r="AH239" s="63"/>
      <c r="AI239" s="63"/>
      <c r="AJ239" s="63"/>
      <c r="AK239" s="63"/>
      <c r="AL239" s="63"/>
      <c r="AM239" s="63"/>
      <c r="AN239" s="63"/>
      <c r="AO239" s="63"/>
      <c r="AP239" s="63"/>
      <c r="AQ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R239" s="63"/>
      <c r="BS239" s="63"/>
      <c r="BT239" s="63"/>
      <c r="BU239" s="63"/>
      <c r="BV239" s="63"/>
      <c r="BW239" s="63"/>
      <c r="BX239" s="63"/>
      <c r="BY239" s="63"/>
      <c r="BZ239" s="63"/>
      <c r="CA239" s="63"/>
      <c r="CB239" s="63"/>
      <c r="CC239" s="63"/>
    </row>
    <row r="240" spans="1:82" x14ac:dyDescent="0.35">
      <c r="A240" s="97"/>
      <c r="B240" s="82"/>
      <c r="C240" s="82"/>
      <c r="D240" s="82"/>
      <c r="E240" s="82"/>
      <c r="F240" s="63"/>
      <c r="G240" s="63"/>
      <c r="H240" s="63"/>
      <c r="I240" s="63"/>
      <c r="J240" s="63"/>
      <c r="K240" s="63"/>
      <c r="L240" s="63"/>
      <c r="M240" s="63"/>
      <c r="N240" s="63"/>
      <c r="O240" s="63"/>
      <c r="P240" s="63"/>
      <c r="Q240" s="63"/>
      <c r="R240" s="63"/>
      <c r="S240" s="63"/>
      <c r="T240" s="63"/>
      <c r="U240" s="63"/>
      <c r="X240" s="63"/>
      <c r="Y240" s="63"/>
      <c r="Z240" s="63"/>
      <c r="AA240" s="63"/>
      <c r="AB240" s="63"/>
      <c r="AC240" s="63"/>
      <c r="AD240" s="63"/>
      <c r="AE240" s="110"/>
      <c r="AF240" s="63"/>
      <c r="AG240" s="63"/>
      <c r="AH240" s="63"/>
      <c r="AI240" s="63"/>
      <c r="AJ240" s="63"/>
      <c r="AK240" s="63"/>
      <c r="AL240" s="63"/>
      <c r="AM240" s="63"/>
      <c r="AN240" s="63"/>
      <c r="AO240" s="63"/>
      <c r="AP240" s="63"/>
      <c r="AQ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R240" s="63"/>
      <c r="BS240" s="63"/>
      <c r="BT240" s="63"/>
      <c r="BU240" s="63"/>
      <c r="BV240" s="63"/>
      <c r="BW240" s="63"/>
      <c r="BX240" s="63"/>
      <c r="BY240" s="63"/>
      <c r="BZ240" s="63"/>
      <c r="CA240" s="63"/>
      <c r="CB240" s="63"/>
      <c r="CC240" s="63"/>
    </row>
    <row r="241" spans="1:81" x14ac:dyDescent="0.35">
      <c r="A241" s="97"/>
      <c r="B241" s="82"/>
      <c r="C241" s="82"/>
      <c r="D241" s="82"/>
      <c r="E241" s="82"/>
      <c r="F241" s="63"/>
      <c r="G241" s="63"/>
      <c r="H241" s="63"/>
      <c r="I241" s="63"/>
      <c r="J241" s="63"/>
      <c r="K241" s="63"/>
      <c r="L241" s="63"/>
      <c r="M241" s="63"/>
      <c r="N241" s="63"/>
      <c r="O241" s="63"/>
      <c r="P241" s="63"/>
      <c r="Q241" s="63"/>
      <c r="R241" s="63"/>
      <c r="S241" s="63"/>
      <c r="T241" s="63"/>
      <c r="U241" s="63"/>
      <c r="X241" s="63"/>
      <c r="Y241" s="63"/>
      <c r="Z241" s="63"/>
      <c r="AA241" s="63"/>
      <c r="AB241" s="63"/>
      <c r="AC241" s="63"/>
      <c r="AD241" s="63"/>
      <c r="AE241" s="110"/>
      <c r="AF241" s="63"/>
      <c r="AG241" s="63"/>
      <c r="AH241" s="63"/>
      <c r="AI241" s="63"/>
      <c r="AJ241" s="63"/>
      <c r="AK241" s="63"/>
      <c r="AL241" s="63"/>
      <c r="AM241" s="63"/>
      <c r="AN241" s="63"/>
      <c r="AO241" s="63"/>
      <c r="AP241" s="63"/>
      <c r="AQ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R241" s="63"/>
      <c r="BS241" s="63"/>
      <c r="BT241" s="63"/>
      <c r="BU241" s="63"/>
      <c r="BV241" s="63"/>
      <c r="BW241" s="63"/>
      <c r="BX241" s="63"/>
      <c r="BY241" s="63"/>
      <c r="BZ241" s="63"/>
      <c r="CA241" s="63"/>
      <c r="CB241" s="63"/>
      <c r="CC241" s="63"/>
    </row>
    <row r="242" spans="1:81" x14ac:dyDescent="0.35">
      <c r="A242" s="97"/>
      <c r="B242" s="82"/>
      <c r="C242" s="82"/>
      <c r="D242" s="82"/>
      <c r="E242" s="82"/>
      <c r="F242" s="63"/>
      <c r="G242" s="63"/>
      <c r="H242" s="63"/>
      <c r="I242" s="63"/>
      <c r="J242" s="63"/>
      <c r="K242" s="63"/>
      <c r="L242" s="63"/>
      <c r="M242" s="63"/>
      <c r="N242" s="63"/>
      <c r="O242" s="63"/>
      <c r="P242" s="63"/>
      <c r="Q242" s="63"/>
      <c r="R242" s="63"/>
      <c r="S242" s="63"/>
      <c r="T242" s="63"/>
      <c r="U242" s="63"/>
      <c r="X242" s="63"/>
      <c r="Y242" s="63"/>
      <c r="Z242" s="63"/>
      <c r="AA242" s="63"/>
      <c r="AB242" s="63"/>
      <c r="AC242" s="63"/>
      <c r="AD242" s="63"/>
      <c r="AE242" s="110"/>
      <c r="AF242" s="63"/>
      <c r="AG242" s="63"/>
      <c r="AH242" s="63"/>
      <c r="AI242" s="63"/>
      <c r="AJ242" s="63"/>
      <c r="AK242" s="63"/>
      <c r="AL242" s="63"/>
      <c r="AM242" s="63"/>
      <c r="AN242" s="63"/>
      <c r="AO242" s="63"/>
      <c r="AP242" s="63"/>
      <c r="AQ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R242" s="63"/>
      <c r="BS242" s="63"/>
      <c r="BT242" s="63"/>
      <c r="BU242" s="63"/>
      <c r="BV242" s="63"/>
      <c r="BW242" s="63"/>
      <c r="BX242" s="63"/>
      <c r="BY242" s="63"/>
      <c r="BZ242" s="63"/>
      <c r="CA242" s="63"/>
      <c r="CB242" s="63"/>
      <c r="CC242" s="63"/>
    </row>
    <row r="243" spans="1:81" x14ac:dyDescent="0.35">
      <c r="A243" s="97"/>
      <c r="B243" s="82"/>
      <c r="C243" s="82"/>
      <c r="D243" s="82"/>
      <c r="E243" s="82"/>
      <c r="F243" s="63"/>
      <c r="G243" s="63"/>
      <c r="H243" s="63"/>
      <c r="I243" s="63"/>
      <c r="J243" s="63"/>
      <c r="K243" s="63"/>
      <c r="L243" s="63"/>
      <c r="M243" s="63"/>
      <c r="N243" s="63"/>
      <c r="O243" s="63"/>
      <c r="P243" s="63"/>
      <c r="Q243" s="63"/>
      <c r="R243" s="63"/>
      <c r="S243" s="63"/>
      <c r="T243" s="63"/>
      <c r="U243" s="63"/>
      <c r="X243" s="63"/>
      <c r="Y243" s="63"/>
      <c r="Z243" s="63"/>
      <c r="AA243" s="63"/>
      <c r="AB243" s="63"/>
      <c r="AC243" s="63"/>
      <c r="AD243" s="63"/>
      <c r="AE243" s="110"/>
      <c r="AF243" s="63"/>
      <c r="AG243" s="63"/>
      <c r="AH243" s="63"/>
      <c r="AI243" s="63"/>
      <c r="AJ243" s="63"/>
      <c r="AK243" s="63"/>
      <c r="AL243" s="63"/>
      <c r="AM243" s="63"/>
      <c r="AN243" s="63"/>
      <c r="AO243" s="63"/>
      <c r="AP243" s="63"/>
      <c r="AQ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R243" s="63"/>
      <c r="BS243" s="63"/>
      <c r="BT243" s="63"/>
      <c r="BU243" s="63"/>
      <c r="BV243" s="63"/>
      <c r="BW243" s="63"/>
      <c r="BX243" s="63"/>
      <c r="BY243" s="63"/>
      <c r="BZ243" s="63"/>
      <c r="CA243" s="63"/>
      <c r="CB243" s="63"/>
      <c r="CC243" s="63"/>
    </row>
    <row r="244" spans="1:81" x14ac:dyDescent="0.35">
      <c r="A244" s="97"/>
      <c r="B244" s="82"/>
      <c r="C244" s="82"/>
      <c r="D244" s="82"/>
      <c r="E244" s="82"/>
      <c r="F244" s="63"/>
      <c r="G244" s="63"/>
      <c r="H244" s="63"/>
      <c r="I244" s="63"/>
      <c r="J244" s="63"/>
      <c r="K244" s="63"/>
      <c r="L244" s="63"/>
      <c r="M244" s="63"/>
      <c r="N244" s="63"/>
      <c r="O244" s="63"/>
      <c r="P244" s="63"/>
      <c r="Q244" s="63"/>
      <c r="R244" s="63"/>
      <c r="S244" s="63"/>
      <c r="T244" s="63"/>
      <c r="U244" s="63"/>
      <c r="X244" s="63"/>
      <c r="Y244" s="63"/>
      <c r="Z244" s="63"/>
      <c r="AA244" s="63"/>
      <c r="AB244" s="63"/>
      <c r="AC244" s="63"/>
      <c r="AD244" s="63"/>
      <c r="AE244" s="110"/>
      <c r="AF244" s="63"/>
      <c r="AG244" s="63"/>
      <c r="AH244" s="63"/>
      <c r="AI244" s="63"/>
      <c r="AJ244" s="63"/>
      <c r="AK244" s="63"/>
      <c r="AL244" s="63"/>
      <c r="AM244" s="63"/>
      <c r="AN244" s="63"/>
      <c r="AO244" s="63"/>
      <c r="AP244" s="63"/>
      <c r="AQ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R244" s="63"/>
      <c r="BS244" s="63"/>
      <c r="BT244" s="63"/>
      <c r="BU244" s="63"/>
      <c r="BV244" s="63"/>
      <c r="BW244" s="63"/>
      <c r="BX244" s="63"/>
      <c r="BY244" s="63"/>
      <c r="BZ244" s="63"/>
      <c r="CA244" s="63"/>
      <c r="CB244" s="63"/>
      <c r="CC244" s="63"/>
    </row>
    <row r="245" spans="1:81" x14ac:dyDescent="0.35">
      <c r="A245" s="97"/>
      <c r="B245" s="82"/>
      <c r="C245" s="82"/>
      <c r="D245" s="82"/>
      <c r="E245" s="82"/>
      <c r="F245" s="63"/>
      <c r="G245" s="63"/>
      <c r="H245" s="63"/>
      <c r="I245" s="63"/>
      <c r="J245" s="63"/>
      <c r="K245" s="63"/>
      <c r="L245" s="63"/>
      <c r="M245" s="63"/>
      <c r="N245" s="63"/>
      <c r="O245" s="63"/>
      <c r="P245" s="63"/>
      <c r="Q245" s="63"/>
      <c r="R245" s="63"/>
      <c r="S245" s="63"/>
      <c r="T245" s="63"/>
      <c r="U245" s="63"/>
      <c r="X245" s="63"/>
      <c r="Y245" s="63"/>
      <c r="Z245" s="63"/>
      <c r="AA245" s="63"/>
      <c r="AB245" s="63"/>
      <c r="AC245" s="63"/>
      <c r="AD245" s="63"/>
      <c r="AE245" s="110"/>
      <c r="AF245" s="63"/>
      <c r="AG245" s="63"/>
      <c r="AH245" s="63"/>
      <c r="AI245" s="63"/>
      <c r="AJ245" s="63"/>
      <c r="AK245" s="63"/>
      <c r="AL245" s="63"/>
      <c r="AM245" s="63"/>
      <c r="AN245" s="63"/>
      <c r="AO245" s="63"/>
      <c r="AP245" s="63"/>
      <c r="AQ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R245" s="63"/>
      <c r="BS245" s="63"/>
      <c r="BT245" s="63"/>
      <c r="BU245" s="63"/>
      <c r="BV245" s="63"/>
      <c r="BW245" s="63"/>
      <c r="BX245" s="63"/>
      <c r="BY245" s="63"/>
      <c r="BZ245" s="63"/>
      <c r="CA245" s="63"/>
      <c r="CB245" s="63"/>
      <c r="CC245" s="63"/>
    </row>
    <row r="246" spans="1:81" x14ac:dyDescent="0.35">
      <c r="A246" s="97"/>
      <c r="B246" s="82"/>
      <c r="C246" s="82"/>
      <c r="D246" s="82"/>
      <c r="E246" s="82"/>
      <c r="F246" s="63"/>
      <c r="G246" s="63"/>
      <c r="H246" s="63"/>
      <c r="I246" s="63"/>
      <c r="J246" s="63"/>
      <c r="K246" s="63"/>
      <c r="L246" s="63"/>
      <c r="M246" s="63"/>
      <c r="N246" s="63"/>
      <c r="O246" s="63"/>
      <c r="P246" s="63"/>
      <c r="Q246" s="63"/>
      <c r="R246" s="63"/>
      <c r="S246" s="63"/>
      <c r="T246" s="63"/>
      <c r="U246" s="63"/>
      <c r="X246" s="63"/>
      <c r="Y246" s="63"/>
      <c r="Z246" s="63"/>
      <c r="AA246" s="63"/>
      <c r="AB246" s="63"/>
      <c r="AC246" s="63"/>
      <c r="AD246" s="63"/>
      <c r="AE246" s="110"/>
      <c r="AF246" s="63"/>
      <c r="AG246" s="63"/>
      <c r="AH246" s="63"/>
      <c r="AI246" s="63"/>
      <c r="AJ246" s="63"/>
      <c r="AK246" s="63"/>
      <c r="AL246" s="63"/>
      <c r="AM246" s="63"/>
      <c r="AN246" s="63"/>
      <c r="AO246" s="63"/>
      <c r="AP246" s="63"/>
      <c r="AQ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R246" s="63"/>
      <c r="BS246" s="63"/>
      <c r="BT246" s="63"/>
      <c r="BU246" s="63"/>
      <c r="BV246" s="63"/>
      <c r="BW246" s="63"/>
      <c r="BX246" s="63"/>
      <c r="BY246" s="63"/>
      <c r="BZ246" s="63"/>
      <c r="CA246" s="63"/>
      <c r="CB246" s="63"/>
      <c r="CC246" s="63"/>
    </row>
    <row r="247" spans="1:81" x14ac:dyDescent="0.35">
      <c r="A247" s="97"/>
      <c r="B247" s="82"/>
      <c r="C247" s="82"/>
      <c r="D247" s="82"/>
      <c r="E247" s="82"/>
      <c r="F247" s="63"/>
      <c r="G247" s="63"/>
      <c r="H247" s="63"/>
      <c r="I247" s="63"/>
      <c r="J247" s="63"/>
      <c r="K247" s="63"/>
      <c r="L247" s="63"/>
      <c r="M247" s="63"/>
      <c r="N247" s="63"/>
      <c r="O247" s="63"/>
      <c r="P247" s="63"/>
      <c r="Q247" s="63"/>
      <c r="R247" s="63"/>
      <c r="S247" s="63"/>
      <c r="T247" s="63"/>
      <c r="U247" s="63"/>
      <c r="X247" s="63"/>
      <c r="Y247" s="63"/>
      <c r="Z247" s="63"/>
      <c r="AA247" s="63"/>
      <c r="AB247" s="63"/>
      <c r="AC247" s="63"/>
      <c r="AD247" s="63"/>
      <c r="AE247" s="110"/>
      <c r="AF247" s="63"/>
      <c r="AG247" s="63"/>
      <c r="AH247" s="63"/>
      <c r="AI247" s="63"/>
      <c r="AJ247" s="63"/>
      <c r="AK247" s="63"/>
      <c r="AL247" s="63"/>
      <c r="AM247" s="63"/>
      <c r="AN247" s="63"/>
      <c r="AO247" s="63"/>
      <c r="AP247" s="63"/>
      <c r="AQ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R247" s="63"/>
      <c r="BS247" s="63"/>
      <c r="BT247" s="63"/>
      <c r="BU247" s="63"/>
      <c r="BV247" s="63"/>
      <c r="BW247" s="63"/>
      <c r="BX247" s="63"/>
      <c r="BY247" s="63"/>
      <c r="BZ247" s="63"/>
      <c r="CA247" s="63"/>
      <c r="CB247" s="63"/>
      <c r="CC247" s="63"/>
    </row>
    <row r="248" spans="1:81" x14ac:dyDescent="0.35">
      <c r="A248" s="97"/>
      <c r="B248" s="82"/>
      <c r="C248" s="82"/>
      <c r="D248" s="82"/>
      <c r="E248" s="82"/>
      <c r="F248" s="63"/>
      <c r="G248" s="63"/>
      <c r="H248" s="63"/>
      <c r="I248" s="63"/>
      <c r="J248" s="63"/>
      <c r="K248" s="63"/>
      <c r="L248" s="63"/>
      <c r="M248" s="63"/>
      <c r="N248" s="63"/>
      <c r="O248" s="63"/>
      <c r="P248" s="63"/>
      <c r="Q248" s="63"/>
      <c r="R248" s="63"/>
      <c r="S248" s="63"/>
      <c r="T248" s="63"/>
      <c r="U248" s="63"/>
      <c r="X248" s="63"/>
      <c r="Y248" s="63"/>
      <c r="Z248" s="63"/>
      <c r="AA248" s="63"/>
      <c r="AB248" s="63"/>
      <c r="AC248" s="63"/>
      <c r="AD248" s="63"/>
      <c r="AE248" s="110"/>
      <c r="AF248" s="63"/>
      <c r="AG248" s="63"/>
      <c r="AH248" s="63"/>
      <c r="AI248" s="63"/>
      <c r="AJ248" s="63"/>
      <c r="AK248" s="63"/>
      <c r="AL248" s="63"/>
      <c r="AM248" s="63"/>
      <c r="AN248" s="63"/>
      <c r="AO248" s="63"/>
      <c r="AP248" s="63"/>
      <c r="AQ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R248" s="63"/>
      <c r="BS248" s="63"/>
      <c r="BT248" s="63"/>
      <c r="BU248" s="63"/>
      <c r="BV248" s="63"/>
      <c r="BW248" s="63"/>
      <c r="BX248" s="63"/>
      <c r="BY248" s="63"/>
      <c r="BZ248" s="63"/>
      <c r="CA248" s="63"/>
      <c r="CB248" s="63"/>
      <c r="CC248" s="63"/>
    </row>
    <row r="249" spans="1:81" x14ac:dyDescent="0.35">
      <c r="A249" s="97"/>
      <c r="B249" s="82"/>
      <c r="C249" s="82"/>
      <c r="D249" s="82"/>
      <c r="E249" s="82"/>
      <c r="F249" s="63"/>
      <c r="G249" s="63"/>
      <c r="H249" s="63"/>
      <c r="I249" s="63"/>
      <c r="J249" s="63"/>
      <c r="K249" s="63"/>
      <c r="L249" s="63"/>
      <c r="M249" s="63"/>
      <c r="N249" s="63"/>
      <c r="O249" s="63"/>
      <c r="P249" s="63"/>
      <c r="Q249" s="63"/>
      <c r="R249" s="63"/>
      <c r="S249" s="63"/>
      <c r="T249" s="63"/>
      <c r="U249" s="63"/>
      <c r="X249" s="63"/>
      <c r="Y249" s="63"/>
      <c r="Z249" s="63"/>
      <c r="AA249" s="63"/>
      <c r="AB249" s="63"/>
      <c r="AC249" s="63"/>
      <c r="AD249" s="63"/>
      <c r="AE249" s="110"/>
      <c r="AF249" s="63"/>
      <c r="AG249" s="63"/>
      <c r="AH249" s="63"/>
      <c r="AI249" s="63"/>
      <c r="AJ249" s="63"/>
      <c r="AK249" s="63"/>
      <c r="AL249" s="63"/>
      <c r="AM249" s="63"/>
      <c r="AN249" s="63"/>
      <c r="AO249" s="63"/>
      <c r="AP249" s="63"/>
      <c r="AQ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R249" s="63"/>
      <c r="BS249" s="63"/>
      <c r="BT249" s="63"/>
      <c r="BU249" s="63"/>
      <c r="BV249" s="63"/>
      <c r="BW249" s="63"/>
      <c r="BX249" s="63"/>
      <c r="BY249" s="63"/>
      <c r="BZ249" s="63"/>
      <c r="CA249" s="63"/>
      <c r="CB249" s="63"/>
      <c r="CC249" s="63"/>
    </row>
    <row r="250" spans="1:81" x14ac:dyDescent="0.35">
      <c r="A250" s="97"/>
      <c r="B250" s="82"/>
      <c r="C250" s="82"/>
      <c r="D250" s="82"/>
      <c r="E250" s="82"/>
      <c r="F250" s="63"/>
      <c r="G250" s="63"/>
      <c r="H250" s="63"/>
      <c r="I250" s="63"/>
      <c r="J250" s="63"/>
      <c r="K250" s="63"/>
      <c r="L250" s="63"/>
      <c r="M250" s="63"/>
      <c r="N250" s="63"/>
      <c r="O250" s="63"/>
      <c r="P250" s="63"/>
      <c r="Q250" s="63"/>
      <c r="R250" s="63"/>
      <c r="S250" s="63"/>
      <c r="T250" s="63"/>
      <c r="U250" s="63"/>
      <c r="X250" s="63"/>
      <c r="Y250" s="63"/>
      <c r="Z250" s="63"/>
      <c r="AA250" s="63"/>
      <c r="AB250" s="63"/>
      <c r="AC250" s="63"/>
      <c r="AD250" s="63"/>
      <c r="AE250" s="110"/>
      <c r="AF250" s="63"/>
      <c r="AG250" s="63"/>
      <c r="AH250" s="63"/>
      <c r="AI250" s="63"/>
      <c r="AJ250" s="63"/>
      <c r="AK250" s="63"/>
      <c r="AL250" s="63"/>
      <c r="AM250" s="63"/>
      <c r="AN250" s="63"/>
      <c r="AO250" s="63"/>
      <c r="AP250" s="63"/>
      <c r="AQ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R250" s="63"/>
      <c r="BS250" s="63"/>
      <c r="BT250" s="63"/>
      <c r="BU250" s="63"/>
      <c r="BV250" s="63"/>
      <c r="BW250" s="63"/>
      <c r="BX250" s="63"/>
      <c r="BY250" s="63"/>
      <c r="BZ250" s="63"/>
      <c r="CA250" s="63"/>
      <c r="CB250" s="63"/>
      <c r="CC250" s="63"/>
    </row>
    <row r="251" spans="1:81" x14ac:dyDescent="0.35">
      <c r="A251" s="97"/>
      <c r="B251" s="82"/>
      <c r="C251" s="82"/>
      <c r="D251" s="82"/>
      <c r="E251" s="82"/>
      <c r="F251" s="63"/>
      <c r="G251" s="63"/>
      <c r="H251" s="63"/>
      <c r="I251" s="63"/>
      <c r="J251" s="63"/>
      <c r="K251" s="63"/>
      <c r="L251" s="63"/>
      <c r="M251" s="63"/>
      <c r="N251" s="63"/>
      <c r="O251" s="63"/>
      <c r="P251" s="63"/>
      <c r="Q251" s="63"/>
      <c r="R251" s="63"/>
      <c r="S251" s="63"/>
      <c r="T251" s="63"/>
      <c r="U251" s="63"/>
      <c r="X251" s="63"/>
      <c r="Y251" s="63"/>
      <c r="Z251" s="63"/>
      <c r="AA251" s="63"/>
      <c r="AB251" s="63"/>
      <c r="AC251" s="63"/>
      <c r="AD251" s="63"/>
      <c r="AE251" s="110"/>
      <c r="AF251" s="63"/>
      <c r="AG251" s="63"/>
      <c r="AH251" s="63"/>
      <c r="AI251" s="63"/>
      <c r="AJ251" s="63"/>
      <c r="AK251" s="63"/>
      <c r="AL251" s="63"/>
      <c r="AM251" s="63"/>
      <c r="AN251" s="63"/>
      <c r="AO251" s="63"/>
      <c r="AP251" s="63"/>
      <c r="AQ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R251" s="63"/>
      <c r="BS251" s="63"/>
      <c r="BT251" s="63"/>
      <c r="BU251" s="63"/>
      <c r="BV251" s="63"/>
      <c r="BW251" s="63"/>
      <c r="BX251" s="63"/>
      <c r="BY251" s="63"/>
      <c r="BZ251" s="63"/>
      <c r="CA251" s="63"/>
      <c r="CB251" s="63"/>
      <c r="CC251" s="63"/>
    </row>
    <row r="252" spans="1:81" x14ac:dyDescent="0.35">
      <c r="A252" s="97"/>
      <c r="B252" s="82"/>
      <c r="C252" s="82"/>
      <c r="D252" s="82"/>
      <c r="E252" s="82"/>
      <c r="F252" s="63"/>
      <c r="G252" s="63"/>
      <c r="H252" s="63"/>
      <c r="I252" s="63"/>
      <c r="J252" s="63"/>
      <c r="K252" s="63"/>
      <c r="L252" s="63"/>
      <c r="M252" s="63"/>
      <c r="N252" s="63"/>
      <c r="O252" s="63"/>
      <c r="P252" s="63"/>
      <c r="Q252" s="63"/>
      <c r="R252" s="63"/>
      <c r="S252" s="63"/>
      <c r="T252" s="63"/>
      <c r="U252" s="63"/>
      <c r="X252" s="63"/>
      <c r="Y252" s="63"/>
      <c r="Z252" s="63"/>
      <c r="AA252" s="63"/>
      <c r="AB252" s="63"/>
      <c r="AC252" s="63"/>
      <c r="AD252" s="63"/>
      <c r="AE252" s="110"/>
      <c r="AF252" s="63"/>
      <c r="AG252" s="63"/>
      <c r="AH252" s="63"/>
      <c r="AI252" s="63"/>
      <c r="AJ252" s="63"/>
      <c r="AK252" s="63"/>
      <c r="AL252" s="63"/>
      <c r="AM252" s="63"/>
      <c r="AN252" s="63"/>
      <c r="AO252" s="63"/>
      <c r="AP252" s="63"/>
      <c r="AQ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R252" s="63"/>
      <c r="BS252" s="63"/>
      <c r="BT252" s="63"/>
      <c r="BU252" s="63"/>
      <c r="BV252" s="63"/>
      <c r="BW252" s="63"/>
      <c r="BX252" s="63"/>
      <c r="BY252" s="63"/>
      <c r="BZ252" s="63"/>
      <c r="CA252" s="63"/>
      <c r="CB252" s="63"/>
      <c r="CC252" s="63"/>
    </row>
    <row r="253" spans="1:81" x14ac:dyDescent="0.35">
      <c r="A253" s="97"/>
      <c r="B253" s="82"/>
      <c r="C253" s="82"/>
      <c r="D253" s="82"/>
      <c r="E253" s="82"/>
      <c r="F253" s="63"/>
      <c r="G253" s="63"/>
      <c r="H253" s="63"/>
      <c r="I253" s="63"/>
      <c r="J253" s="63"/>
      <c r="K253" s="63"/>
      <c r="L253" s="63"/>
      <c r="M253" s="63"/>
      <c r="N253" s="63"/>
      <c r="O253" s="63"/>
      <c r="P253" s="63"/>
      <c r="Q253" s="63"/>
      <c r="R253" s="63"/>
      <c r="S253" s="63"/>
      <c r="T253" s="63"/>
      <c r="U253" s="63"/>
      <c r="X253" s="63"/>
      <c r="Y253" s="63"/>
      <c r="Z253" s="63"/>
      <c r="AA253" s="63"/>
      <c r="AB253" s="63"/>
      <c r="AC253" s="63"/>
      <c r="AD253" s="63"/>
      <c r="AE253" s="110"/>
      <c r="AF253" s="63"/>
      <c r="AG253" s="63"/>
      <c r="AH253" s="63"/>
      <c r="AI253" s="63"/>
      <c r="AJ253" s="63"/>
      <c r="AK253" s="63"/>
      <c r="AL253" s="63"/>
      <c r="AM253" s="63"/>
      <c r="AN253" s="63"/>
      <c r="AO253" s="63"/>
      <c r="AP253" s="63"/>
      <c r="AQ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R253" s="63"/>
      <c r="BS253" s="63"/>
      <c r="BT253" s="63"/>
      <c r="BU253" s="63"/>
      <c r="BV253" s="63"/>
      <c r="BW253" s="63"/>
      <c r="BX253" s="63"/>
      <c r="BY253" s="63"/>
      <c r="BZ253" s="63"/>
      <c r="CA253" s="63"/>
      <c r="CB253" s="63"/>
      <c r="CC253" s="63"/>
    </row>
    <row r="254" spans="1:81" x14ac:dyDescent="0.35">
      <c r="A254" s="97"/>
      <c r="B254" s="82"/>
      <c r="C254" s="82"/>
      <c r="D254" s="82"/>
      <c r="E254" s="82"/>
      <c r="F254" s="63"/>
      <c r="G254" s="63"/>
      <c r="H254" s="63"/>
      <c r="I254" s="63"/>
      <c r="J254" s="63"/>
      <c r="K254" s="63"/>
      <c r="L254" s="63"/>
      <c r="M254" s="63"/>
      <c r="N254" s="63"/>
      <c r="O254" s="63"/>
      <c r="P254" s="63"/>
      <c r="Q254" s="63"/>
      <c r="R254" s="63"/>
      <c r="S254" s="63"/>
      <c r="T254" s="63"/>
      <c r="U254" s="63"/>
      <c r="X254" s="63"/>
      <c r="Y254" s="63"/>
      <c r="Z254" s="63"/>
      <c r="AA254" s="63"/>
      <c r="AB254" s="63"/>
      <c r="AC254" s="63"/>
      <c r="AD254" s="63"/>
      <c r="AE254" s="110"/>
      <c r="AF254" s="63"/>
      <c r="AG254" s="63"/>
      <c r="AH254" s="63"/>
      <c r="AI254" s="63"/>
      <c r="AJ254" s="63"/>
      <c r="AK254" s="63"/>
      <c r="AL254" s="63"/>
      <c r="AM254" s="63"/>
      <c r="AN254" s="63"/>
      <c r="AO254" s="63"/>
      <c r="AP254" s="63"/>
      <c r="AQ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R254" s="63"/>
      <c r="BS254" s="63"/>
      <c r="BT254" s="63"/>
      <c r="BU254" s="63"/>
      <c r="BV254" s="63"/>
      <c r="BW254" s="63"/>
      <c r="BX254" s="63"/>
      <c r="BY254" s="63"/>
      <c r="BZ254" s="63"/>
      <c r="CA254" s="63"/>
      <c r="CB254" s="63"/>
      <c r="CC254" s="63"/>
    </row>
    <row r="255" spans="1:81" x14ac:dyDescent="0.35">
      <c r="A255" s="97"/>
      <c r="B255" s="82"/>
      <c r="C255" s="82"/>
      <c r="D255" s="82"/>
      <c r="E255" s="82"/>
      <c r="F255" s="63"/>
      <c r="G255" s="63"/>
      <c r="H255" s="63"/>
      <c r="I255" s="63"/>
      <c r="J255" s="63"/>
      <c r="K255" s="63"/>
      <c r="L255" s="63"/>
      <c r="M255" s="63"/>
      <c r="N255" s="63"/>
      <c r="O255" s="63"/>
      <c r="P255" s="63"/>
      <c r="Q255" s="63"/>
      <c r="R255" s="63"/>
      <c r="S255" s="63"/>
      <c r="T255" s="63"/>
      <c r="U255" s="63"/>
      <c r="X255" s="63"/>
      <c r="Y255" s="63"/>
      <c r="Z255" s="63"/>
      <c r="AA255" s="63"/>
      <c r="AB255" s="63"/>
      <c r="AC255" s="63"/>
      <c r="AD255" s="63"/>
      <c r="AE255" s="110"/>
      <c r="AF255" s="63"/>
      <c r="AG255" s="63"/>
      <c r="AH255" s="63"/>
      <c r="AI255" s="63"/>
      <c r="AJ255" s="63"/>
      <c r="AK255" s="63"/>
      <c r="AL255" s="63"/>
      <c r="AM255" s="63"/>
      <c r="AN255" s="63"/>
      <c r="AO255" s="63"/>
      <c r="AP255" s="63"/>
      <c r="AQ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R255" s="63"/>
      <c r="BS255" s="63"/>
      <c r="BT255" s="63"/>
      <c r="BU255" s="63"/>
      <c r="BV255" s="63"/>
      <c r="BW255" s="63"/>
      <c r="BX255" s="63"/>
      <c r="BY255" s="63"/>
      <c r="BZ255" s="63"/>
      <c r="CA255" s="63"/>
      <c r="CB255" s="63"/>
      <c r="CC255" s="63"/>
    </row>
    <row r="256" spans="1:81" x14ac:dyDescent="0.35">
      <c r="A256" s="97"/>
      <c r="B256" s="82"/>
      <c r="C256" s="82"/>
      <c r="D256" s="82"/>
      <c r="E256" s="82"/>
      <c r="F256" s="63"/>
      <c r="G256" s="63"/>
      <c r="H256" s="63"/>
      <c r="I256" s="63"/>
      <c r="J256" s="63"/>
      <c r="K256" s="63"/>
      <c r="L256" s="63"/>
      <c r="M256" s="63"/>
      <c r="N256" s="63"/>
      <c r="O256" s="63"/>
      <c r="P256" s="63"/>
      <c r="Q256" s="63"/>
      <c r="R256" s="63"/>
      <c r="S256" s="63"/>
      <c r="T256" s="63"/>
      <c r="U256" s="63"/>
      <c r="X256" s="63"/>
      <c r="Y256" s="63"/>
      <c r="Z256" s="63"/>
      <c r="AA256" s="63"/>
      <c r="AB256" s="63"/>
      <c r="AC256" s="63"/>
      <c r="AD256" s="63"/>
      <c r="AE256" s="110"/>
      <c r="AF256" s="63"/>
      <c r="AG256" s="63"/>
      <c r="AH256" s="63"/>
      <c r="AI256" s="63"/>
      <c r="AJ256" s="63"/>
      <c r="AK256" s="63"/>
      <c r="AL256" s="63"/>
      <c r="AM256" s="63"/>
      <c r="AN256" s="63"/>
      <c r="AO256" s="63"/>
      <c r="AP256" s="63"/>
      <c r="AQ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R256" s="63"/>
      <c r="BS256" s="63"/>
      <c r="BT256" s="63"/>
      <c r="BU256" s="63"/>
      <c r="BV256" s="63"/>
      <c r="BW256" s="63"/>
      <c r="BX256" s="63"/>
      <c r="BY256" s="63"/>
      <c r="BZ256" s="63"/>
      <c r="CA256" s="63"/>
      <c r="CB256" s="63"/>
      <c r="CC256" s="63"/>
    </row>
    <row r="257" spans="1:81" x14ac:dyDescent="0.35">
      <c r="A257" s="97"/>
      <c r="B257" s="82"/>
      <c r="C257" s="82"/>
      <c r="D257" s="82"/>
      <c r="E257" s="82"/>
      <c r="F257" s="63"/>
      <c r="G257" s="63"/>
      <c r="H257" s="63"/>
      <c r="I257" s="63"/>
      <c r="J257" s="63"/>
      <c r="K257" s="63"/>
      <c r="L257" s="63"/>
      <c r="M257" s="63"/>
      <c r="N257" s="63"/>
      <c r="O257" s="63"/>
      <c r="P257" s="63"/>
      <c r="Q257" s="63"/>
      <c r="R257" s="63"/>
      <c r="S257" s="63"/>
      <c r="T257" s="63"/>
      <c r="U257" s="63"/>
      <c r="X257" s="63"/>
      <c r="Y257" s="63"/>
      <c r="Z257" s="63"/>
      <c r="AA257" s="63"/>
      <c r="AB257" s="63"/>
      <c r="AC257" s="63"/>
      <c r="AD257" s="63"/>
      <c r="AE257" s="110"/>
      <c r="AF257" s="63"/>
      <c r="AG257" s="63"/>
      <c r="AH257" s="63"/>
      <c r="AI257" s="63"/>
      <c r="AJ257" s="63"/>
      <c r="AK257" s="63"/>
      <c r="AL257" s="63"/>
      <c r="AM257" s="63"/>
      <c r="AN257" s="63"/>
      <c r="AO257" s="63"/>
      <c r="AP257" s="63"/>
      <c r="AQ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R257" s="63"/>
      <c r="BS257" s="63"/>
      <c r="BT257" s="63"/>
      <c r="BU257" s="63"/>
      <c r="BV257" s="63"/>
      <c r="BW257" s="63"/>
      <c r="BX257" s="63"/>
      <c r="BY257" s="63"/>
      <c r="BZ257" s="63"/>
      <c r="CA257" s="63"/>
      <c r="CB257" s="63"/>
      <c r="CC257" s="63"/>
    </row>
    <row r="258" spans="1:81" x14ac:dyDescent="0.35">
      <c r="A258" s="97"/>
      <c r="B258" s="82"/>
      <c r="C258" s="82"/>
      <c r="D258" s="82"/>
      <c r="E258" s="82"/>
      <c r="F258" s="63"/>
      <c r="G258" s="63"/>
      <c r="H258" s="63"/>
      <c r="I258" s="63"/>
      <c r="J258" s="63"/>
      <c r="K258" s="63"/>
      <c r="L258" s="63"/>
      <c r="M258" s="63"/>
      <c r="N258" s="63"/>
      <c r="O258" s="63"/>
      <c r="P258" s="63"/>
      <c r="Q258" s="63"/>
      <c r="R258" s="63"/>
      <c r="S258" s="63"/>
      <c r="T258" s="63"/>
      <c r="U258" s="63"/>
      <c r="X258" s="63"/>
      <c r="Y258" s="63"/>
      <c r="Z258" s="63"/>
      <c r="AA258" s="63"/>
      <c r="AB258" s="63"/>
      <c r="AC258" s="63"/>
      <c r="AD258" s="63"/>
      <c r="AE258" s="110"/>
      <c r="AF258" s="63"/>
      <c r="AG258" s="63"/>
      <c r="AH258" s="63"/>
      <c r="AI258" s="63"/>
      <c r="AJ258" s="63"/>
      <c r="AK258" s="63"/>
      <c r="AL258" s="63"/>
      <c r="AM258" s="63"/>
      <c r="AN258" s="63"/>
      <c r="AO258" s="63"/>
      <c r="AP258" s="63"/>
      <c r="AQ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R258" s="63"/>
      <c r="BS258" s="63"/>
      <c r="BT258" s="63"/>
      <c r="BU258" s="63"/>
      <c r="BV258" s="63"/>
      <c r="BW258" s="63"/>
      <c r="BX258" s="63"/>
      <c r="BY258" s="63"/>
      <c r="BZ258" s="63"/>
      <c r="CA258" s="63"/>
      <c r="CB258" s="63"/>
      <c r="CC258" s="63"/>
    </row>
    <row r="259" spans="1:81" x14ac:dyDescent="0.35">
      <c r="A259" s="97"/>
      <c r="B259" s="82"/>
      <c r="C259" s="82"/>
      <c r="D259" s="82"/>
      <c r="E259" s="82"/>
      <c r="F259" s="63"/>
      <c r="G259" s="63"/>
      <c r="H259" s="63"/>
      <c r="I259" s="63"/>
      <c r="J259" s="63"/>
      <c r="K259" s="63"/>
      <c r="L259" s="63"/>
      <c r="M259" s="63"/>
      <c r="N259" s="63"/>
      <c r="O259" s="63"/>
      <c r="P259" s="63"/>
      <c r="Q259" s="63"/>
      <c r="R259" s="63"/>
      <c r="S259" s="63"/>
      <c r="T259" s="63"/>
      <c r="U259" s="63"/>
      <c r="X259" s="63"/>
      <c r="Y259" s="63"/>
      <c r="Z259" s="63"/>
      <c r="AA259" s="63"/>
      <c r="AB259" s="63"/>
      <c r="AC259" s="63"/>
      <c r="AD259" s="63"/>
      <c r="AE259" s="110"/>
      <c r="AF259" s="63"/>
      <c r="AG259" s="63"/>
      <c r="AH259" s="63"/>
      <c r="AI259" s="63"/>
      <c r="AJ259" s="63"/>
      <c r="AK259" s="63"/>
      <c r="AL259" s="63"/>
      <c r="AM259" s="63"/>
      <c r="AN259" s="63"/>
      <c r="AO259" s="63"/>
      <c r="AP259" s="63"/>
      <c r="AQ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R259" s="63"/>
      <c r="BS259" s="63"/>
      <c r="BT259" s="63"/>
      <c r="BU259" s="63"/>
      <c r="BV259" s="63"/>
      <c r="BW259" s="63"/>
      <c r="BX259" s="63"/>
      <c r="BY259" s="63"/>
      <c r="BZ259" s="63"/>
      <c r="CA259" s="63"/>
      <c r="CB259" s="63"/>
      <c r="CC259" s="63"/>
    </row>
    <row r="260" spans="1:81" x14ac:dyDescent="0.35">
      <c r="A260" s="97"/>
      <c r="B260" s="82"/>
      <c r="C260" s="82"/>
      <c r="D260" s="82"/>
      <c r="E260" s="82"/>
      <c r="F260" s="63"/>
      <c r="G260" s="63"/>
      <c r="H260" s="63"/>
      <c r="I260" s="63"/>
      <c r="J260" s="63"/>
      <c r="K260" s="63"/>
      <c r="L260" s="63"/>
      <c r="M260" s="63"/>
      <c r="N260" s="63"/>
      <c r="O260" s="63"/>
      <c r="P260" s="63"/>
      <c r="Q260" s="63"/>
      <c r="R260" s="63"/>
      <c r="S260" s="63"/>
      <c r="T260" s="63"/>
      <c r="U260" s="63"/>
      <c r="X260" s="63"/>
      <c r="Y260" s="63"/>
      <c r="Z260" s="63"/>
      <c r="AA260" s="63"/>
      <c r="AB260" s="63"/>
      <c r="AC260" s="63"/>
      <c r="AD260" s="63"/>
      <c r="AE260" s="110"/>
      <c r="AF260" s="63"/>
      <c r="AG260" s="63"/>
      <c r="AH260" s="63"/>
      <c r="AI260" s="63"/>
      <c r="AJ260" s="63"/>
      <c r="AK260" s="63"/>
      <c r="AL260" s="63"/>
      <c r="AM260" s="63"/>
      <c r="AN260" s="63"/>
      <c r="AO260" s="63"/>
      <c r="AP260" s="63"/>
      <c r="AQ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R260" s="63"/>
      <c r="BS260" s="63"/>
      <c r="BT260" s="63"/>
      <c r="BU260" s="63"/>
      <c r="BV260" s="63"/>
      <c r="BW260" s="63"/>
      <c r="BX260" s="63"/>
      <c r="BY260" s="63"/>
      <c r="BZ260" s="63"/>
      <c r="CA260" s="63"/>
      <c r="CB260" s="63"/>
      <c r="CC260" s="63"/>
    </row>
    <row r="261" spans="1:81" x14ac:dyDescent="0.35">
      <c r="A261" s="97"/>
      <c r="B261" s="82"/>
      <c r="C261" s="82"/>
      <c r="D261" s="82"/>
      <c r="E261" s="82"/>
      <c r="F261" s="63"/>
      <c r="G261" s="63"/>
      <c r="H261" s="63"/>
      <c r="I261" s="63"/>
      <c r="J261" s="63"/>
      <c r="K261" s="63"/>
      <c r="L261" s="63"/>
      <c r="M261" s="63"/>
      <c r="N261" s="63"/>
      <c r="O261" s="63"/>
      <c r="P261" s="63"/>
      <c r="Q261" s="63"/>
      <c r="R261" s="63"/>
      <c r="S261" s="63"/>
      <c r="T261" s="63"/>
      <c r="U261" s="63"/>
      <c r="X261" s="63"/>
      <c r="Y261" s="63"/>
      <c r="Z261" s="63"/>
      <c r="AA261" s="63"/>
      <c r="AB261" s="63"/>
      <c r="AC261" s="63"/>
      <c r="AD261" s="63"/>
      <c r="AE261" s="110"/>
      <c r="AF261" s="63"/>
      <c r="AG261" s="63"/>
      <c r="AH261" s="63"/>
      <c r="AI261" s="63"/>
      <c r="AJ261" s="63"/>
      <c r="AK261" s="63"/>
      <c r="AL261" s="63"/>
      <c r="AM261" s="63"/>
      <c r="AN261" s="63"/>
      <c r="AO261" s="63"/>
      <c r="AP261" s="63"/>
      <c r="AQ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R261" s="63"/>
      <c r="BS261" s="63"/>
      <c r="BT261" s="63"/>
      <c r="BU261" s="63"/>
      <c r="BV261" s="63"/>
      <c r="BW261" s="63"/>
      <c r="BX261" s="63"/>
      <c r="BY261" s="63"/>
      <c r="BZ261" s="63"/>
      <c r="CA261" s="63"/>
      <c r="CB261" s="63"/>
      <c r="CC261" s="63"/>
    </row>
    <row r="262" spans="1:81" x14ac:dyDescent="0.35">
      <c r="A262" s="97"/>
      <c r="B262" s="82"/>
      <c r="C262" s="82"/>
      <c r="D262" s="82"/>
      <c r="E262" s="82"/>
      <c r="F262" s="63"/>
      <c r="G262" s="63"/>
      <c r="H262" s="63"/>
      <c r="I262" s="63"/>
      <c r="J262" s="63"/>
      <c r="K262" s="63"/>
      <c r="L262" s="63"/>
      <c r="M262" s="63"/>
      <c r="N262" s="63"/>
      <c r="O262" s="63"/>
      <c r="P262" s="63"/>
      <c r="Q262" s="63"/>
      <c r="R262" s="63"/>
      <c r="S262" s="63"/>
      <c r="T262" s="63"/>
      <c r="U262" s="63"/>
      <c r="X262" s="63"/>
      <c r="Y262" s="63"/>
      <c r="Z262" s="63"/>
      <c r="AA262" s="63"/>
      <c r="AB262" s="63"/>
      <c r="AC262" s="63"/>
      <c r="AD262" s="63"/>
      <c r="AE262" s="110"/>
      <c r="AF262" s="63"/>
      <c r="AG262" s="63"/>
      <c r="AH262" s="63"/>
      <c r="AI262" s="63"/>
      <c r="AJ262" s="63"/>
      <c r="AK262" s="63"/>
      <c r="AL262" s="63"/>
      <c r="AM262" s="63"/>
      <c r="AN262" s="63"/>
      <c r="AO262" s="63"/>
      <c r="AP262" s="63"/>
      <c r="AQ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R262" s="63"/>
      <c r="BS262" s="63"/>
      <c r="BT262" s="63"/>
      <c r="BU262" s="63"/>
      <c r="BV262" s="63"/>
      <c r="BW262" s="63"/>
      <c r="BX262" s="63"/>
      <c r="BY262" s="63"/>
      <c r="BZ262" s="63"/>
      <c r="CA262" s="63"/>
      <c r="CB262" s="63"/>
      <c r="CC262" s="63"/>
    </row>
    <row r="263" spans="1:81" x14ac:dyDescent="0.35">
      <c r="A263" s="97"/>
      <c r="B263" s="82"/>
      <c r="C263" s="82"/>
      <c r="D263" s="82"/>
      <c r="E263" s="82"/>
      <c r="F263" s="63"/>
      <c r="G263" s="63"/>
      <c r="H263" s="63"/>
      <c r="I263" s="63"/>
      <c r="J263" s="63"/>
      <c r="K263" s="63"/>
      <c r="L263" s="63"/>
      <c r="M263" s="63"/>
      <c r="N263" s="63"/>
      <c r="O263" s="63"/>
      <c r="P263" s="63"/>
      <c r="Q263" s="63"/>
      <c r="R263" s="63"/>
      <c r="S263" s="63"/>
      <c r="T263" s="63"/>
      <c r="U263" s="63"/>
      <c r="X263" s="63"/>
      <c r="Y263" s="63"/>
      <c r="Z263" s="63"/>
      <c r="AA263" s="63"/>
      <c r="AB263" s="63"/>
      <c r="AC263" s="63"/>
      <c r="AD263" s="63"/>
      <c r="AE263" s="110"/>
      <c r="AF263" s="63"/>
      <c r="AG263" s="63"/>
      <c r="AH263" s="63"/>
      <c r="AI263" s="63"/>
      <c r="AJ263" s="63"/>
      <c r="AK263" s="63"/>
      <c r="AL263" s="63"/>
      <c r="AM263" s="63"/>
      <c r="AN263" s="63"/>
      <c r="AO263" s="63"/>
      <c r="AP263" s="63"/>
      <c r="AQ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R263" s="63"/>
      <c r="BS263" s="63"/>
      <c r="BT263" s="63"/>
      <c r="BU263" s="63"/>
      <c r="BV263" s="63"/>
      <c r="BW263" s="63"/>
      <c r="BX263" s="63"/>
      <c r="BY263" s="63"/>
      <c r="BZ263" s="63"/>
      <c r="CA263" s="63"/>
      <c r="CB263" s="63"/>
      <c r="CC263" s="63"/>
    </row>
    <row r="264" spans="1:81" x14ac:dyDescent="0.35">
      <c r="A264" s="97"/>
      <c r="B264" s="82"/>
      <c r="C264" s="82"/>
      <c r="D264" s="82"/>
      <c r="E264" s="82"/>
      <c r="F264" s="63"/>
      <c r="G264" s="63"/>
      <c r="H264" s="63"/>
      <c r="I264" s="63"/>
      <c r="J264" s="63"/>
      <c r="K264" s="63"/>
      <c r="L264" s="63"/>
      <c r="M264" s="63"/>
      <c r="N264" s="63"/>
      <c r="O264" s="63"/>
      <c r="P264" s="63"/>
      <c r="Q264" s="63"/>
      <c r="R264" s="63"/>
      <c r="S264" s="63"/>
      <c r="T264" s="63"/>
      <c r="U264" s="63"/>
      <c r="X264" s="63"/>
      <c r="Y264" s="63"/>
      <c r="Z264" s="63"/>
      <c r="AA264" s="63"/>
      <c r="AB264" s="63"/>
      <c r="AC264" s="63"/>
      <c r="AD264" s="63"/>
      <c r="AE264" s="110"/>
      <c r="AF264" s="63"/>
      <c r="AG264" s="63"/>
      <c r="AH264" s="63"/>
      <c r="AI264" s="63"/>
      <c r="AJ264" s="63"/>
      <c r="AK264" s="63"/>
      <c r="AL264" s="63"/>
      <c r="AM264" s="63"/>
      <c r="AN264" s="63"/>
      <c r="AO264" s="63"/>
      <c r="AP264" s="63"/>
      <c r="AQ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R264" s="63"/>
      <c r="BS264" s="63"/>
      <c r="BT264" s="63"/>
      <c r="BU264" s="63"/>
      <c r="BV264" s="63"/>
      <c r="BW264" s="63"/>
      <c r="BX264" s="63"/>
      <c r="BY264" s="63"/>
      <c r="BZ264" s="63"/>
      <c r="CA264" s="63"/>
      <c r="CB264" s="63"/>
      <c r="CC264" s="63"/>
    </row>
    <row r="265" spans="1:81" x14ac:dyDescent="0.35">
      <c r="A265" s="97"/>
      <c r="B265" s="82"/>
      <c r="C265" s="82"/>
      <c r="D265" s="82"/>
      <c r="E265" s="82"/>
      <c r="F265" s="63"/>
      <c r="G265" s="63"/>
      <c r="H265" s="63"/>
      <c r="I265" s="63"/>
      <c r="J265" s="63"/>
      <c r="K265" s="63"/>
      <c r="L265" s="63"/>
      <c r="M265" s="63"/>
      <c r="N265" s="63"/>
      <c r="O265" s="63"/>
      <c r="P265" s="63"/>
      <c r="Q265" s="63"/>
      <c r="R265" s="63"/>
      <c r="S265" s="63"/>
      <c r="T265" s="63"/>
      <c r="U265" s="63"/>
      <c r="X265" s="63"/>
      <c r="Y265" s="63"/>
      <c r="Z265" s="63"/>
      <c r="AA265" s="63"/>
      <c r="AB265" s="63"/>
      <c r="AC265" s="63"/>
      <c r="AD265" s="63"/>
      <c r="AE265" s="110"/>
      <c r="AF265" s="63"/>
      <c r="AG265" s="63"/>
      <c r="AH265" s="63"/>
      <c r="AI265" s="63"/>
      <c r="AJ265" s="63"/>
      <c r="AK265" s="63"/>
      <c r="AL265" s="63"/>
      <c r="AM265" s="63"/>
      <c r="AN265" s="63"/>
      <c r="AO265" s="63"/>
      <c r="AP265" s="63"/>
      <c r="AQ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R265" s="63"/>
      <c r="BS265" s="63"/>
      <c r="BT265" s="63"/>
      <c r="BU265" s="63"/>
      <c r="BV265" s="63"/>
      <c r="BW265" s="63"/>
      <c r="BX265" s="63"/>
      <c r="BY265" s="63"/>
      <c r="BZ265" s="63"/>
      <c r="CA265" s="63"/>
      <c r="CB265" s="63"/>
      <c r="CC265" s="63"/>
    </row>
    <row r="266" spans="1:81" x14ac:dyDescent="0.35">
      <c r="A266" s="97"/>
      <c r="B266" s="82"/>
      <c r="C266" s="82"/>
      <c r="D266" s="82"/>
      <c r="E266" s="82"/>
      <c r="F266" s="63"/>
      <c r="G266" s="63"/>
      <c r="H266" s="63"/>
      <c r="I266" s="63"/>
      <c r="J266" s="63"/>
      <c r="K266" s="63"/>
      <c r="L266" s="63"/>
      <c r="M266" s="63"/>
      <c r="N266" s="63"/>
      <c r="O266" s="63"/>
      <c r="P266" s="63"/>
      <c r="Q266" s="63"/>
      <c r="R266" s="63"/>
      <c r="S266" s="63"/>
      <c r="T266" s="63"/>
      <c r="U266" s="63"/>
      <c r="X266" s="63"/>
      <c r="Y266" s="63"/>
      <c r="Z266" s="63"/>
      <c r="AA266" s="63"/>
      <c r="AB266" s="63"/>
      <c r="AC266" s="63"/>
      <c r="AD266" s="63"/>
      <c r="AE266" s="110"/>
      <c r="AF266" s="63"/>
      <c r="AG266" s="63"/>
      <c r="AH266" s="63"/>
      <c r="AI266" s="63"/>
      <c r="AJ266" s="63"/>
      <c r="AK266" s="63"/>
      <c r="AL266" s="63"/>
      <c r="AM266" s="63"/>
      <c r="AN266" s="63"/>
      <c r="AO266" s="63"/>
      <c r="AP266" s="63"/>
      <c r="AQ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R266" s="63"/>
      <c r="BS266" s="63"/>
      <c r="BT266" s="63"/>
      <c r="BU266" s="63"/>
      <c r="BV266" s="63"/>
      <c r="BW266" s="63"/>
      <c r="BX266" s="63"/>
      <c r="BY266" s="63"/>
      <c r="BZ266" s="63"/>
      <c r="CA266" s="63"/>
      <c r="CB266" s="63"/>
      <c r="CC266" s="63"/>
    </row>
    <row r="267" spans="1:81" x14ac:dyDescent="0.35">
      <c r="A267" s="97"/>
      <c r="B267" s="82"/>
      <c r="C267" s="82"/>
      <c r="D267" s="82"/>
      <c r="E267" s="82"/>
      <c r="F267" s="63"/>
      <c r="G267" s="63"/>
      <c r="H267" s="63"/>
      <c r="I267" s="63"/>
      <c r="J267" s="63"/>
      <c r="K267" s="63"/>
      <c r="L267" s="63"/>
      <c r="M267" s="63"/>
      <c r="N267" s="63"/>
      <c r="O267" s="63"/>
      <c r="P267" s="63"/>
      <c r="Q267" s="63"/>
      <c r="R267" s="63"/>
      <c r="S267" s="63"/>
      <c r="T267" s="63"/>
      <c r="U267" s="63"/>
      <c r="X267" s="63"/>
      <c r="Y267" s="63"/>
      <c r="Z267" s="63"/>
      <c r="AA267" s="63"/>
      <c r="AB267" s="63"/>
      <c r="AC267" s="63"/>
      <c r="AD267" s="63"/>
      <c r="AE267" s="110"/>
      <c r="AF267" s="63"/>
      <c r="AG267" s="63"/>
      <c r="AH267" s="63"/>
      <c r="AI267" s="63"/>
      <c r="AJ267" s="63"/>
      <c r="AK267" s="63"/>
      <c r="AL267" s="63"/>
      <c r="AM267" s="63"/>
      <c r="AN267" s="63"/>
      <c r="AO267" s="63"/>
      <c r="AP267" s="63"/>
      <c r="AQ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R267" s="63"/>
      <c r="BS267" s="63"/>
      <c r="BT267" s="63"/>
      <c r="BU267" s="63"/>
      <c r="BV267" s="63"/>
      <c r="BW267" s="63"/>
      <c r="BX267" s="63"/>
      <c r="BY267" s="63"/>
      <c r="BZ267" s="63"/>
      <c r="CA267" s="63"/>
      <c r="CB267" s="63"/>
      <c r="CC267" s="63"/>
    </row>
    <row r="268" spans="1:81" x14ac:dyDescent="0.35">
      <c r="A268" s="97"/>
      <c r="B268" s="82"/>
      <c r="C268" s="82"/>
      <c r="D268" s="82"/>
      <c r="E268" s="82"/>
      <c r="F268" s="63"/>
      <c r="G268" s="63"/>
      <c r="H268" s="63"/>
      <c r="I268" s="63"/>
      <c r="J268" s="63"/>
      <c r="K268" s="63"/>
      <c r="L268" s="63"/>
      <c r="M268" s="63"/>
      <c r="N268" s="63"/>
      <c r="O268" s="63"/>
      <c r="P268" s="63"/>
      <c r="Q268" s="63"/>
      <c r="R268" s="63"/>
      <c r="S268" s="63"/>
      <c r="T268" s="63"/>
      <c r="U268" s="63"/>
      <c r="X268" s="63"/>
      <c r="Y268" s="63"/>
      <c r="Z268" s="63"/>
      <c r="AA268" s="63"/>
      <c r="AB268" s="63"/>
      <c r="AC268" s="63"/>
      <c r="AD268" s="63"/>
      <c r="AE268" s="110"/>
      <c r="AF268" s="63"/>
      <c r="AG268" s="63"/>
      <c r="AH268" s="63"/>
      <c r="AI268" s="63"/>
      <c r="AJ268" s="63"/>
      <c r="AK268" s="63"/>
      <c r="AL268" s="63"/>
      <c r="AM268" s="63"/>
      <c r="AN268" s="63"/>
      <c r="AO268" s="63"/>
      <c r="AP268" s="63"/>
      <c r="AQ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R268" s="63"/>
      <c r="BS268" s="63"/>
      <c r="BT268" s="63"/>
      <c r="BU268" s="63"/>
      <c r="BV268" s="63"/>
      <c r="BW268" s="63"/>
      <c r="BX268" s="63"/>
      <c r="BY268" s="63"/>
      <c r="BZ268" s="63"/>
      <c r="CA268" s="63"/>
      <c r="CB268" s="63"/>
      <c r="CC268" s="63"/>
    </row>
    <row r="269" spans="1:81" x14ac:dyDescent="0.35">
      <c r="A269" s="97"/>
      <c r="B269" s="82"/>
      <c r="C269" s="82"/>
      <c r="D269" s="82"/>
      <c r="E269" s="82"/>
      <c r="F269" s="63"/>
      <c r="G269" s="63"/>
      <c r="H269" s="63"/>
      <c r="I269" s="63"/>
      <c r="J269" s="63"/>
      <c r="K269" s="63"/>
      <c r="L269" s="63"/>
      <c r="M269" s="63"/>
      <c r="N269" s="63"/>
      <c r="O269" s="63"/>
      <c r="P269" s="63"/>
      <c r="Q269" s="63"/>
      <c r="R269" s="63"/>
      <c r="S269" s="63"/>
      <c r="T269" s="63"/>
      <c r="U269" s="63"/>
      <c r="X269" s="63"/>
      <c r="Y269" s="63"/>
      <c r="Z269" s="63"/>
      <c r="AA269" s="63"/>
      <c r="AB269" s="63"/>
      <c r="AC269" s="63"/>
      <c r="AD269" s="63"/>
      <c r="AE269" s="110"/>
      <c r="AF269" s="63"/>
      <c r="AG269" s="63"/>
      <c r="AH269" s="63"/>
      <c r="AI269" s="63"/>
      <c r="AJ269" s="63"/>
      <c r="AK269" s="63"/>
      <c r="AL269" s="63"/>
      <c r="AM269" s="63"/>
      <c r="AN269" s="63"/>
      <c r="AO269" s="63"/>
      <c r="AP269" s="63"/>
      <c r="AQ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R269" s="63"/>
      <c r="BS269" s="63"/>
      <c r="BT269" s="63"/>
      <c r="BU269" s="63"/>
      <c r="BV269" s="63"/>
      <c r="BW269" s="63"/>
      <c r="BX269" s="63"/>
      <c r="BY269" s="63"/>
      <c r="BZ269" s="63"/>
      <c r="CA269" s="63"/>
      <c r="CB269" s="63"/>
      <c r="CC269" s="63"/>
    </row>
    <row r="270" spans="1:81" x14ac:dyDescent="0.35">
      <c r="A270" s="97"/>
      <c r="B270" s="82"/>
      <c r="C270" s="82"/>
      <c r="D270" s="82"/>
      <c r="E270" s="82"/>
      <c r="F270" s="63"/>
      <c r="G270" s="63"/>
      <c r="H270" s="63"/>
      <c r="I270" s="63"/>
      <c r="J270" s="63"/>
      <c r="K270" s="63"/>
      <c r="L270" s="63"/>
      <c r="M270" s="63"/>
      <c r="N270" s="63"/>
      <c r="O270" s="63"/>
      <c r="P270" s="63"/>
      <c r="Q270" s="63"/>
      <c r="R270" s="63"/>
      <c r="S270" s="63"/>
      <c r="T270" s="63"/>
      <c r="U270" s="63"/>
      <c r="X270" s="63"/>
      <c r="Y270" s="63"/>
      <c r="Z270" s="63"/>
      <c r="AA270" s="63"/>
      <c r="AB270" s="63"/>
      <c r="AC270" s="63"/>
      <c r="AD270" s="63"/>
      <c r="AE270" s="110"/>
      <c r="AF270" s="63"/>
      <c r="AG270" s="63"/>
      <c r="AH270" s="63"/>
      <c r="AI270" s="63"/>
      <c r="AJ270" s="63"/>
      <c r="AK270" s="63"/>
      <c r="AL270" s="63"/>
      <c r="AM270" s="63"/>
      <c r="AN270" s="63"/>
      <c r="AO270" s="63"/>
      <c r="AP270" s="63"/>
      <c r="AQ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R270" s="63"/>
      <c r="BS270" s="63"/>
      <c r="BT270" s="63"/>
      <c r="BU270" s="63"/>
      <c r="BV270" s="63"/>
      <c r="BW270" s="63"/>
      <c r="BX270" s="63"/>
      <c r="BY270" s="63"/>
      <c r="BZ270" s="63"/>
      <c r="CA270" s="63"/>
      <c r="CB270" s="63"/>
      <c r="CC270" s="63"/>
    </row>
    <row r="271" spans="1:81" x14ac:dyDescent="0.35">
      <c r="A271" s="97"/>
      <c r="B271" s="82"/>
      <c r="C271" s="82"/>
      <c r="D271" s="82"/>
      <c r="E271" s="82"/>
      <c r="F271" s="63"/>
      <c r="G271" s="63"/>
      <c r="H271" s="63"/>
      <c r="I271" s="63"/>
      <c r="J271" s="63"/>
      <c r="K271" s="63"/>
      <c r="L271" s="63"/>
      <c r="M271" s="63"/>
      <c r="N271" s="63"/>
      <c r="O271" s="63"/>
      <c r="P271" s="63"/>
      <c r="Q271" s="63"/>
      <c r="R271" s="63"/>
      <c r="S271" s="63"/>
      <c r="T271" s="63"/>
      <c r="U271" s="63"/>
      <c r="X271" s="63"/>
      <c r="Y271" s="63"/>
      <c r="Z271" s="63"/>
      <c r="AA271" s="63"/>
      <c r="AB271" s="63"/>
      <c r="AC271" s="63"/>
      <c r="AD271" s="63"/>
      <c r="AE271" s="110"/>
      <c r="AF271" s="63"/>
      <c r="AG271" s="63"/>
      <c r="AH271" s="63"/>
      <c r="AI271" s="63"/>
      <c r="AJ271" s="63"/>
      <c r="AK271" s="63"/>
      <c r="AL271" s="63"/>
      <c r="AM271" s="63"/>
      <c r="AN271" s="63"/>
      <c r="AO271" s="63"/>
      <c r="AP271" s="63"/>
      <c r="AQ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R271" s="63"/>
      <c r="BS271" s="63"/>
      <c r="BT271" s="63"/>
      <c r="BU271" s="63"/>
      <c r="BV271" s="63"/>
      <c r="BW271" s="63"/>
      <c r="BX271" s="63"/>
      <c r="BY271" s="63"/>
      <c r="BZ271" s="63"/>
      <c r="CA271" s="63"/>
      <c r="CB271" s="63"/>
      <c r="CC271" s="63"/>
    </row>
    <row r="272" spans="1:81" x14ac:dyDescent="0.35">
      <c r="A272" s="97"/>
      <c r="B272" s="82"/>
      <c r="C272" s="82"/>
      <c r="D272" s="82"/>
      <c r="E272" s="82"/>
      <c r="F272" s="63"/>
      <c r="G272" s="63"/>
      <c r="H272" s="63"/>
      <c r="I272" s="63"/>
      <c r="J272" s="63"/>
      <c r="K272" s="63"/>
      <c r="L272" s="63"/>
      <c r="M272" s="63"/>
      <c r="N272" s="63"/>
      <c r="O272" s="63"/>
      <c r="P272" s="63"/>
      <c r="Q272" s="63"/>
      <c r="R272" s="63"/>
      <c r="S272" s="63"/>
      <c r="T272" s="63"/>
      <c r="U272" s="63"/>
      <c r="X272" s="63"/>
      <c r="Y272" s="63"/>
      <c r="Z272" s="63"/>
      <c r="AA272" s="63"/>
      <c r="AB272" s="63"/>
      <c r="AC272" s="63"/>
      <c r="AD272" s="63"/>
      <c r="AE272" s="110"/>
      <c r="AF272" s="63"/>
      <c r="AG272" s="63"/>
      <c r="AH272" s="63"/>
      <c r="AI272" s="63"/>
      <c r="AJ272" s="63"/>
      <c r="AK272" s="63"/>
      <c r="AL272" s="63"/>
      <c r="AM272" s="63"/>
      <c r="AN272" s="63"/>
      <c r="AO272" s="63"/>
      <c r="AP272" s="63"/>
      <c r="AQ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R272" s="63"/>
      <c r="BS272" s="63"/>
      <c r="BT272" s="63"/>
      <c r="BU272" s="63"/>
      <c r="BV272" s="63"/>
      <c r="BW272" s="63"/>
      <c r="BX272" s="63"/>
      <c r="BY272" s="63"/>
      <c r="BZ272" s="63"/>
      <c r="CA272" s="63"/>
      <c r="CB272" s="63"/>
      <c r="CC272" s="63"/>
    </row>
    <row r="273" spans="1:82" x14ac:dyDescent="0.35">
      <c r="A273" s="97"/>
      <c r="B273" s="82"/>
      <c r="C273" s="82"/>
      <c r="D273" s="82"/>
      <c r="E273" s="82"/>
      <c r="F273" s="63"/>
      <c r="G273" s="63"/>
      <c r="H273" s="63"/>
      <c r="I273" s="63"/>
      <c r="J273" s="63"/>
      <c r="K273" s="63"/>
      <c r="L273" s="63"/>
      <c r="M273" s="63"/>
      <c r="N273" s="63"/>
      <c r="O273" s="63"/>
      <c r="P273" s="63"/>
      <c r="Q273" s="63"/>
      <c r="R273" s="63"/>
      <c r="S273" s="63"/>
      <c r="T273" s="63"/>
      <c r="U273" s="63"/>
      <c r="X273" s="63"/>
      <c r="Y273" s="63"/>
      <c r="Z273" s="63"/>
      <c r="AA273" s="63"/>
      <c r="AB273" s="63"/>
      <c r="AC273" s="63"/>
      <c r="AD273" s="63"/>
      <c r="AE273" s="110"/>
      <c r="AF273" s="63"/>
      <c r="AG273" s="63"/>
      <c r="AH273" s="63"/>
      <c r="AI273" s="63"/>
      <c r="AJ273" s="63"/>
      <c r="AK273" s="63"/>
      <c r="AL273" s="63"/>
      <c r="AM273" s="63"/>
      <c r="AN273" s="63"/>
      <c r="AO273" s="63"/>
      <c r="AP273" s="63"/>
      <c r="AQ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R273" s="63"/>
      <c r="BS273" s="63"/>
      <c r="BT273" s="63"/>
      <c r="BU273" s="63"/>
      <c r="BV273" s="63"/>
      <c r="BW273" s="63"/>
      <c r="BX273" s="63"/>
      <c r="BY273" s="63"/>
      <c r="BZ273" s="63"/>
      <c r="CA273" s="63"/>
      <c r="CB273" s="63"/>
      <c r="CC273" s="63"/>
    </row>
    <row r="274" spans="1:82" x14ac:dyDescent="0.35">
      <c r="A274" s="97"/>
      <c r="B274" s="82"/>
      <c r="C274" s="82"/>
      <c r="D274" s="82"/>
      <c r="E274" s="82"/>
      <c r="F274" s="63"/>
      <c r="G274" s="63"/>
      <c r="H274" s="63"/>
      <c r="I274" s="63"/>
      <c r="J274" s="63"/>
      <c r="K274" s="63"/>
      <c r="L274" s="63"/>
      <c r="M274" s="63"/>
      <c r="N274" s="63"/>
      <c r="O274" s="63"/>
      <c r="P274" s="63"/>
      <c r="Q274" s="63"/>
      <c r="R274" s="63"/>
      <c r="S274" s="63"/>
      <c r="T274" s="63"/>
      <c r="U274" s="63"/>
      <c r="X274" s="63"/>
      <c r="Y274" s="63"/>
      <c r="Z274" s="63"/>
      <c r="AA274" s="63"/>
      <c r="AB274" s="63"/>
      <c r="AC274" s="63"/>
      <c r="AD274" s="63"/>
      <c r="AE274" s="110"/>
      <c r="AF274" s="63"/>
      <c r="AG274" s="63"/>
      <c r="AH274" s="63"/>
      <c r="AI274" s="63"/>
      <c r="AJ274" s="63"/>
      <c r="AK274" s="63"/>
      <c r="AL274" s="63"/>
      <c r="AM274" s="63"/>
      <c r="AN274" s="63"/>
      <c r="AO274" s="63"/>
      <c r="AP274" s="63"/>
      <c r="AQ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R274" s="63"/>
      <c r="BS274" s="63"/>
      <c r="BT274" s="63"/>
      <c r="BU274" s="63"/>
      <c r="BV274" s="63"/>
      <c r="BW274" s="63"/>
      <c r="BX274" s="63"/>
      <c r="BY274" s="63"/>
      <c r="BZ274" s="63"/>
      <c r="CA274" s="63"/>
      <c r="CB274" s="63"/>
      <c r="CC274" s="63"/>
    </row>
    <row r="275" spans="1:82" x14ac:dyDescent="0.35">
      <c r="A275" s="97"/>
      <c r="B275" s="82"/>
      <c r="C275" s="82"/>
      <c r="D275" s="82"/>
      <c r="E275" s="82"/>
      <c r="F275" s="63"/>
      <c r="G275" s="63"/>
      <c r="H275" s="63"/>
      <c r="I275" s="63"/>
      <c r="J275" s="63"/>
      <c r="K275" s="63"/>
      <c r="L275" s="63"/>
      <c r="M275" s="63"/>
      <c r="N275" s="63"/>
      <c r="O275" s="63"/>
      <c r="P275" s="63"/>
      <c r="Q275" s="63"/>
      <c r="R275" s="63"/>
      <c r="S275" s="63"/>
      <c r="T275" s="63"/>
      <c r="U275" s="63"/>
      <c r="X275" s="63"/>
      <c r="Y275" s="63"/>
      <c r="Z275" s="63"/>
      <c r="AA275" s="63"/>
      <c r="AB275" s="63"/>
      <c r="AC275" s="63"/>
      <c r="AD275" s="63"/>
      <c r="AE275" s="110"/>
      <c r="AF275" s="63"/>
      <c r="AG275" s="63"/>
      <c r="AH275" s="63"/>
      <c r="AI275" s="63"/>
      <c r="AJ275" s="63"/>
      <c r="AK275" s="63"/>
      <c r="AL275" s="63"/>
      <c r="AM275" s="63"/>
      <c r="AN275" s="63"/>
      <c r="AO275" s="63"/>
      <c r="AP275" s="63"/>
      <c r="AQ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R275" s="63"/>
      <c r="BS275" s="63"/>
      <c r="BT275" s="63"/>
      <c r="BU275" s="63"/>
      <c r="BV275" s="63"/>
      <c r="BW275" s="63"/>
      <c r="BX275" s="63"/>
      <c r="BY275" s="63"/>
      <c r="BZ275" s="63"/>
      <c r="CA275" s="63"/>
      <c r="CB275" s="63"/>
      <c r="CC275" s="63"/>
    </row>
    <row r="276" spans="1:82" x14ac:dyDescent="0.35">
      <c r="A276" s="97"/>
      <c r="B276" s="82"/>
      <c r="C276" s="82"/>
      <c r="D276" s="82"/>
      <c r="E276" s="82"/>
      <c r="F276" s="63"/>
      <c r="G276" s="63"/>
      <c r="H276" s="63"/>
      <c r="I276" s="63"/>
      <c r="J276" s="63"/>
      <c r="K276" s="63"/>
      <c r="L276" s="63"/>
      <c r="M276" s="63"/>
      <c r="N276" s="63"/>
      <c r="O276" s="63"/>
      <c r="P276" s="63"/>
      <c r="Q276" s="63"/>
      <c r="R276" s="63"/>
      <c r="S276" s="63"/>
      <c r="T276" s="63"/>
      <c r="U276" s="63"/>
      <c r="X276" s="63"/>
      <c r="Y276" s="63"/>
      <c r="Z276" s="63"/>
      <c r="AA276" s="63"/>
      <c r="AB276" s="63"/>
      <c r="AC276" s="63"/>
      <c r="AD276" s="63"/>
      <c r="AE276" s="110"/>
      <c r="AF276" s="63"/>
      <c r="AG276" s="63"/>
      <c r="AH276" s="63"/>
      <c r="AI276" s="63"/>
      <c r="AJ276" s="63"/>
      <c r="AK276" s="63"/>
      <c r="AL276" s="63"/>
      <c r="AM276" s="63"/>
      <c r="AN276" s="63"/>
      <c r="AO276" s="63"/>
      <c r="AP276" s="63"/>
      <c r="AQ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R276" s="63"/>
      <c r="BS276" s="63"/>
      <c r="BT276" s="63"/>
      <c r="BU276" s="63"/>
      <c r="BV276" s="63"/>
      <c r="BW276" s="63"/>
      <c r="BX276" s="63"/>
      <c r="BY276" s="63"/>
      <c r="BZ276" s="63"/>
      <c r="CA276" s="63"/>
      <c r="CB276" s="63"/>
      <c r="CC276" s="63"/>
    </row>
    <row r="277" spans="1:82" x14ac:dyDescent="0.35">
      <c r="A277" s="97"/>
      <c r="B277" s="82"/>
      <c r="C277" s="82"/>
      <c r="D277" s="82"/>
      <c r="E277" s="82"/>
      <c r="F277" s="63"/>
      <c r="G277" s="63"/>
      <c r="H277" s="63"/>
      <c r="I277" s="63"/>
      <c r="J277" s="63"/>
      <c r="K277" s="63"/>
      <c r="L277" s="63"/>
      <c r="M277" s="63"/>
      <c r="N277" s="63"/>
      <c r="O277" s="63"/>
      <c r="P277" s="63"/>
      <c r="Q277" s="63"/>
      <c r="R277" s="63"/>
      <c r="S277" s="63"/>
      <c r="T277" s="63"/>
      <c r="U277" s="63"/>
      <c r="X277" s="63"/>
      <c r="Y277" s="63"/>
      <c r="Z277" s="63"/>
      <c r="AA277" s="63"/>
      <c r="AB277" s="63"/>
      <c r="AC277" s="63"/>
      <c r="AD277" s="63"/>
      <c r="AE277" s="110"/>
      <c r="AF277" s="63"/>
      <c r="AG277" s="63"/>
      <c r="AH277" s="63"/>
      <c r="AI277" s="63"/>
      <c r="AJ277" s="63"/>
      <c r="AK277" s="63"/>
      <c r="AL277" s="63"/>
      <c r="AM277" s="63"/>
      <c r="AN277" s="63"/>
      <c r="AO277" s="63"/>
      <c r="AP277" s="63"/>
      <c r="AQ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R277" s="63"/>
      <c r="BS277" s="63"/>
      <c r="BT277" s="63"/>
      <c r="BU277" s="63"/>
      <c r="BV277" s="63"/>
      <c r="BW277" s="63"/>
      <c r="BX277" s="63"/>
      <c r="BY277" s="63"/>
      <c r="BZ277" s="63"/>
      <c r="CA277" s="63"/>
      <c r="CB277" s="63"/>
      <c r="CC277" s="63"/>
    </row>
    <row r="278" spans="1:82" x14ac:dyDescent="0.35">
      <c r="A278" s="97"/>
      <c r="B278" s="82"/>
      <c r="C278" s="82"/>
      <c r="D278" s="82"/>
      <c r="E278" s="82"/>
      <c r="F278" s="63"/>
      <c r="G278" s="63"/>
      <c r="H278" s="63"/>
      <c r="I278" s="63"/>
      <c r="J278" s="63"/>
      <c r="K278" s="63"/>
      <c r="L278" s="63"/>
      <c r="M278" s="63"/>
      <c r="N278" s="63"/>
      <c r="O278" s="63"/>
      <c r="P278" s="63"/>
      <c r="Q278" s="63"/>
      <c r="R278" s="63"/>
      <c r="S278" s="63"/>
      <c r="T278" s="63"/>
      <c r="U278" s="63"/>
      <c r="X278" s="63"/>
      <c r="Y278" s="63"/>
      <c r="Z278" s="63"/>
      <c r="AA278" s="63"/>
      <c r="AB278" s="63"/>
      <c r="AC278" s="63"/>
      <c r="AD278" s="63"/>
      <c r="AE278" s="110"/>
      <c r="AF278" s="63"/>
      <c r="AG278" s="63"/>
      <c r="AH278" s="63"/>
      <c r="AI278" s="63"/>
      <c r="AJ278" s="63"/>
      <c r="AK278" s="63"/>
      <c r="AL278" s="63"/>
      <c r="AM278" s="63"/>
      <c r="AN278" s="63"/>
      <c r="AO278" s="63"/>
      <c r="AP278" s="63"/>
      <c r="AQ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R278" s="63"/>
      <c r="BS278" s="63"/>
      <c r="BT278" s="63"/>
      <c r="BU278" s="63"/>
      <c r="BV278" s="63"/>
      <c r="BW278" s="63"/>
      <c r="BX278" s="63"/>
      <c r="BY278" s="63"/>
      <c r="BZ278" s="63"/>
      <c r="CA278" s="63"/>
      <c r="CB278" s="63"/>
      <c r="CC278" s="63"/>
    </row>
    <row r="279" spans="1:82" x14ac:dyDescent="0.35">
      <c r="A279" s="97"/>
      <c r="B279" s="82"/>
      <c r="C279" s="82"/>
      <c r="D279" s="82"/>
      <c r="E279" s="82"/>
      <c r="F279" s="63"/>
      <c r="G279" s="63"/>
      <c r="H279" s="63"/>
      <c r="I279" s="63"/>
      <c r="J279" s="63"/>
      <c r="K279" s="63"/>
      <c r="L279" s="63"/>
      <c r="M279" s="63"/>
      <c r="N279" s="63"/>
      <c r="O279" s="63"/>
      <c r="P279" s="63"/>
      <c r="Q279" s="63"/>
      <c r="R279" s="63"/>
      <c r="S279" s="63"/>
      <c r="T279" s="63"/>
      <c r="U279" s="63"/>
      <c r="X279" s="63"/>
      <c r="Y279" s="63"/>
      <c r="Z279" s="63"/>
      <c r="AA279" s="63"/>
      <c r="AB279" s="63"/>
      <c r="AC279" s="63"/>
      <c r="AD279" s="63"/>
      <c r="AE279" s="110"/>
      <c r="AF279" s="63"/>
      <c r="AG279" s="63"/>
      <c r="AH279" s="63"/>
      <c r="AI279" s="63"/>
      <c r="AJ279" s="63"/>
      <c r="AK279" s="63"/>
      <c r="AL279" s="63"/>
      <c r="AM279" s="63"/>
      <c r="AN279" s="63"/>
      <c r="AO279" s="63"/>
      <c r="AP279" s="63"/>
      <c r="AQ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R279" s="63"/>
      <c r="BS279" s="63"/>
      <c r="BT279" s="63"/>
      <c r="BU279" s="63"/>
      <c r="BV279" s="63"/>
      <c r="BW279" s="63"/>
      <c r="BX279" s="63"/>
      <c r="BY279" s="63"/>
      <c r="BZ279" s="63"/>
      <c r="CA279" s="63"/>
      <c r="CB279" s="63"/>
      <c r="CC279" s="63"/>
    </row>
    <row r="280" spans="1:82" s="100" customFormat="1" x14ac:dyDescent="0.35">
      <c r="A280" s="98"/>
      <c r="B280" s="99"/>
      <c r="C280" s="99"/>
      <c r="D280" s="99"/>
      <c r="E280" s="99"/>
      <c r="V280" s="63"/>
      <c r="W280" s="63"/>
      <c r="AE280" s="101"/>
      <c r="AR280" s="63"/>
      <c r="AS280" s="63"/>
      <c r="AT280" s="102"/>
      <c r="BO280" s="102"/>
      <c r="BP280" s="63"/>
      <c r="BQ280" s="63"/>
      <c r="CD280" s="63"/>
    </row>
    <row r="281" spans="1:82" s="78" customFormat="1" x14ac:dyDescent="0.35">
      <c r="A281" s="104"/>
      <c r="B281" s="105"/>
      <c r="C281" s="105"/>
      <c r="D281" s="105"/>
      <c r="E281" s="105"/>
      <c r="V281" s="63"/>
      <c r="W281" s="63"/>
      <c r="AE281" s="79"/>
      <c r="AR281" s="63"/>
      <c r="AS281" s="63"/>
      <c r="AT281" s="103"/>
      <c r="BO281" s="103"/>
      <c r="BP281" s="63"/>
      <c r="BQ281" s="63"/>
      <c r="CD281" s="63"/>
    </row>
    <row r="282" spans="1:82" x14ac:dyDescent="0.35">
      <c r="A282" s="97"/>
      <c r="B282" s="82"/>
      <c r="C282" s="82"/>
      <c r="D282" s="82"/>
      <c r="E282" s="82"/>
      <c r="F282" s="63"/>
      <c r="G282" s="63"/>
      <c r="H282" s="63"/>
      <c r="I282" s="63"/>
      <c r="J282" s="63"/>
      <c r="K282" s="63"/>
      <c r="L282" s="63"/>
      <c r="M282" s="63"/>
      <c r="N282" s="63"/>
      <c r="O282" s="63"/>
      <c r="P282" s="63"/>
      <c r="Q282" s="63"/>
      <c r="R282" s="63"/>
      <c r="S282" s="63"/>
      <c r="T282" s="63"/>
      <c r="U282" s="63"/>
      <c r="X282" s="63"/>
      <c r="Y282" s="63"/>
      <c r="Z282" s="63"/>
      <c r="AA282" s="63"/>
      <c r="AB282" s="63"/>
      <c r="AC282" s="63"/>
      <c r="AD282" s="63"/>
      <c r="AE282" s="110"/>
      <c r="AF282" s="63"/>
      <c r="AG282" s="63"/>
      <c r="AH282" s="63"/>
      <c r="AI282" s="63"/>
      <c r="AJ282" s="63"/>
      <c r="AK282" s="63"/>
      <c r="AL282" s="63"/>
      <c r="AM282" s="63"/>
      <c r="AN282" s="63"/>
      <c r="AO282" s="63"/>
      <c r="AP282" s="63"/>
      <c r="AQ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R282" s="63"/>
      <c r="BS282" s="63"/>
      <c r="BT282" s="63"/>
      <c r="BU282" s="63"/>
      <c r="BV282" s="63"/>
      <c r="BW282" s="63"/>
      <c r="BX282" s="63"/>
      <c r="BY282" s="63"/>
      <c r="BZ282" s="63"/>
      <c r="CA282" s="63"/>
      <c r="CB282" s="63"/>
      <c r="CC282" s="63"/>
    </row>
    <row r="283" spans="1:82" x14ac:dyDescent="0.35">
      <c r="A283" s="97"/>
      <c r="B283" s="82"/>
      <c r="C283" s="82"/>
      <c r="D283" s="82"/>
      <c r="E283" s="82"/>
      <c r="F283" s="63"/>
      <c r="G283" s="63"/>
      <c r="H283" s="63"/>
      <c r="I283" s="63"/>
      <c r="J283" s="63"/>
      <c r="K283" s="63"/>
      <c r="L283" s="63"/>
      <c r="M283" s="63"/>
      <c r="N283" s="63"/>
      <c r="O283" s="63"/>
      <c r="P283" s="63"/>
      <c r="Q283" s="63"/>
      <c r="R283" s="63"/>
      <c r="S283" s="63"/>
      <c r="T283" s="63"/>
      <c r="U283" s="63"/>
      <c r="X283" s="63"/>
      <c r="Y283" s="63"/>
      <c r="Z283" s="63"/>
      <c r="AA283" s="63"/>
      <c r="AB283" s="63"/>
      <c r="AC283" s="63"/>
      <c r="AD283" s="63"/>
      <c r="AE283" s="110"/>
      <c r="AF283" s="63"/>
      <c r="AG283" s="63"/>
      <c r="AH283" s="63"/>
      <c r="AI283" s="63"/>
      <c r="AJ283" s="63"/>
      <c r="AK283" s="63"/>
      <c r="AL283" s="63"/>
      <c r="AM283" s="63"/>
      <c r="AN283" s="63"/>
      <c r="AO283" s="63"/>
      <c r="AP283" s="63"/>
      <c r="AQ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R283" s="63"/>
      <c r="BS283" s="63"/>
      <c r="BT283" s="63"/>
      <c r="BU283" s="63"/>
      <c r="BV283" s="63"/>
      <c r="BW283" s="63"/>
      <c r="BX283" s="63"/>
      <c r="BY283" s="63"/>
      <c r="BZ283" s="63"/>
      <c r="CA283" s="63"/>
      <c r="CB283" s="63"/>
      <c r="CC283" s="63"/>
    </row>
    <row r="284" spans="1:82" x14ac:dyDescent="0.35">
      <c r="A284" s="97"/>
      <c r="B284" s="82"/>
      <c r="C284" s="82"/>
      <c r="D284" s="82"/>
      <c r="E284" s="82"/>
      <c r="F284" s="63"/>
      <c r="G284" s="63"/>
      <c r="H284" s="63"/>
      <c r="I284" s="63"/>
      <c r="J284" s="63"/>
      <c r="K284" s="63"/>
      <c r="L284" s="63"/>
      <c r="M284" s="63"/>
      <c r="N284" s="63"/>
      <c r="O284" s="63"/>
      <c r="P284" s="63"/>
      <c r="Q284" s="63"/>
      <c r="R284" s="63"/>
      <c r="S284" s="63"/>
      <c r="T284" s="63"/>
      <c r="U284" s="63"/>
      <c r="X284" s="63"/>
      <c r="Y284" s="63"/>
      <c r="Z284" s="63"/>
      <c r="AA284" s="63"/>
      <c r="AB284" s="63"/>
      <c r="AC284" s="63"/>
      <c r="AD284" s="63"/>
      <c r="AE284" s="110"/>
      <c r="AF284" s="63"/>
      <c r="AG284" s="63"/>
      <c r="AH284" s="63"/>
      <c r="AI284" s="63"/>
      <c r="AJ284" s="63"/>
      <c r="AK284" s="63"/>
      <c r="AL284" s="63"/>
      <c r="AM284" s="63"/>
      <c r="AN284" s="63"/>
      <c r="AO284" s="63"/>
      <c r="AP284" s="63"/>
      <c r="AQ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R284" s="63"/>
      <c r="BS284" s="63"/>
      <c r="BT284" s="63"/>
      <c r="BU284" s="63"/>
      <c r="BV284" s="63"/>
      <c r="BW284" s="63"/>
      <c r="BX284" s="63"/>
      <c r="BY284" s="63"/>
      <c r="BZ284" s="63"/>
      <c r="CA284" s="63"/>
      <c r="CB284" s="63"/>
      <c r="CC284" s="63"/>
    </row>
    <row r="285" spans="1:82" x14ac:dyDescent="0.35">
      <c r="A285" s="97"/>
      <c r="B285" s="82"/>
      <c r="C285" s="82"/>
      <c r="D285" s="82"/>
      <c r="E285" s="82"/>
      <c r="F285" s="63"/>
      <c r="G285" s="63"/>
      <c r="H285" s="63"/>
      <c r="I285" s="63"/>
      <c r="J285" s="63"/>
      <c r="K285" s="63"/>
      <c r="L285" s="63"/>
      <c r="M285" s="63"/>
      <c r="N285" s="63"/>
      <c r="O285" s="63"/>
      <c r="P285" s="63"/>
      <c r="Q285" s="63"/>
      <c r="R285" s="63"/>
      <c r="S285" s="63"/>
      <c r="T285" s="63"/>
      <c r="U285" s="63"/>
      <c r="X285" s="63"/>
      <c r="Y285" s="63"/>
      <c r="Z285" s="63"/>
      <c r="AA285" s="63"/>
      <c r="AB285" s="63"/>
      <c r="AC285" s="63"/>
      <c r="AD285" s="63"/>
      <c r="AE285" s="110"/>
      <c r="AF285" s="63"/>
      <c r="AG285" s="63"/>
      <c r="AH285" s="63"/>
      <c r="AI285" s="63"/>
      <c r="AJ285" s="63"/>
      <c r="AK285" s="63"/>
      <c r="AL285" s="63"/>
      <c r="AM285" s="63"/>
      <c r="AN285" s="63"/>
      <c r="AO285" s="63"/>
      <c r="AP285" s="63"/>
      <c r="AQ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R285" s="63"/>
      <c r="BS285" s="63"/>
      <c r="BT285" s="63"/>
      <c r="BU285" s="63"/>
      <c r="BV285" s="63"/>
      <c r="BW285" s="63"/>
      <c r="BX285" s="63"/>
      <c r="BY285" s="63"/>
      <c r="BZ285" s="63"/>
      <c r="CA285" s="63"/>
      <c r="CB285" s="63"/>
      <c r="CC285" s="63"/>
    </row>
    <row r="286" spans="1:82" x14ac:dyDescent="0.35">
      <c r="A286" s="97"/>
      <c r="B286" s="82"/>
      <c r="C286" s="82"/>
      <c r="D286" s="82"/>
      <c r="E286" s="82"/>
      <c r="F286" s="63"/>
      <c r="G286" s="63"/>
      <c r="H286" s="63"/>
      <c r="I286" s="63"/>
      <c r="J286" s="63"/>
      <c r="K286" s="63"/>
      <c r="L286" s="63"/>
      <c r="M286" s="63"/>
      <c r="N286" s="63"/>
      <c r="O286" s="63"/>
      <c r="P286" s="63"/>
      <c r="Q286" s="63"/>
      <c r="R286" s="63"/>
      <c r="S286" s="63"/>
      <c r="T286" s="63"/>
      <c r="U286" s="63"/>
      <c r="X286" s="63"/>
      <c r="Y286" s="63"/>
      <c r="Z286" s="63"/>
      <c r="AA286" s="63"/>
      <c r="AB286" s="63"/>
      <c r="AC286" s="63"/>
      <c r="AD286" s="63"/>
      <c r="AE286" s="110"/>
      <c r="AF286" s="63"/>
      <c r="AG286" s="63"/>
      <c r="AH286" s="63"/>
      <c r="AI286" s="63"/>
      <c r="AJ286" s="63"/>
      <c r="AK286" s="63"/>
      <c r="AL286" s="63"/>
      <c r="AM286" s="63"/>
      <c r="AN286" s="63"/>
      <c r="AO286" s="63"/>
      <c r="AP286" s="63"/>
      <c r="AQ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R286" s="63"/>
      <c r="BS286" s="63"/>
      <c r="BT286" s="63"/>
      <c r="BU286" s="63"/>
      <c r="BV286" s="63"/>
      <c r="BW286" s="63"/>
      <c r="BX286" s="63"/>
      <c r="BY286" s="63"/>
      <c r="BZ286" s="63"/>
      <c r="CA286" s="63"/>
      <c r="CB286" s="63"/>
      <c r="CC286" s="63"/>
    </row>
    <row r="287" spans="1:82" x14ac:dyDescent="0.35">
      <c r="A287" s="97"/>
      <c r="B287" s="82"/>
      <c r="C287" s="82"/>
      <c r="D287" s="82"/>
      <c r="E287" s="82"/>
      <c r="F287" s="63"/>
      <c r="G287" s="63"/>
      <c r="H287" s="63"/>
      <c r="I287" s="63"/>
      <c r="J287" s="63"/>
      <c r="K287" s="63"/>
      <c r="L287" s="63"/>
      <c r="M287" s="63"/>
      <c r="N287" s="63"/>
      <c r="O287" s="63"/>
      <c r="P287" s="63"/>
      <c r="Q287" s="63"/>
      <c r="R287" s="63"/>
      <c r="S287" s="63"/>
      <c r="T287" s="63"/>
      <c r="U287" s="63"/>
      <c r="X287" s="63"/>
      <c r="Y287" s="63"/>
      <c r="Z287" s="63"/>
      <c r="AA287" s="63"/>
      <c r="AB287" s="63"/>
      <c r="AC287" s="63"/>
      <c r="AD287" s="63"/>
      <c r="AE287" s="110"/>
      <c r="AF287" s="63"/>
      <c r="AG287" s="63"/>
      <c r="AH287" s="63"/>
      <c r="AI287" s="63"/>
      <c r="AJ287" s="63"/>
      <c r="AK287" s="63"/>
      <c r="AL287" s="63"/>
      <c r="AM287" s="63"/>
      <c r="AN287" s="63"/>
      <c r="AO287" s="63"/>
      <c r="AP287" s="63"/>
      <c r="AQ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R287" s="63"/>
      <c r="BS287" s="63"/>
      <c r="BT287" s="63"/>
      <c r="BU287" s="63"/>
      <c r="BV287" s="63"/>
      <c r="BW287" s="63"/>
      <c r="BX287" s="63"/>
      <c r="BY287" s="63"/>
      <c r="BZ287" s="63"/>
      <c r="CA287" s="63"/>
      <c r="CB287" s="63"/>
      <c r="CC287" s="63"/>
    </row>
    <row r="288" spans="1:82" x14ac:dyDescent="0.35">
      <c r="A288" s="97"/>
      <c r="B288" s="82"/>
      <c r="C288" s="82"/>
      <c r="D288" s="82"/>
      <c r="E288" s="82"/>
      <c r="F288" s="63"/>
      <c r="G288" s="63"/>
      <c r="H288" s="63"/>
      <c r="I288" s="63"/>
      <c r="J288" s="63"/>
      <c r="K288" s="63"/>
      <c r="L288" s="63"/>
      <c r="M288" s="63"/>
      <c r="N288" s="63"/>
      <c r="O288" s="63"/>
      <c r="P288" s="63"/>
      <c r="Q288" s="63"/>
      <c r="R288" s="63"/>
      <c r="S288" s="63"/>
      <c r="T288" s="63"/>
      <c r="U288" s="63"/>
      <c r="X288" s="63"/>
      <c r="Y288" s="63"/>
      <c r="Z288" s="63"/>
      <c r="AA288" s="63"/>
      <c r="AB288" s="63"/>
      <c r="AC288" s="63"/>
      <c r="AD288" s="63"/>
      <c r="AE288" s="110"/>
      <c r="AF288" s="63"/>
      <c r="AG288" s="63"/>
      <c r="AH288" s="63"/>
      <c r="AI288" s="63"/>
      <c r="AJ288" s="63"/>
      <c r="AK288" s="63"/>
      <c r="AL288" s="63"/>
      <c r="AM288" s="63"/>
      <c r="AN288" s="63"/>
      <c r="AO288" s="63"/>
      <c r="AP288" s="63"/>
      <c r="AQ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R288" s="63"/>
      <c r="BS288" s="63"/>
      <c r="BT288" s="63"/>
      <c r="BU288" s="63"/>
      <c r="BV288" s="63"/>
      <c r="BW288" s="63"/>
      <c r="BX288" s="63"/>
      <c r="BY288" s="63"/>
      <c r="BZ288" s="63"/>
      <c r="CA288" s="63"/>
      <c r="CB288" s="63"/>
      <c r="CC288" s="63"/>
    </row>
    <row r="289" spans="1:81" x14ac:dyDescent="0.35">
      <c r="A289" s="97"/>
      <c r="B289" s="82"/>
      <c r="C289" s="82"/>
      <c r="D289" s="82"/>
      <c r="E289" s="82"/>
      <c r="F289" s="63"/>
      <c r="G289" s="63"/>
      <c r="H289" s="63"/>
      <c r="I289" s="63"/>
      <c r="J289" s="63"/>
      <c r="K289" s="63"/>
      <c r="L289" s="63"/>
      <c r="M289" s="63"/>
      <c r="N289" s="63"/>
      <c r="O289" s="63"/>
      <c r="P289" s="63"/>
      <c r="Q289" s="63"/>
      <c r="R289" s="63"/>
      <c r="S289" s="63"/>
      <c r="T289" s="63"/>
      <c r="U289" s="63"/>
      <c r="X289" s="63"/>
      <c r="Y289" s="63"/>
      <c r="Z289" s="63"/>
      <c r="AA289" s="63"/>
      <c r="AB289" s="63"/>
      <c r="AC289" s="63"/>
      <c r="AD289" s="63"/>
      <c r="AE289" s="110"/>
      <c r="AF289" s="63"/>
      <c r="AG289" s="63"/>
      <c r="AH289" s="63"/>
      <c r="AI289" s="63"/>
      <c r="AJ289" s="63"/>
      <c r="AK289" s="63"/>
      <c r="AL289" s="63"/>
      <c r="AM289" s="63"/>
      <c r="AN289" s="63"/>
      <c r="AO289" s="63"/>
      <c r="AP289" s="63"/>
      <c r="AQ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R289" s="63"/>
      <c r="BS289" s="63"/>
      <c r="BT289" s="63"/>
      <c r="BU289" s="63"/>
      <c r="BV289" s="63"/>
      <c r="BW289" s="63"/>
      <c r="BX289" s="63"/>
      <c r="BY289" s="63"/>
      <c r="BZ289" s="63"/>
      <c r="CA289" s="63"/>
      <c r="CB289" s="63"/>
      <c r="CC289" s="63"/>
    </row>
    <row r="290" spans="1:81" x14ac:dyDescent="0.35">
      <c r="A290" s="97"/>
      <c r="B290" s="82"/>
      <c r="C290" s="82"/>
      <c r="D290" s="82"/>
      <c r="E290" s="82"/>
      <c r="F290" s="63"/>
      <c r="G290" s="63"/>
      <c r="H290" s="63"/>
      <c r="I290" s="63"/>
      <c r="J290" s="63"/>
      <c r="K290" s="63"/>
      <c r="L290" s="63"/>
      <c r="M290" s="63"/>
      <c r="N290" s="63"/>
      <c r="O290" s="63"/>
      <c r="P290" s="63"/>
      <c r="Q290" s="63"/>
      <c r="R290" s="63"/>
      <c r="S290" s="63"/>
      <c r="T290" s="63"/>
      <c r="U290" s="63"/>
      <c r="X290" s="63"/>
      <c r="Y290" s="63"/>
      <c r="Z290" s="63"/>
      <c r="AA290" s="63"/>
      <c r="AB290" s="63"/>
      <c r="AC290" s="63"/>
      <c r="AD290" s="63"/>
      <c r="AE290" s="110"/>
      <c r="AF290" s="63"/>
      <c r="AG290" s="63"/>
      <c r="AH290" s="63"/>
      <c r="AI290" s="63"/>
      <c r="AJ290" s="63"/>
      <c r="AK290" s="63"/>
      <c r="AL290" s="63"/>
      <c r="AM290" s="63"/>
      <c r="AN290" s="63"/>
      <c r="AO290" s="63"/>
      <c r="AP290" s="63"/>
      <c r="AQ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R290" s="63"/>
      <c r="BS290" s="63"/>
      <c r="BT290" s="63"/>
      <c r="BU290" s="63"/>
      <c r="BV290" s="63"/>
      <c r="BW290" s="63"/>
      <c r="BX290" s="63"/>
      <c r="BY290" s="63"/>
      <c r="BZ290" s="63"/>
      <c r="CA290" s="63"/>
      <c r="CB290" s="63"/>
      <c r="CC290" s="63"/>
    </row>
    <row r="291" spans="1:81" x14ac:dyDescent="0.35">
      <c r="A291" s="97"/>
      <c r="B291" s="82"/>
      <c r="C291" s="82"/>
      <c r="D291" s="82"/>
      <c r="E291" s="82"/>
      <c r="F291" s="63"/>
      <c r="G291" s="63"/>
      <c r="H291" s="63"/>
      <c r="I291" s="63"/>
      <c r="J291" s="63"/>
      <c r="K291" s="63"/>
      <c r="L291" s="63"/>
      <c r="M291" s="63"/>
      <c r="N291" s="63"/>
      <c r="O291" s="63"/>
      <c r="P291" s="63"/>
      <c r="Q291" s="63"/>
      <c r="R291" s="63"/>
      <c r="S291" s="63"/>
      <c r="T291" s="63"/>
      <c r="U291" s="63"/>
      <c r="X291" s="63"/>
      <c r="Y291" s="63"/>
      <c r="Z291" s="63"/>
      <c r="AA291" s="63"/>
      <c r="AB291" s="63"/>
      <c r="AC291" s="63"/>
      <c r="AD291" s="63"/>
      <c r="AE291" s="110"/>
      <c r="AF291" s="63"/>
      <c r="AG291" s="63"/>
      <c r="AH291" s="63"/>
      <c r="AI291" s="63"/>
      <c r="AJ291" s="63"/>
      <c r="AK291" s="63"/>
      <c r="AL291" s="63"/>
      <c r="AM291" s="63"/>
      <c r="AN291" s="63"/>
      <c r="AO291" s="63"/>
      <c r="AP291" s="63"/>
      <c r="AQ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R291" s="63"/>
      <c r="BS291" s="63"/>
      <c r="BT291" s="63"/>
      <c r="BU291" s="63"/>
      <c r="BV291" s="63"/>
      <c r="BW291" s="63"/>
      <c r="BX291" s="63"/>
      <c r="BY291" s="63"/>
      <c r="BZ291" s="63"/>
      <c r="CA291" s="63"/>
      <c r="CB291" s="63"/>
      <c r="CC291" s="63"/>
    </row>
    <row r="292" spans="1:81" x14ac:dyDescent="0.35">
      <c r="A292" s="97"/>
      <c r="B292" s="82"/>
      <c r="C292" s="82"/>
      <c r="D292" s="82"/>
      <c r="E292" s="82"/>
      <c r="F292" s="63"/>
      <c r="G292" s="63"/>
      <c r="H292" s="63"/>
      <c r="I292" s="63"/>
      <c r="J292" s="63"/>
      <c r="K292" s="63"/>
      <c r="L292" s="63"/>
      <c r="M292" s="63"/>
      <c r="N292" s="63"/>
      <c r="O292" s="63"/>
      <c r="P292" s="63"/>
      <c r="Q292" s="63"/>
      <c r="R292" s="63"/>
      <c r="S292" s="63"/>
      <c r="T292" s="63"/>
      <c r="U292" s="63"/>
      <c r="X292" s="63"/>
      <c r="Y292" s="63"/>
      <c r="Z292" s="63"/>
      <c r="AA292" s="63"/>
      <c r="AB292" s="63"/>
      <c r="AC292" s="63"/>
      <c r="AD292" s="63"/>
      <c r="AE292" s="110"/>
      <c r="AF292" s="63"/>
      <c r="AG292" s="63"/>
      <c r="AH292" s="63"/>
      <c r="AI292" s="63"/>
      <c r="AJ292" s="63"/>
      <c r="AK292" s="63"/>
      <c r="AL292" s="63"/>
      <c r="AM292" s="63"/>
      <c r="AN292" s="63"/>
      <c r="AO292" s="63"/>
      <c r="AP292" s="63"/>
      <c r="AQ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R292" s="63"/>
      <c r="BS292" s="63"/>
      <c r="BT292" s="63"/>
      <c r="BU292" s="63"/>
      <c r="BV292" s="63"/>
      <c r="BW292" s="63"/>
      <c r="BX292" s="63"/>
      <c r="BY292" s="63"/>
      <c r="BZ292" s="63"/>
      <c r="CA292" s="63"/>
      <c r="CB292" s="63"/>
      <c r="CC292" s="63"/>
    </row>
    <row r="293" spans="1:81" x14ac:dyDescent="0.35">
      <c r="A293" s="97"/>
      <c r="B293" s="82"/>
      <c r="C293" s="82"/>
      <c r="D293" s="82"/>
      <c r="E293" s="82"/>
      <c r="F293" s="63"/>
      <c r="G293" s="63"/>
      <c r="H293" s="63"/>
      <c r="I293" s="63"/>
      <c r="J293" s="63"/>
      <c r="K293" s="63"/>
      <c r="L293" s="63"/>
      <c r="M293" s="63"/>
      <c r="N293" s="63"/>
      <c r="O293" s="63"/>
      <c r="P293" s="63"/>
      <c r="Q293" s="63"/>
      <c r="R293" s="63"/>
      <c r="S293" s="63"/>
      <c r="T293" s="63"/>
      <c r="U293" s="63"/>
      <c r="X293" s="63"/>
      <c r="Y293" s="63"/>
      <c r="Z293" s="63"/>
      <c r="AA293" s="63"/>
      <c r="AB293" s="63"/>
      <c r="AC293" s="63"/>
      <c r="AD293" s="63"/>
      <c r="AE293" s="110"/>
      <c r="AF293" s="63"/>
      <c r="AG293" s="63"/>
      <c r="AH293" s="63"/>
      <c r="AI293" s="63"/>
      <c r="AJ293" s="63"/>
      <c r="AK293" s="63"/>
      <c r="AL293" s="63"/>
      <c r="AM293" s="63"/>
      <c r="AN293" s="63"/>
      <c r="AO293" s="63"/>
      <c r="AP293" s="63"/>
      <c r="AQ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R293" s="63"/>
      <c r="BS293" s="63"/>
      <c r="BT293" s="63"/>
      <c r="BU293" s="63"/>
      <c r="BV293" s="63"/>
      <c r="BW293" s="63"/>
      <c r="BX293" s="63"/>
      <c r="BY293" s="63"/>
      <c r="BZ293" s="63"/>
      <c r="CA293" s="63"/>
      <c r="CB293" s="63"/>
      <c r="CC293" s="63"/>
    </row>
    <row r="294" spans="1:81" x14ac:dyDescent="0.35">
      <c r="A294" s="97"/>
      <c r="B294" s="82"/>
      <c r="C294" s="82"/>
      <c r="D294" s="82"/>
      <c r="E294" s="82"/>
      <c r="F294" s="63"/>
      <c r="G294" s="63"/>
      <c r="H294" s="63"/>
      <c r="I294" s="63"/>
      <c r="J294" s="63"/>
      <c r="K294" s="63"/>
      <c r="L294" s="63"/>
      <c r="M294" s="63"/>
      <c r="N294" s="63"/>
      <c r="O294" s="63"/>
      <c r="P294" s="63"/>
      <c r="Q294" s="63"/>
      <c r="R294" s="63"/>
      <c r="S294" s="63"/>
      <c r="T294" s="63"/>
      <c r="U294" s="63"/>
      <c r="X294" s="63"/>
      <c r="Y294" s="63"/>
      <c r="Z294" s="63"/>
      <c r="AA294" s="63"/>
      <c r="AB294" s="63"/>
      <c r="AC294" s="63"/>
      <c r="AD294" s="63"/>
      <c r="AE294" s="110"/>
      <c r="AF294" s="63"/>
      <c r="AG294" s="63"/>
      <c r="AH294" s="63"/>
      <c r="AI294" s="63"/>
      <c r="AJ294" s="63"/>
      <c r="AK294" s="63"/>
      <c r="AL294" s="63"/>
      <c r="AM294" s="63"/>
      <c r="AN294" s="63"/>
      <c r="AO294" s="63"/>
      <c r="AP294" s="63"/>
      <c r="AQ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R294" s="63"/>
      <c r="BS294" s="63"/>
      <c r="BT294" s="63"/>
      <c r="BU294" s="63"/>
      <c r="BV294" s="63"/>
      <c r="BW294" s="63"/>
      <c r="BX294" s="63"/>
      <c r="BY294" s="63"/>
      <c r="BZ294" s="63"/>
      <c r="CA294" s="63"/>
      <c r="CB294" s="63"/>
      <c r="CC294" s="63"/>
    </row>
    <row r="295" spans="1:81" x14ac:dyDescent="0.35">
      <c r="A295" s="97"/>
      <c r="B295" s="82"/>
      <c r="C295" s="82"/>
      <c r="D295" s="82"/>
      <c r="E295" s="82"/>
      <c r="F295" s="63"/>
      <c r="G295" s="63"/>
      <c r="H295" s="63"/>
      <c r="I295" s="63"/>
      <c r="J295" s="63"/>
      <c r="K295" s="63"/>
      <c r="L295" s="63"/>
      <c r="M295" s="63"/>
      <c r="N295" s="63"/>
      <c r="O295" s="63"/>
      <c r="P295" s="63"/>
      <c r="Q295" s="63"/>
      <c r="R295" s="63"/>
      <c r="S295" s="63"/>
      <c r="T295" s="63"/>
      <c r="U295" s="63"/>
      <c r="X295" s="63"/>
      <c r="Y295" s="63"/>
      <c r="Z295" s="63"/>
      <c r="AA295" s="63"/>
      <c r="AB295" s="63"/>
      <c r="AC295" s="63"/>
      <c r="AD295" s="63"/>
      <c r="AE295" s="110"/>
      <c r="AF295" s="63"/>
      <c r="AG295" s="63"/>
      <c r="AH295" s="63"/>
      <c r="AI295" s="63"/>
      <c r="AJ295" s="63"/>
      <c r="AK295" s="63"/>
      <c r="AL295" s="63"/>
      <c r="AM295" s="63"/>
      <c r="AN295" s="63"/>
      <c r="AO295" s="63"/>
      <c r="AP295" s="63"/>
      <c r="AQ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R295" s="63"/>
      <c r="BS295" s="63"/>
      <c r="BT295" s="63"/>
      <c r="BU295" s="63"/>
      <c r="BV295" s="63"/>
      <c r="BW295" s="63"/>
      <c r="BX295" s="63"/>
      <c r="BY295" s="63"/>
      <c r="BZ295" s="63"/>
      <c r="CA295" s="63"/>
      <c r="CB295" s="63"/>
      <c r="CC295" s="63"/>
    </row>
    <row r="296" spans="1:81" x14ac:dyDescent="0.35">
      <c r="A296" s="97"/>
      <c r="B296" s="82"/>
      <c r="C296" s="82"/>
      <c r="D296" s="82"/>
      <c r="E296" s="82"/>
      <c r="F296" s="63"/>
      <c r="G296" s="63"/>
      <c r="H296" s="63"/>
      <c r="I296" s="63"/>
      <c r="J296" s="63"/>
      <c r="K296" s="63"/>
      <c r="L296" s="63"/>
      <c r="M296" s="63"/>
      <c r="N296" s="63"/>
      <c r="O296" s="63"/>
      <c r="P296" s="63"/>
      <c r="Q296" s="63"/>
      <c r="R296" s="63"/>
      <c r="S296" s="63"/>
      <c r="T296" s="63"/>
      <c r="U296" s="63"/>
      <c r="X296" s="63"/>
      <c r="Y296" s="63"/>
      <c r="Z296" s="63"/>
      <c r="AA296" s="63"/>
      <c r="AB296" s="63"/>
      <c r="AC296" s="63"/>
      <c r="AD296" s="63"/>
      <c r="AE296" s="110"/>
      <c r="AF296" s="63"/>
      <c r="AG296" s="63"/>
      <c r="AH296" s="63"/>
      <c r="AI296" s="63"/>
      <c r="AJ296" s="63"/>
      <c r="AK296" s="63"/>
      <c r="AL296" s="63"/>
      <c r="AM296" s="63"/>
      <c r="AN296" s="63"/>
      <c r="AO296" s="63"/>
      <c r="AP296" s="63"/>
      <c r="AQ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R296" s="63"/>
      <c r="BS296" s="63"/>
      <c r="BT296" s="63"/>
      <c r="BU296" s="63"/>
      <c r="BV296" s="63"/>
      <c r="BW296" s="63"/>
      <c r="BX296" s="63"/>
      <c r="BY296" s="63"/>
      <c r="BZ296" s="63"/>
      <c r="CA296" s="63"/>
      <c r="CB296" s="63"/>
      <c r="CC296" s="63"/>
    </row>
    <row r="297" spans="1:81" x14ac:dyDescent="0.35">
      <c r="A297" s="97"/>
      <c r="B297" s="82"/>
      <c r="C297" s="82"/>
      <c r="D297" s="82"/>
      <c r="E297" s="82"/>
      <c r="F297" s="63"/>
      <c r="G297" s="63"/>
      <c r="H297" s="63"/>
      <c r="I297" s="63"/>
      <c r="J297" s="63"/>
      <c r="K297" s="63"/>
      <c r="L297" s="63"/>
      <c r="M297" s="63"/>
      <c r="N297" s="63"/>
      <c r="O297" s="63"/>
      <c r="P297" s="63"/>
      <c r="Q297" s="63"/>
      <c r="R297" s="63"/>
      <c r="S297" s="63"/>
      <c r="T297" s="63"/>
      <c r="U297" s="63"/>
      <c r="X297" s="63"/>
      <c r="Y297" s="63"/>
      <c r="Z297" s="63"/>
      <c r="AA297" s="63"/>
      <c r="AB297" s="63"/>
      <c r="AC297" s="63"/>
      <c r="AD297" s="63"/>
      <c r="AE297" s="110"/>
      <c r="AF297" s="63"/>
      <c r="AG297" s="63"/>
      <c r="AH297" s="63"/>
      <c r="AI297" s="63"/>
      <c r="AJ297" s="63"/>
      <c r="AK297" s="63"/>
      <c r="AL297" s="63"/>
      <c r="AM297" s="63"/>
      <c r="AN297" s="63"/>
      <c r="AO297" s="63"/>
      <c r="AP297" s="63"/>
      <c r="AQ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R297" s="63"/>
      <c r="BS297" s="63"/>
      <c r="BT297" s="63"/>
      <c r="BU297" s="63"/>
      <c r="BV297" s="63"/>
      <c r="BW297" s="63"/>
      <c r="BX297" s="63"/>
      <c r="BY297" s="63"/>
      <c r="BZ297" s="63"/>
      <c r="CA297" s="63"/>
      <c r="CB297" s="63"/>
      <c r="CC297" s="63"/>
    </row>
    <row r="298" spans="1:81" x14ac:dyDescent="0.35">
      <c r="A298" s="97"/>
      <c r="B298" s="82"/>
      <c r="C298" s="82"/>
      <c r="D298" s="82"/>
      <c r="E298" s="82"/>
      <c r="F298" s="63"/>
      <c r="G298" s="63"/>
      <c r="H298" s="63"/>
      <c r="I298" s="63"/>
      <c r="J298" s="63"/>
      <c r="K298" s="63"/>
      <c r="L298" s="63"/>
      <c r="M298" s="63"/>
      <c r="N298" s="63"/>
      <c r="O298" s="63"/>
      <c r="P298" s="63"/>
      <c r="Q298" s="63"/>
      <c r="R298" s="63"/>
      <c r="S298" s="63"/>
      <c r="T298" s="63"/>
      <c r="U298" s="63"/>
      <c r="X298" s="63"/>
      <c r="Y298" s="63"/>
      <c r="Z298" s="63"/>
      <c r="AA298" s="63"/>
      <c r="AB298" s="63"/>
      <c r="AC298" s="63"/>
      <c r="AD298" s="63"/>
      <c r="AE298" s="110"/>
      <c r="AF298" s="63"/>
      <c r="AG298" s="63"/>
      <c r="AH298" s="63"/>
      <c r="AI298" s="63"/>
      <c r="AJ298" s="63"/>
      <c r="AK298" s="63"/>
      <c r="AL298" s="63"/>
      <c r="AM298" s="63"/>
      <c r="AN298" s="63"/>
      <c r="AO298" s="63"/>
      <c r="AP298" s="63"/>
      <c r="AQ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R298" s="63"/>
      <c r="BS298" s="63"/>
      <c r="BT298" s="63"/>
      <c r="BU298" s="63"/>
      <c r="BV298" s="63"/>
      <c r="BW298" s="63"/>
      <c r="BX298" s="63"/>
      <c r="BY298" s="63"/>
      <c r="BZ298" s="63"/>
      <c r="CA298" s="63"/>
      <c r="CB298" s="63"/>
      <c r="CC298" s="63"/>
    </row>
    <row r="299" spans="1:81" x14ac:dyDescent="0.35">
      <c r="A299" s="97"/>
      <c r="B299" s="82"/>
      <c r="C299" s="82"/>
      <c r="D299" s="82"/>
      <c r="E299" s="82"/>
      <c r="F299" s="63"/>
      <c r="G299" s="63"/>
      <c r="H299" s="63"/>
      <c r="I299" s="63"/>
      <c r="J299" s="63"/>
      <c r="K299" s="63"/>
      <c r="L299" s="63"/>
      <c r="M299" s="63"/>
      <c r="N299" s="63"/>
      <c r="O299" s="63"/>
      <c r="P299" s="63"/>
      <c r="Q299" s="63"/>
      <c r="R299" s="63"/>
      <c r="S299" s="63"/>
      <c r="T299" s="63"/>
      <c r="U299" s="63"/>
      <c r="X299" s="63"/>
      <c r="Y299" s="63"/>
      <c r="Z299" s="63"/>
      <c r="AA299" s="63"/>
      <c r="AB299" s="63"/>
      <c r="AC299" s="63"/>
      <c r="AD299" s="63"/>
      <c r="AE299" s="110"/>
      <c r="AF299" s="63"/>
      <c r="AG299" s="63"/>
      <c r="AH299" s="63"/>
      <c r="AI299" s="63"/>
      <c r="AJ299" s="63"/>
      <c r="AK299" s="63"/>
      <c r="AL299" s="63"/>
      <c r="AM299" s="63"/>
      <c r="AN299" s="63"/>
      <c r="AO299" s="63"/>
      <c r="AP299" s="63"/>
      <c r="AQ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R299" s="63"/>
      <c r="BS299" s="63"/>
      <c r="BT299" s="63"/>
      <c r="BU299" s="63"/>
      <c r="BV299" s="63"/>
      <c r="BW299" s="63"/>
      <c r="BX299" s="63"/>
      <c r="BY299" s="63"/>
      <c r="BZ299" s="63"/>
      <c r="CA299" s="63"/>
      <c r="CB299" s="63"/>
      <c r="CC299" s="63"/>
    </row>
    <row r="300" spans="1:81" x14ac:dyDescent="0.35">
      <c r="A300" s="97"/>
      <c r="B300" s="82"/>
      <c r="C300" s="82"/>
      <c r="D300" s="82"/>
      <c r="E300" s="82"/>
      <c r="F300" s="63"/>
      <c r="G300" s="63"/>
      <c r="H300" s="63"/>
      <c r="I300" s="63"/>
      <c r="J300" s="63"/>
      <c r="K300" s="63"/>
      <c r="L300" s="63"/>
      <c r="M300" s="63"/>
      <c r="N300" s="63"/>
      <c r="O300" s="63"/>
      <c r="P300" s="63"/>
      <c r="Q300" s="63"/>
      <c r="R300" s="63"/>
      <c r="S300" s="63"/>
      <c r="T300" s="63"/>
      <c r="U300" s="63"/>
      <c r="X300" s="63"/>
      <c r="Y300" s="63"/>
      <c r="Z300" s="63"/>
      <c r="AA300" s="63"/>
      <c r="AB300" s="63"/>
      <c r="AC300" s="63"/>
      <c r="AD300" s="63"/>
      <c r="AE300" s="110"/>
      <c r="AF300" s="63"/>
      <c r="AG300" s="63"/>
      <c r="AH300" s="63"/>
      <c r="AI300" s="63"/>
      <c r="AJ300" s="63"/>
      <c r="AK300" s="63"/>
      <c r="AL300" s="63"/>
      <c r="AM300" s="63"/>
      <c r="AN300" s="63"/>
      <c r="AO300" s="63"/>
      <c r="AP300" s="63"/>
      <c r="AQ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R300" s="63"/>
      <c r="BS300" s="63"/>
      <c r="BT300" s="63"/>
      <c r="BU300" s="63"/>
      <c r="BV300" s="63"/>
      <c r="BW300" s="63"/>
      <c r="BX300" s="63"/>
      <c r="BY300" s="63"/>
      <c r="BZ300" s="63"/>
      <c r="CA300" s="63"/>
      <c r="CB300" s="63"/>
      <c r="CC300" s="63"/>
    </row>
    <row r="301" spans="1:81" x14ac:dyDescent="0.35">
      <c r="A301" s="97"/>
      <c r="B301" s="82"/>
      <c r="C301" s="82"/>
      <c r="D301" s="82"/>
      <c r="E301" s="82"/>
      <c r="F301" s="63"/>
      <c r="G301" s="63"/>
      <c r="H301" s="63"/>
      <c r="I301" s="63"/>
      <c r="J301" s="63"/>
      <c r="K301" s="63"/>
      <c r="L301" s="63"/>
      <c r="M301" s="63"/>
      <c r="N301" s="63"/>
      <c r="O301" s="63"/>
      <c r="P301" s="63"/>
      <c r="Q301" s="63"/>
      <c r="R301" s="63"/>
      <c r="S301" s="63"/>
      <c r="T301" s="63"/>
      <c r="U301" s="63"/>
      <c r="X301" s="63"/>
      <c r="Y301" s="63"/>
      <c r="Z301" s="63"/>
      <c r="AA301" s="63"/>
      <c r="AB301" s="63"/>
      <c r="AC301" s="63"/>
      <c r="AD301" s="63"/>
      <c r="AE301" s="110"/>
      <c r="AF301" s="63"/>
      <c r="AG301" s="63"/>
      <c r="AH301" s="63"/>
      <c r="AI301" s="63"/>
      <c r="AJ301" s="63"/>
      <c r="AK301" s="63"/>
      <c r="AL301" s="63"/>
      <c r="AM301" s="63"/>
      <c r="AN301" s="63"/>
      <c r="AO301" s="63"/>
      <c r="AP301" s="63"/>
      <c r="AQ301" s="63"/>
      <c r="AT301" s="63"/>
      <c r="AU301" s="63"/>
      <c r="AV301" s="63"/>
      <c r="AW301" s="63"/>
      <c r="AX301" s="63"/>
      <c r="AY301" s="63"/>
      <c r="AZ301" s="63"/>
      <c r="BA301" s="63"/>
      <c r="BB301" s="63"/>
      <c r="BC301" s="63"/>
      <c r="BD301" s="63"/>
      <c r="BE301" s="63"/>
      <c r="BF301" s="63"/>
      <c r="BG301" s="63"/>
      <c r="BH301" s="63">
        <v>9</v>
      </c>
      <c r="BI301" s="63"/>
      <c r="BJ301" s="63"/>
      <c r="BK301" s="63"/>
      <c r="BL301" s="63"/>
      <c r="BM301" s="63"/>
      <c r="BN301" s="63"/>
      <c r="BO301" s="63"/>
      <c r="BR301" s="63"/>
      <c r="BS301" s="63"/>
      <c r="BT301" s="63"/>
      <c r="BU301" s="63"/>
      <c r="BV301" s="63"/>
      <c r="BW301" s="63"/>
      <c r="BX301" s="63"/>
      <c r="BY301" s="63"/>
      <c r="BZ301" s="63"/>
      <c r="CA301" s="63"/>
      <c r="CB301" s="63"/>
      <c r="CC301" s="63"/>
    </row>
    <row r="302" spans="1:81" x14ac:dyDescent="0.35">
      <c r="A302" s="97"/>
      <c r="B302" s="82"/>
      <c r="C302" s="82"/>
      <c r="D302" s="82"/>
      <c r="E302" s="82"/>
      <c r="F302" s="63"/>
      <c r="G302" s="63"/>
      <c r="H302" s="63"/>
      <c r="I302" s="63"/>
      <c r="J302" s="63"/>
      <c r="K302" s="63"/>
      <c r="L302" s="63"/>
      <c r="M302" s="63"/>
      <c r="N302" s="63"/>
      <c r="O302" s="63"/>
      <c r="P302" s="63"/>
      <c r="Q302" s="63"/>
      <c r="R302" s="63"/>
      <c r="S302" s="63"/>
      <c r="T302" s="63"/>
      <c r="U302" s="63"/>
      <c r="X302" s="63"/>
      <c r="Y302" s="63"/>
      <c r="Z302" s="63"/>
      <c r="AA302" s="63"/>
      <c r="AB302" s="63"/>
      <c r="AC302" s="63"/>
      <c r="AD302" s="63"/>
      <c r="AE302" s="110"/>
      <c r="AF302" s="63"/>
      <c r="AG302" s="63"/>
      <c r="AH302" s="63"/>
      <c r="AI302" s="63"/>
      <c r="AJ302" s="63"/>
      <c r="AK302" s="63"/>
      <c r="AL302" s="63"/>
      <c r="AM302" s="63"/>
      <c r="AN302" s="63"/>
      <c r="AO302" s="63"/>
      <c r="AP302" s="63"/>
      <c r="AQ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R302" s="63"/>
      <c r="BS302" s="63"/>
      <c r="BT302" s="63"/>
      <c r="BU302" s="63"/>
      <c r="BV302" s="63"/>
      <c r="BW302" s="63"/>
      <c r="BX302" s="63"/>
      <c r="BY302" s="63"/>
      <c r="BZ302" s="63"/>
      <c r="CA302" s="63"/>
      <c r="CB302" s="63"/>
      <c r="CC302" s="63"/>
    </row>
    <row r="303" spans="1:81" x14ac:dyDescent="0.35">
      <c r="A303" s="97"/>
      <c r="B303" s="82"/>
      <c r="C303" s="82"/>
      <c r="D303" s="82"/>
      <c r="E303" s="82"/>
      <c r="F303" s="63"/>
      <c r="G303" s="63"/>
      <c r="H303" s="63"/>
      <c r="I303" s="63"/>
      <c r="J303" s="63"/>
      <c r="K303" s="63"/>
      <c r="L303" s="63"/>
      <c r="M303" s="63"/>
      <c r="N303" s="63"/>
      <c r="O303" s="63"/>
      <c r="P303" s="63"/>
      <c r="Q303" s="63"/>
      <c r="R303" s="63"/>
      <c r="S303" s="63"/>
      <c r="T303" s="63"/>
      <c r="U303" s="63"/>
      <c r="X303" s="63"/>
      <c r="Y303" s="63"/>
      <c r="Z303" s="63"/>
      <c r="AA303" s="63"/>
      <c r="AB303" s="63"/>
      <c r="AC303" s="63"/>
      <c r="AD303" s="63"/>
      <c r="AE303" s="110"/>
      <c r="AF303" s="63"/>
      <c r="AG303" s="63"/>
      <c r="AH303" s="63"/>
      <c r="AI303" s="63"/>
      <c r="AJ303" s="63"/>
      <c r="AK303" s="63"/>
      <c r="AL303" s="63"/>
      <c r="AM303" s="63"/>
      <c r="AN303" s="63"/>
      <c r="AO303" s="63"/>
      <c r="AP303" s="63"/>
      <c r="AQ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R303" s="63"/>
      <c r="BS303" s="63"/>
      <c r="BT303" s="63"/>
      <c r="BU303" s="63"/>
      <c r="BV303" s="63"/>
      <c r="BW303" s="63"/>
      <c r="BX303" s="63"/>
      <c r="BY303" s="63"/>
      <c r="BZ303" s="63"/>
      <c r="CA303" s="63"/>
      <c r="CB303" s="63"/>
      <c r="CC303" s="63"/>
    </row>
    <row r="304" spans="1:81" x14ac:dyDescent="0.35">
      <c r="A304" s="97"/>
      <c r="B304" s="82"/>
      <c r="C304" s="82"/>
      <c r="D304" s="82"/>
      <c r="E304" s="82"/>
      <c r="F304" s="63"/>
      <c r="G304" s="63"/>
      <c r="H304" s="63"/>
      <c r="I304" s="63"/>
      <c r="J304" s="63"/>
      <c r="K304" s="63"/>
      <c r="L304" s="63"/>
      <c r="M304" s="63"/>
      <c r="N304" s="63"/>
      <c r="O304" s="63"/>
      <c r="P304" s="63"/>
      <c r="Q304" s="63"/>
      <c r="R304" s="63"/>
      <c r="S304" s="63"/>
      <c r="T304" s="63"/>
      <c r="U304" s="63"/>
      <c r="X304" s="63"/>
      <c r="Y304" s="63"/>
      <c r="Z304" s="63"/>
      <c r="AA304" s="63"/>
      <c r="AB304" s="63"/>
      <c r="AC304" s="63"/>
      <c r="AD304" s="63"/>
      <c r="AE304" s="110"/>
      <c r="AF304" s="63"/>
      <c r="AG304" s="63"/>
      <c r="AH304" s="63"/>
      <c r="AI304" s="63"/>
      <c r="AJ304" s="63"/>
      <c r="AK304" s="63"/>
      <c r="AL304" s="63"/>
      <c r="AM304" s="63"/>
      <c r="AN304" s="63"/>
      <c r="AO304" s="63"/>
      <c r="AP304" s="63"/>
      <c r="AQ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R304" s="63"/>
      <c r="BS304" s="63"/>
      <c r="BT304" s="63"/>
      <c r="BU304" s="63"/>
      <c r="BV304" s="63"/>
      <c r="BW304" s="63"/>
      <c r="BX304" s="63"/>
      <c r="BY304" s="63"/>
      <c r="BZ304" s="63"/>
      <c r="CA304" s="63"/>
      <c r="CB304" s="63"/>
      <c r="CC304" s="63"/>
    </row>
    <row r="305" spans="1:81" x14ac:dyDescent="0.35">
      <c r="A305" s="97"/>
      <c r="B305" s="82"/>
      <c r="C305" s="82"/>
      <c r="D305" s="82"/>
      <c r="E305" s="82"/>
      <c r="F305" s="63"/>
      <c r="G305" s="63"/>
      <c r="H305" s="63"/>
      <c r="I305" s="63"/>
      <c r="J305" s="63"/>
      <c r="K305" s="63"/>
      <c r="L305" s="63"/>
      <c r="M305" s="63"/>
      <c r="N305" s="63"/>
      <c r="O305" s="63"/>
      <c r="P305" s="63"/>
      <c r="Q305" s="63"/>
      <c r="R305" s="63"/>
      <c r="S305" s="63"/>
      <c r="T305" s="63"/>
      <c r="U305" s="63"/>
      <c r="X305" s="63"/>
      <c r="Y305" s="63"/>
      <c r="Z305" s="63"/>
      <c r="AA305" s="63"/>
      <c r="AB305" s="63"/>
      <c r="AC305" s="63"/>
      <c r="AD305" s="63"/>
      <c r="AE305" s="110"/>
      <c r="AF305" s="63"/>
      <c r="AG305" s="63"/>
      <c r="AH305" s="63"/>
      <c r="AI305" s="63"/>
      <c r="AJ305" s="63"/>
      <c r="AK305" s="63"/>
      <c r="AL305" s="63"/>
      <c r="AM305" s="63"/>
      <c r="AN305" s="63"/>
      <c r="AO305" s="63"/>
      <c r="AP305" s="63"/>
      <c r="AQ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R305" s="63"/>
      <c r="BS305" s="63"/>
      <c r="BT305" s="63"/>
      <c r="BU305" s="63"/>
      <c r="BV305" s="63"/>
      <c r="BW305" s="63"/>
      <c r="BX305" s="63"/>
      <c r="BY305" s="63"/>
      <c r="BZ305" s="63"/>
      <c r="CA305" s="63"/>
      <c r="CB305" s="63"/>
      <c r="CC305" s="63"/>
    </row>
    <row r="306" spans="1:81" x14ac:dyDescent="0.35">
      <c r="A306" s="97"/>
      <c r="B306" s="82"/>
      <c r="C306" s="82"/>
      <c r="D306" s="82"/>
      <c r="E306" s="82"/>
      <c r="F306" s="63"/>
      <c r="G306" s="63"/>
      <c r="H306" s="63"/>
      <c r="I306" s="63"/>
      <c r="J306" s="63"/>
      <c r="K306" s="63"/>
      <c r="L306" s="63"/>
      <c r="M306" s="63"/>
      <c r="N306" s="63"/>
      <c r="O306" s="63"/>
      <c r="P306" s="63"/>
      <c r="Q306" s="63"/>
      <c r="R306" s="63"/>
      <c r="S306" s="63"/>
      <c r="T306" s="63"/>
      <c r="U306" s="63"/>
      <c r="X306" s="63"/>
      <c r="Y306" s="63"/>
      <c r="Z306" s="63"/>
      <c r="AA306" s="63"/>
      <c r="AB306" s="63"/>
      <c r="AC306" s="63"/>
      <c r="AD306" s="63"/>
      <c r="AE306" s="110"/>
      <c r="AF306" s="63"/>
      <c r="AG306" s="63"/>
      <c r="AH306" s="63"/>
      <c r="AI306" s="63"/>
      <c r="AJ306" s="63"/>
      <c r="AK306" s="63"/>
      <c r="AL306" s="63"/>
      <c r="AM306" s="63"/>
      <c r="AN306" s="63"/>
      <c r="AO306" s="63"/>
      <c r="AP306" s="63"/>
      <c r="AQ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R306" s="63"/>
      <c r="BS306" s="63"/>
      <c r="BT306" s="63"/>
      <c r="BU306" s="63"/>
      <c r="BV306" s="63"/>
      <c r="BW306" s="63"/>
      <c r="BX306" s="63"/>
      <c r="BY306" s="63"/>
      <c r="BZ306" s="63"/>
      <c r="CA306" s="63"/>
      <c r="CB306" s="63"/>
      <c r="CC306" s="63"/>
    </row>
    <row r="307" spans="1:81" x14ac:dyDescent="0.35">
      <c r="A307" s="97"/>
      <c r="B307" s="82"/>
      <c r="C307" s="82"/>
      <c r="D307" s="82"/>
      <c r="E307" s="82"/>
      <c r="F307" s="63"/>
      <c r="G307" s="63"/>
      <c r="H307" s="63"/>
      <c r="I307" s="63"/>
      <c r="J307" s="63"/>
      <c r="K307" s="63"/>
      <c r="L307" s="63"/>
      <c r="M307" s="63"/>
      <c r="N307" s="63"/>
      <c r="O307" s="63"/>
      <c r="P307" s="63"/>
      <c r="Q307" s="63"/>
      <c r="R307" s="63"/>
      <c r="S307" s="63"/>
      <c r="T307" s="63"/>
      <c r="U307" s="63"/>
      <c r="X307" s="63"/>
      <c r="Y307" s="63"/>
      <c r="Z307" s="63"/>
      <c r="AA307" s="63"/>
      <c r="AB307" s="63"/>
      <c r="AC307" s="63"/>
      <c r="AD307" s="63"/>
      <c r="AE307" s="110"/>
      <c r="AF307" s="63"/>
      <c r="AG307" s="63"/>
      <c r="AH307" s="63"/>
      <c r="AI307" s="63"/>
      <c r="AJ307" s="63"/>
      <c r="AK307" s="63"/>
      <c r="AL307" s="63"/>
      <c r="AM307" s="63"/>
      <c r="AN307" s="63"/>
      <c r="AO307" s="63"/>
      <c r="AP307" s="63"/>
      <c r="AQ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R307" s="63"/>
      <c r="BS307" s="63"/>
      <c r="BT307" s="63"/>
      <c r="BU307" s="63"/>
      <c r="BV307" s="63"/>
      <c r="BW307" s="63"/>
      <c r="BX307" s="63"/>
      <c r="BY307" s="63"/>
      <c r="BZ307" s="63"/>
      <c r="CA307" s="63"/>
      <c r="CB307" s="63"/>
      <c r="CC307" s="63"/>
    </row>
    <row r="308" spans="1:81" x14ac:dyDescent="0.35">
      <c r="A308" s="97"/>
      <c r="B308" s="82"/>
      <c r="C308" s="82"/>
      <c r="D308" s="82"/>
      <c r="E308" s="82"/>
      <c r="F308" s="63"/>
      <c r="G308" s="63"/>
      <c r="H308" s="63"/>
      <c r="I308" s="63"/>
      <c r="J308" s="63"/>
      <c r="K308" s="63"/>
      <c r="L308" s="63"/>
      <c r="M308" s="63"/>
      <c r="N308" s="63"/>
      <c r="O308" s="63"/>
      <c r="P308" s="63"/>
      <c r="Q308" s="63"/>
      <c r="R308" s="63"/>
      <c r="S308" s="63"/>
      <c r="T308" s="63"/>
      <c r="U308" s="63"/>
      <c r="X308" s="63"/>
      <c r="Y308" s="63"/>
      <c r="Z308" s="63"/>
      <c r="AA308" s="63"/>
      <c r="AB308" s="63"/>
      <c r="AC308" s="63"/>
      <c r="AD308" s="63"/>
      <c r="AE308" s="110"/>
      <c r="AF308" s="63"/>
      <c r="AG308" s="63"/>
      <c r="AH308" s="63"/>
      <c r="AI308" s="63"/>
      <c r="AJ308" s="63"/>
      <c r="AK308" s="63"/>
      <c r="AL308" s="63"/>
      <c r="AM308" s="63"/>
      <c r="AN308" s="63"/>
      <c r="AO308" s="63"/>
      <c r="AP308" s="63"/>
      <c r="AQ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R308" s="63"/>
      <c r="BS308" s="63"/>
      <c r="BT308" s="63"/>
      <c r="BU308" s="63"/>
      <c r="BV308" s="63"/>
      <c r="BW308" s="63"/>
      <c r="BX308" s="63"/>
      <c r="BY308" s="63"/>
      <c r="BZ308" s="63"/>
      <c r="CA308" s="63"/>
      <c r="CB308" s="63"/>
      <c r="CC308" s="63"/>
    </row>
    <row r="309" spans="1:81" x14ac:dyDescent="0.35">
      <c r="A309" s="97"/>
      <c r="B309" s="82"/>
      <c r="C309" s="82"/>
      <c r="D309" s="82"/>
      <c r="E309" s="82"/>
      <c r="F309" s="63"/>
      <c r="G309" s="63"/>
      <c r="H309" s="63"/>
      <c r="I309" s="63"/>
      <c r="J309" s="63"/>
      <c r="K309" s="63"/>
      <c r="L309" s="63"/>
      <c r="M309" s="63"/>
      <c r="N309" s="63"/>
      <c r="O309" s="63"/>
      <c r="P309" s="63"/>
      <c r="Q309" s="63"/>
      <c r="R309" s="63"/>
      <c r="S309" s="63"/>
      <c r="T309" s="63"/>
      <c r="U309" s="63"/>
      <c r="X309" s="63"/>
      <c r="Y309" s="63"/>
      <c r="Z309" s="63"/>
      <c r="AA309" s="63"/>
      <c r="AB309" s="63"/>
      <c r="AC309" s="63"/>
      <c r="AD309" s="63"/>
      <c r="AE309" s="110"/>
      <c r="AF309" s="63"/>
      <c r="AG309" s="63"/>
      <c r="AH309" s="63"/>
      <c r="AI309" s="63"/>
      <c r="AJ309" s="63"/>
      <c r="AK309" s="63"/>
      <c r="AL309" s="63"/>
      <c r="AM309" s="63"/>
      <c r="AN309" s="63"/>
      <c r="AO309" s="63"/>
      <c r="AP309" s="63"/>
      <c r="AQ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R309" s="63"/>
      <c r="BS309" s="63"/>
      <c r="BT309" s="63"/>
      <c r="BU309" s="63"/>
      <c r="BV309" s="63"/>
      <c r="BW309" s="63"/>
      <c r="BX309" s="63"/>
      <c r="BY309" s="63"/>
      <c r="BZ309" s="63"/>
      <c r="CA309" s="63"/>
      <c r="CB309" s="63"/>
      <c r="CC309" s="63"/>
    </row>
    <row r="310" spans="1:81" x14ac:dyDescent="0.35">
      <c r="A310" s="97"/>
      <c r="B310" s="82"/>
      <c r="C310" s="82"/>
      <c r="D310" s="82"/>
      <c r="E310" s="82"/>
      <c r="F310" s="63"/>
      <c r="G310" s="63"/>
      <c r="H310" s="63"/>
      <c r="I310" s="63"/>
      <c r="J310" s="63"/>
      <c r="K310" s="63"/>
      <c r="L310" s="63"/>
      <c r="M310" s="63"/>
      <c r="N310" s="63"/>
      <c r="O310" s="63"/>
      <c r="P310" s="63"/>
      <c r="Q310" s="63"/>
      <c r="R310" s="63"/>
      <c r="S310" s="63"/>
      <c r="T310" s="63"/>
      <c r="U310" s="63"/>
      <c r="X310" s="63"/>
      <c r="Y310" s="63"/>
      <c r="Z310" s="63"/>
      <c r="AA310" s="63"/>
      <c r="AB310" s="63"/>
      <c r="AC310" s="63"/>
      <c r="AD310" s="63"/>
      <c r="AE310" s="110"/>
      <c r="AF310" s="63"/>
      <c r="AG310" s="63"/>
      <c r="AH310" s="63"/>
      <c r="AI310" s="63"/>
      <c r="AJ310" s="63"/>
      <c r="AK310" s="63"/>
      <c r="AL310" s="63"/>
      <c r="AM310" s="63"/>
      <c r="AN310" s="63"/>
      <c r="AO310" s="63"/>
      <c r="AP310" s="63"/>
      <c r="AQ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R310" s="63"/>
      <c r="BS310" s="63"/>
      <c r="BT310" s="63"/>
      <c r="BU310" s="63"/>
      <c r="BV310" s="63"/>
      <c r="BW310" s="63"/>
      <c r="BX310" s="63"/>
      <c r="BY310" s="63"/>
      <c r="BZ310" s="63"/>
      <c r="CA310" s="63"/>
      <c r="CB310" s="63"/>
      <c r="CC310" s="63"/>
    </row>
    <row r="311" spans="1:81" x14ac:dyDescent="0.35">
      <c r="A311" s="97"/>
      <c r="B311" s="82"/>
      <c r="C311" s="82"/>
      <c r="D311" s="82"/>
      <c r="E311" s="82"/>
      <c r="F311" s="63"/>
      <c r="G311" s="63"/>
      <c r="H311" s="63"/>
      <c r="I311" s="63"/>
      <c r="J311" s="63"/>
      <c r="K311" s="63"/>
      <c r="L311" s="63"/>
      <c r="M311" s="63"/>
      <c r="N311" s="63"/>
      <c r="O311" s="63"/>
      <c r="P311" s="63"/>
      <c r="Q311" s="63"/>
      <c r="R311" s="63"/>
      <c r="S311" s="63"/>
      <c r="T311" s="63"/>
      <c r="U311" s="63"/>
      <c r="X311" s="63"/>
      <c r="Y311" s="63"/>
      <c r="Z311" s="63"/>
      <c r="AA311" s="63"/>
      <c r="AB311" s="63"/>
      <c r="AC311" s="63"/>
      <c r="AD311" s="63"/>
      <c r="AE311" s="110"/>
      <c r="AF311" s="63"/>
      <c r="AG311" s="63"/>
      <c r="AH311" s="63"/>
      <c r="AI311" s="63"/>
      <c r="AJ311" s="63"/>
      <c r="AK311" s="63"/>
      <c r="AL311" s="63"/>
      <c r="AM311" s="63"/>
      <c r="AN311" s="63"/>
      <c r="AO311" s="63"/>
      <c r="AP311" s="63"/>
      <c r="AQ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R311" s="63"/>
      <c r="BS311" s="63"/>
      <c r="BT311" s="63"/>
      <c r="BU311" s="63"/>
      <c r="BV311" s="63"/>
      <c r="BW311" s="63"/>
      <c r="BX311" s="63"/>
      <c r="BY311" s="63"/>
      <c r="BZ311" s="63"/>
      <c r="CA311" s="63"/>
      <c r="CB311" s="63"/>
      <c r="CC311" s="63"/>
    </row>
    <row r="312" spans="1:81" x14ac:dyDescent="0.35">
      <c r="A312" s="97"/>
      <c r="B312" s="82"/>
      <c r="C312" s="82"/>
      <c r="D312" s="82"/>
      <c r="E312" s="82"/>
      <c r="F312" s="63"/>
      <c r="G312" s="63"/>
      <c r="H312" s="63"/>
      <c r="I312" s="63"/>
      <c r="J312" s="63"/>
      <c r="K312" s="63"/>
      <c r="L312" s="63"/>
      <c r="M312" s="63"/>
      <c r="N312" s="63"/>
      <c r="O312" s="63"/>
      <c r="P312" s="63"/>
      <c r="Q312" s="63"/>
      <c r="R312" s="63"/>
      <c r="S312" s="63"/>
      <c r="T312" s="63"/>
      <c r="U312" s="63"/>
      <c r="X312" s="63"/>
      <c r="Y312" s="63"/>
      <c r="Z312" s="63"/>
      <c r="AA312" s="63"/>
      <c r="AB312" s="63"/>
      <c r="AC312" s="63"/>
      <c r="AD312" s="63"/>
      <c r="AE312" s="110"/>
      <c r="AF312" s="63"/>
      <c r="AG312" s="63"/>
      <c r="AH312" s="63"/>
      <c r="AI312" s="63"/>
      <c r="AJ312" s="63"/>
      <c r="AK312" s="63"/>
      <c r="AL312" s="63"/>
      <c r="AM312" s="63"/>
      <c r="AN312" s="63"/>
      <c r="AO312" s="63"/>
      <c r="AP312" s="63"/>
      <c r="AQ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R312" s="63"/>
      <c r="BS312" s="63"/>
      <c r="BT312" s="63"/>
      <c r="BU312" s="63"/>
      <c r="BV312" s="63"/>
      <c r="BW312" s="63"/>
      <c r="BX312" s="63"/>
      <c r="BY312" s="63"/>
      <c r="BZ312" s="63"/>
      <c r="CA312" s="63"/>
      <c r="CB312" s="63"/>
      <c r="CC312" s="63"/>
    </row>
    <row r="313" spans="1:81" x14ac:dyDescent="0.35">
      <c r="A313" s="97"/>
      <c r="B313" s="82"/>
      <c r="C313" s="82"/>
      <c r="D313" s="82"/>
      <c r="E313" s="82"/>
      <c r="F313" s="63"/>
      <c r="G313" s="63"/>
      <c r="H313" s="63"/>
      <c r="I313" s="63"/>
      <c r="J313" s="63"/>
      <c r="K313" s="63"/>
      <c r="L313" s="63"/>
      <c r="M313" s="63"/>
      <c r="N313" s="63"/>
      <c r="O313" s="63"/>
      <c r="P313" s="63"/>
      <c r="Q313" s="63"/>
      <c r="R313" s="63"/>
      <c r="S313" s="63"/>
      <c r="T313" s="63"/>
      <c r="U313" s="63"/>
      <c r="X313" s="63"/>
      <c r="Y313" s="63"/>
      <c r="Z313" s="63"/>
      <c r="AA313" s="63"/>
      <c r="AB313" s="63"/>
      <c r="AC313" s="63"/>
      <c r="AD313" s="63"/>
      <c r="AE313" s="110"/>
      <c r="AF313" s="63"/>
      <c r="AG313" s="63"/>
      <c r="AH313" s="63"/>
      <c r="AI313" s="63"/>
      <c r="AJ313" s="63"/>
      <c r="AK313" s="63"/>
      <c r="AL313" s="63"/>
      <c r="AM313" s="63"/>
      <c r="AN313" s="63"/>
      <c r="AO313" s="63"/>
      <c r="AP313" s="63"/>
      <c r="AQ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R313" s="63"/>
      <c r="BS313" s="63"/>
      <c r="BT313" s="63"/>
      <c r="BU313" s="63"/>
      <c r="BV313" s="63"/>
      <c r="BW313" s="63"/>
      <c r="BX313" s="63"/>
      <c r="BY313" s="63"/>
      <c r="BZ313" s="63"/>
      <c r="CA313" s="63"/>
      <c r="CB313" s="63"/>
      <c r="CC313" s="63"/>
    </row>
    <row r="314" spans="1:81" x14ac:dyDescent="0.35">
      <c r="A314" s="97"/>
      <c r="B314" s="82"/>
      <c r="C314" s="82"/>
      <c r="D314" s="82"/>
      <c r="E314" s="82"/>
      <c r="F314" s="63"/>
      <c r="G314" s="63"/>
      <c r="H314" s="63"/>
      <c r="I314" s="63"/>
      <c r="J314" s="63"/>
      <c r="K314" s="63"/>
      <c r="L314" s="63"/>
      <c r="M314" s="63"/>
      <c r="N314" s="63"/>
      <c r="O314" s="63"/>
      <c r="P314" s="63"/>
      <c r="Q314" s="63"/>
      <c r="R314" s="63"/>
      <c r="S314" s="63"/>
      <c r="T314" s="63"/>
      <c r="U314" s="63"/>
      <c r="X314" s="63"/>
      <c r="Y314" s="63"/>
      <c r="Z314" s="63"/>
      <c r="AA314" s="63"/>
      <c r="AB314" s="63"/>
      <c r="AC314" s="63"/>
      <c r="AD314" s="63"/>
      <c r="AE314" s="110"/>
      <c r="AF314" s="63"/>
      <c r="AG314" s="63"/>
      <c r="AH314" s="63"/>
      <c r="AI314" s="63"/>
      <c r="AJ314" s="63"/>
      <c r="AK314" s="63"/>
      <c r="AL314" s="63"/>
      <c r="AM314" s="63"/>
      <c r="AN314" s="63"/>
      <c r="AO314" s="63"/>
      <c r="AP314" s="63"/>
      <c r="AQ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R314" s="63"/>
      <c r="BS314" s="63"/>
      <c r="BT314" s="63"/>
      <c r="BU314" s="63"/>
      <c r="BV314" s="63"/>
      <c r="BW314" s="63"/>
      <c r="BX314" s="63"/>
      <c r="BY314" s="63"/>
      <c r="BZ314" s="63"/>
      <c r="CA314" s="63"/>
      <c r="CB314" s="63"/>
      <c r="CC314" s="63"/>
    </row>
    <row r="315" spans="1:81" x14ac:dyDescent="0.35">
      <c r="A315" s="97"/>
      <c r="B315" s="82"/>
      <c r="C315" s="82"/>
      <c r="D315" s="82"/>
      <c r="E315" s="82"/>
      <c r="F315" s="63"/>
      <c r="G315" s="63"/>
      <c r="H315" s="63"/>
      <c r="I315" s="63"/>
      <c r="J315" s="63"/>
      <c r="K315" s="63"/>
      <c r="L315" s="63"/>
      <c r="M315" s="63"/>
      <c r="N315" s="63"/>
      <c r="O315" s="63"/>
      <c r="P315" s="63"/>
      <c r="Q315" s="63"/>
      <c r="R315" s="63"/>
      <c r="S315" s="63"/>
      <c r="T315" s="63"/>
      <c r="U315" s="63"/>
      <c r="X315" s="63"/>
      <c r="Y315" s="63"/>
      <c r="Z315" s="63"/>
      <c r="AA315" s="63"/>
      <c r="AB315" s="63"/>
      <c r="AC315" s="63"/>
      <c r="AD315" s="63"/>
      <c r="AE315" s="110"/>
      <c r="AF315" s="63"/>
      <c r="AG315" s="63"/>
      <c r="AH315" s="63"/>
      <c r="AI315" s="63"/>
      <c r="AJ315" s="63"/>
      <c r="AK315" s="63"/>
      <c r="AL315" s="63"/>
      <c r="AM315" s="63"/>
      <c r="AN315" s="63"/>
      <c r="AO315" s="63"/>
      <c r="AP315" s="63"/>
      <c r="AQ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R315" s="63"/>
      <c r="BS315" s="63"/>
      <c r="BT315" s="63"/>
      <c r="BU315" s="63"/>
      <c r="BV315" s="63"/>
      <c r="BW315" s="63"/>
      <c r="BX315" s="63"/>
      <c r="BY315" s="63"/>
      <c r="BZ315" s="63"/>
      <c r="CA315" s="63"/>
      <c r="CB315" s="63"/>
      <c r="CC315" s="63"/>
    </row>
    <row r="316" spans="1:81" x14ac:dyDescent="0.35">
      <c r="A316" s="97"/>
      <c r="B316" s="82"/>
      <c r="C316" s="82"/>
      <c r="D316" s="82"/>
      <c r="E316" s="82"/>
      <c r="F316" s="63"/>
      <c r="G316" s="63"/>
      <c r="H316" s="63"/>
      <c r="I316" s="63"/>
      <c r="J316" s="63"/>
      <c r="K316" s="63"/>
      <c r="L316" s="63"/>
      <c r="M316" s="63"/>
      <c r="N316" s="63"/>
      <c r="O316" s="63"/>
      <c r="P316" s="63"/>
      <c r="Q316" s="63"/>
      <c r="R316" s="63"/>
      <c r="S316" s="63"/>
      <c r="T316" s="63"/>
      <c r="U316" s="63"/>
      <c r="X316" s="63"/>
      <c r="Y316" s="63"/>
      <c r="Z316" s="63"/>
      <c r="AA316" s="63"/>
      <c r="AB316" s="63"/>
      <c r="AC316" s="63"/>
      <c r="AD316" s="63"/>
      <c r="AE316" s="110"/>
      <c r="AF316" s="63"/>
      <c r="AG316" s="63"/>
      <c r="AH316" s="63"/>
      <c r="AI316" s="63"/>
      <c r="AJ316" s="63"/>
      <c r="AK316" s="63"/>
      <c r="AL316" s="63"/>
      <c r="AM316" s="63"/>
      <c r="AN316" s="63"/>
      <c r="AO316" s="63"/>
      <c r="AP316" s="63"/>
      <c r="AQ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R316" s="63"/>
      <c r="BS316" s="63"/>
      <c r="BT316" s="63"/>
      <c r="BU316" s="63"/>
      <c r="BV316" s="63"/>
      <c r="BW316" s="63"/>
      <c r="BX316" s="63"/>
      <c r="BY316" s="63"/>
      <c r="BZ316" s="63"/>
      <c r="CA316" s="63"/>
      <c r="CB316" s="63"/>
      <c r="CC316" s="63"/>
    </row>
    <row r="317" spans="1:81" x14ac:dyDescent="0.35">
      <c r="A317" s="97"/>
      <c r="B317" s="82"/>
      <c r="C317" s="82"/>
      <c r="D317" s="82"/>
      <c r="E317" s="82"/>
      <c r="F317" s="63"/>
      <c r="G317" s="63"/>
      <c r="H317" s="63"/>
      <c r="I317" s="63"/>
      <c r="J317" s="63"/>
      <c r="K317" s="63"/>
      <c r="L317" s="63"/>
      <c r="M317" s="63"/>
      <c r="N317" s="63"/>
      <c r="O317" s="63"/>
      <c r="P317" s="63"/>
      <c r="Q317" s="63"/>
      <c r="R317" s="63"/>
      <c r="S317" s="63"/>
      <c r="T317" s="63"/>
      <c r="U317" s="63"/>
      <c r="X317" s="63"/>
      <c r="Y317" s="63"/>
      <c r="Z317" s="63"/>
      <c r="AA317" s="63"/>
      <c r="AB317" s="63"/>
      <c r="AC317" s="63"/>
      <c r="AD317" s="63"/>
      <c r="AE317" s="110"/>
      <c r="AF317" s="63"/>
      <c r="AG317" s="63"/>
      <c r="AH317" s="63"/>
      <c r="AI317" s="63"/>
      <c r="AJ317" s="63"/>
      <c r="AK317" s="63"/>
      <c r="AL317" s="63"/>
      <c r="AM317" s="63"/>
      <c r="AN317" s="63"/>
      <c r="AO317" s="63"/>
      <c r="AP317" s="63"/>
      <c r="AQ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R317" s="63"/>
      <c r="BS317" s="63"/>
      <c r="BT317" s="63"/>
      <c r="BU317" s="63"/>
      <c r="BV317" s="63"/>
      <c r="BW317" s="63"/>
      <c r="BX317" s="63"/>
      <c r="BY317" s="63"/>
      <c r="BZ317" s="63"/>
      <c r="CA317" s="63"/>
      <c r="CB317" s="63"/>
      <c r="CC317" s="63"/>
    </row>
    <row r="318" spans="1:81" x14ac:dyDescent="0.35">
      <c r="A318" s="97"/>
      <c r="B318" s="82"/>
      <c r="C318" s="82"/>
      <c r="D318" s="82"/>
      <c r="E318" s="82"/>
      <c r="F318" s="63"/>
      <c r="G318" s="63"/>
      <c r="H318" s="63"/>
      <c r="I318" s="63"/>
      <c r="J318" s="63"/>
      <c r="K318" s="63"/>
      <c r="L318" s="63"/>
      <c r="M318" s="63"/>
      <c r="N318" s="63"/>
      <c r="O318" s="63"/>
      <c r="P318" s="63"/>
      <c r="Q318" s="63"/>
      <c r="R318" s="63"/>
      <c r="S318" s="63"/>
      <c r="T318" s="63"/>
      <c r="U318" s="63"/>
      <c r="X318" s="63"/>
      <c r="Y318" s="63"/>
      <c r="Z318" s="63"/>
      <c r="AA318" s="63"/>
      <c r="AB318" s="63"/>
      <c r="AC318" s="63"/>
      <c r="AD318" s="63"/>
      <c r="AE318" s="110"/>
      <c r="AF318" s="63"/>
      <c r="AG318" s="63"/>
      <c r="AH318" s="63"/>
      <c r="AI318" s="63"/>
      <c r="AJ318" s="63"/>
      <c r="AK318" s="63"/>
      <c r="AL318" s="63"/>
      <c r="AM318" s="63"/>
      <c r="AN318" s="63"/>
      <c r="AO318" s="63"/>
      <c r="AP318" s="63"/>
      <c r="AQ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R318" s="63"/>
      <c r="BS318" s="63"/>
      <c r="BT318" s="63"/>
      <c r="BU318" s="63"/>
      <c r="BV318" s="63"/>
      <c r="BW318" s="63"/>
      <c r="BX318" s="63"/>
      <c r="BY318" s="63"/>
      <c r="BZ318" s="63"/>
      <c r="CA318" s="63"/>
      <c r="CB318" s="63"/>
      <c r="CC318" s="63"/>
    </row>
    <row r="319" spans="1:81" x14ac:dyDescent="0.35">
      <c r="A319" s="97"/>
      <c r="B319" s="82"/>
      <c r="C319" s="82"/>
      <c r="D319" s="82"/>
      <c r="E319" s="82"/>
      <c r="F319" s="63"/>
      <c r="G319" s="63"/>
      <c r="H319" s="63"/>
      <c r="I319" s="63"/>
      <c r="J319" s="63"/>
      <c r="K319" s="63"/>
      <c r="L319" s="63"/>
      <c r="M319" s="63"/>
      <c r="N319" s="63"/>
      <c r="O319" s="63"/>
      <c r="P319" s="63"/>
      <c r="Q319" s="63"/>
      <c r="R319" s="63"/>
      <c r="S319" s="63"/>
      <c r="T319" s="63"/>
      <c r="U319" s="63"/>
      <c r="X319" s="63"/>
      <c r="Y319" s="63"/>
      <c r="Z319" s="63"/>
      <c r="AA319" s="63"/>
      <c r="AB319" s="63"/>
      <c r="AC319" s="63"/>
      <c r="AD319" s="63"/>
      <c r="AE319" s="110"/>
      <c r="AF319" s="63"/>
      <c r="AG319" s="63"/>
      <c r="AH319" s="63"/>
      <c r="AI319" s="63"/>
      <c r="AJ319" s="63"/>
      <c r="AK319" s="63"/>
      <c r="AL319" s="63"/>
      <c r="AM319" s="63"/>
      <c r="AN319" s="63"/>
      <c r="AO319" s="63"/>
      <c r="AP319" s="63"/>
      <c r="AQ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R319" s="63"/>
      <c r="BS319" s="63"/>
      <c r="BT319" s="63"/>
      <c r="BU319" s="63"/>
      <c r="BV319" s="63"/>
      <c r="BW319" s="63"/>
      <c r="BX319" s="63"/>
      <c r="BY319" s="63"/>
      <c r="BZ319" s="63"/>
      <c r="CA319" s="63"/>
      <c r="CB319" s="63"/>
      <c r="CC319" s="63"/>
    </row>
    <row r="320" spans="1:81" x14ac:dyDescent="0.35">
      <c r="A320" s="97"/>
      <c r="B320" s="82"/>
      <c r="C320" s="82"/>
      <c r="D320" s="82"/>
      <c r="E320" s="82"/>
      <c r="F320" s="63"/>
      <c r="G320" s="63"/>
      <c r="H320" s="63"/>
      <c r="I320" s="63"/>
      <c r="J320" s="63"/>
      <c r="K320" s="63"/>
      <c r="L320" s="63"/>
      <c r="M320" s="63"/>
      <c r="N320" s="63"/>
      <c r="O320" s="63"/>
      <c r="P320" s="63"/>
      <c r="Q320" s="63"/>
      <c r="R320" s="63"/>
      <c r="S320" s="63"/>
      <c r="T320" s="63"/>
      <c r="U320" s="63"/>
      <c r="X320" s="63"/>
      <c r="Y320" s="63"/>
      <c r="Z320" s="63"/>
      <c r="AA320" s="63"/>
      <c r="AB320" s="63"/>
      <c r="AC320" s="63"/>
      <c r="AD320" s="63"/>
      <c r="AE320" s="110"/>
      <c r="AF320" s="63"/>
      <c r="AG320" s="63"/>
      <c r="AH320" s="63"/>
      <c r="AI320" s="63"/>
      <c r="AJ320" s="63"/>
      <c r="AK320" s="63"/>
      <c r="AL320" s="63"/>
      <c r="AM320" s="63"/>
      <c r="AN320" s="63"/>
      <c r="AO320" s="63"/>
      <c r="AP320" s="63"/>
      <c r="AQ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R320" s="63"/>
      <c r="BS320" s="63"/>
      <c r="BT320" s="63"/>
      <c r="BU320" s="63"/>
      <c r="BV320" s="63"/>
      <c r="BW320" s="63"/>
      <c r="BX320" s="63"/>
      <c r="BY320" s="63"/>
      <c r="BZ320" s="63"/>
      <c r="CA320" s="63"/>
      <c r="CB320" s="63"/>
      <c r="CC320" s="63"/>
    </row>
    <row r="321" spans="1:82" x14ac:dyDescent="0.35">
      <c r="A321" s="97"/>
      <c r="B321" s="82"/>
      <c r="C321" s="82"/>
      <c r="D321" s="82"/>
      <c r="E321" s="82"/>
      <c r="F321" s="63"/>
      <c r="G321" s="63"/>
      <c r="H321" s="63"/>
      <c r="I321" s="63"/>
      <c r="J321" s="63"/>
      <c r="K321" s="63"/>
      <c r="L321" s="63"/>
      <c r="M321" s="63"/>
      <c r="N321" s="63"/>
      <c r="O321" s="63"/>
      <c r="P321" s="63"/>
      <c r="Q321" s="63"/>
      <c r="R321" s="63"/>
      <c r="S321" s="63"/>
      <c r="T321" s="63"/>
      <c r="U321" s="63"/>
      <c r="X321" s="63"/>
      <c r="Y321" s="63"/>
      <c r="Z321" s="63"/>
      <c r="AA321" s="63"/>
      <c r="AB321" s="63"/>
      <c r="AC321" s="63"/>
      <c r="AD321" s="63"/>
      <c r="AE321" s="110"/>
      <c r="AF321" s="63"/>
      <c r="AG321" s="63"/>
      <c r="AH321" s="63"/>
      <c r="AI321" s="63"/>
      <c r="AJ321" s="63"/>
      <c r="AK321" s="63"/>
      <c r="AL321" s="63"/>
      <c r="AM321" s="63"/>
      <c r="AN321" s="63"/>
      <c r="AO321" s="63"/>
      <c r="AP321" s="63"/>
      <c r="AQ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R321" s="63"/>
      <c r="BS321" s="63"/>
      <c r="BT321" s="63"/>
      <c r="BU321" s="63"/>
      <c r="BV321" s="63"/>
      <c r="BW321" s="63"/>
      <c r="BX321" s="63"/>
      <c r="BY321" s="63"/>
      <c r="BZ321" s="63"/>
      <c r="CA321" s="63"/>
      <c r="CB321" s="63"/>
      <c r="CC321" s="63"/>
    </row>
    <row r="322" spans="1:82" x14ac:dyDescent="0.35">
      <c r="A322" s="97"/>
      <c r="B322" s="82"/>
      <c r="C322" s="82"/>
      <c r="D322" s="82"/>
      <c r="E322" s="82"/>
      <c r="F322" s="63"/>
      <c r="G322" s="63"/>
      <c r="H322" s="63"/>
      <c r="I322" s="63"/>
      <c r="J322" s="63"/>
      <c r="K322" s="63"/>
      <c r="L322" s="63"/>
      <c r="M322" s="63"/>
      <c r="N322" s="63"/>
      <c r="O322" s="63"/>
      <c r="P322" s="63"/>
      <c r="Q322" s="63"/>
      <c r="R322" s="63"/>
      <c r="S322" s="63"/>
      <c r="T322" s="63"/>
      <c r="U322" s="63"/>
      <c r="X322" s="63"/>
      <c r="Y322" s="63"/>
      <c r="Z322" s="63"/>
      <c r="AA322" s="63"/>
      <c r="AB322" s="63"/>
      <c r="AC322" s="63"/>
      <c r="AD322" s="63"/>
      <c r="AE322" s="110"/>
      <c r="AF322" s="63"/>
      <c r="AG322" s="63"/>
      <c r="AH322" s="63"/>
      <c r="AI322" s="63"/>
      <c r="AJ322" s="63"/>
      <c r="AK322" s="63"/>
      <c r="AL322" s="63"/>
      <c r="AM322" s="63"/>
      <c r="AN322" s="63"/>
      <c r="AO322" s="63"/>
      <c r="AP322" s="63"/>
      <c r="AQ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R322" s="63"/>
      <c r="BS322" s="63"/>
      <c r="BT322" s="63"/>
      <c r="BU322" s="63"/>
      <c r="BV322" s="63"/>
      <c r="BW322" s="63"/>
      <c r="BX322" s="63"/>
      <c r="BY322" s="63"/>
      <c r="BZ322" s="63"/>
      <c r="CA322" s="63"/>
      <c r="CB322" s="63"/>
      <c r="CC322" s="63"/>
    </row>
    <row r="323" spans="1:82" x14ac:dyDescent="0.35">
      <c r="A323" s="97"/>
      <c r="B323" s="82"/>
      <c r="C323" s="82"/>
      <c r="D323" s="82"/>
      <c r="E323" s="82"/>
      <c r="F323" s="63"/>
      <c r="G323" s="63"/>
      <c r="H323" s="63"/>
      <c r="I323" s="63"/>
      <c r="J323" s="63"/>
      <c r="K323" s="63"/>
      <c r="L323" s="63"/>
      <c r="M323" s="63"/>
      <c r="N323" s="63"/>
      <c r="O323" s="63"/>
      <c r="P323" s="63"/>
      <c r="Q323" s="63"/>
      <c r="R323" s="63"/>
      <c r="S323" s="63"/>
      <c r="T323" s="63"/>
      <c r="U323" s="63"/>
      <c r="X323" s="63"/>
      <c r="Y323" s="63"/>
      <c r="Z323" s="63"/>
      <c r="AA323" s="63"/>
      <c r="AB323" s="63"/>
      <c r="AC323" s="63"/>
      <c r="AD323" s="63"/>
      <c r="AE323" s="110"/>
      <c r="AF323" s="63"/>
      <c r="AG323" s="63"/>
      <c r="AH323" s="63"/>
      <c r="AI323" s="63"/>
      <c r="AJ323" s="63"/>
      <c r="AK323" s="63"/>
      <c r="AL323" s="63"/>
      <c r="AM323" s="63"/>
      <c r="AN323" s="63"/>
      <c r="AO323" s="63"/>
      <c r="AP323" s="63"/>
      <c r="AQ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R323" s="63"/>
      <c r="BS323" s="63"/>
      <c r="BT323" s="63"/>
      <c r="BU323" s="63"/>
      <c r="BV323" s="63"/>
      <c r="BW323" s="63"/>
      <c r="BX323" s="63"/>
      <c r="BY323" s="63"/>
      <c r="BZ323" s="63"/>
      <c r="CA323" s="63"/>
      <c r="CB323" s="63"/>
      <c r="CC323" s="63"/>
    </row>
    <row r="324" spans="1:82" x14ac:dyDescent="0.35">
      <c r="A324" s="97"/>
      <c r="B324" s="82"/>
      <c r="C324" s="82"/>
      <c r="D324" s="82"/>
      <c r="E324" s="82"/>
      <c r="F324" s="63"/>
      <c r="G324" s="63"/>
      <c r="H324" s="63"/>
      <c r="I324" s="63"/>
      <c r="J324" s="63"/>
      <c r="K324" s="63"/>
      <c r="L324" s="63"/>
      <c r="M324" s="63"/>
      <c r="N324" s="63"/>
      <c r="O324" s="63"/>
      <c r="P324" s="63"/>
      <c r="Q324" s="63"/>
      <c r="R324" s="63"/>
      <c r="S324" s="63"/>
      <c r="T324" s="63"/>
      <c r="U324" s="63"/>
      <c r="X324" s="63"/>
      <c r="Y324" s="63"/>
      <c r="Z324" s="63"/>
      <c r="AA324" s="63"/>
      <c r="AB324" s="63"/>
      <c r="AC324" s="63"/>
      <c r="AD324" s="63"/>
      <c r="AE324" s="110"/>
      <c r="AF324" s="63"/>
      <c r="AG324" s="63"/>
      <c r="AH324" s="63"/>
      <c r="AI324" s="63"/>
      <c r="AJ324" s="63"/>
      <c r="AK324" s="63"/>
      <c r="AL324" s="63"/>
      <c r="AM324" s="63"/>
      <c r="AN324" s="63"/>
      <c r="AO324" s="63"/>
      <c r="AP324" s="63"/>
      <c r="AQ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R324" s="63"/>
      <c r="BS324" s="63"/>
      <c r="BT324" s="63"/>
      <c r="BU324" s="63"/>
      <c r="BV324" s="63"/>
      <c r="BW324" s="63"/>
      <c r="BX324" s="63"/>
      <c r="BY324" s="63"/>
      <c r="BZ324" s="63"/>
      <c r="CA324" s="63"/>
      <c r="CB324" s="63"/>
      <c r="CC324" s="63"/>
    </row>
    <row r="325" spans="1:82" x14ac:dyDescent="0.35">
      <c r="A325" s="97"/>
      <c r="B325" s="82"/>
      <c r="C325" s="82"/>
      <c r="D325" s="82"/>
      <c r="E325" s="82"/>
      <c r="F325" s="63"/>
      <c r="G325" s="63"/>
      <c r="H325" s="63"/>
      <c r="I325" s="63"/>
      <c r="J325" s="63"/>
      <c r="K325" s="63"/>
      <c r="L325" s="63"/>
      <c r="M325" s="63"/>
      <c r="N325" s="63"/>
      <c r="O325" s="63"/>
      <c r="P325" s="63"/>
      <c r="Q325" s="63"/>
      <c r="R325" s="63"/>
      <c r="S325" s="63"/>
      <c r="T325" s="63"/>
      <c r="U325" s="63"/>
      <c r="X325" s="63"/>
      <c r="Y325" s="63"/>
      <c r="Z325" s="63"/>
      <c r="AA325" s="63"/>
      <c r="AB325" s="63"/>
      <c r="AC325" s="63"/>
      <c r="AD325" s="63"/>
      <c r="AE325" s="110"/>
      <c r="AF325" s="63"/>
      <c r="AG325" s="63"/>
      <c r="AH325" s="63"/>
      <c r="AI325" s="63"/>
      <c r="AJ325" s="63"/>
      <c r="AK325" s="63"/>
      <c r="AL325" s="63"/>
      <c r="AM325" s="63"/>
      <c r="AN325" s="63"/>
      <c r="AO325" s="63"/>
      <c r="AP325" s="63"/>
      <c r="AQ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R325" s="63"/>
      <c r="BS325" s="63"/>
      <c r="BT325" s="63"/>
      <c r="BU325" s="63"/>
      <c r="BV325" s="63"/>
      <c r="BW325" s="63"/>
      <c r="BX325" s="63"/>
      <c r="BY325" s="63"/>
      <c r="BZ325" s="63"/>
      <c r="CA325" s="63"/>
      <c r="CB325" s="63"/>
      <c r="CC325" s="63"/>
    </row>
    <row r="326" spans="1:82" x14ac:dyDescent="0.35">
      <c r="A326" s="97"/>
      <c r="B326" s="82"/>
      <c r="C326" s="82"/>
      <c r="D326" s="82"/>
      <c r="E326" s="82"/>
      <c r="F326" s="63"/>
      <c r="G326" s="63"/>
      <c r="H326" s="63"/>
      <c r="I326" s="63"/>
      <c r="J326" s="63"/>
      <c r="K326" s="63"/>
      <c r="L326" s="63"/>
      <c r="M326" s="63"/>
      <c r="N326" s="63"/>
      <c r="O326" s="63"/>
      <c r="P326" s="63"/>
      <c r="Q326" s="63"/>
      <c r="R326" s="63"/>
      <c r="S326" s="63"/>
      <c r="T326" s="63"/>
      <c r="U326" s="63"/>
      <c r="X326" s="63"/>
      <c r="Y326" s="63"/>
      <c r="Z326" s="63"/>
      <c r="AA326" s="63"/>
      <c r="AB326" s="63"/>
      <c r="AC326" s="63"/>
      <c r="AD326" s="63"/>
      <c r="AE326" s="110"/>
      <c r="AF326" s="63"/>
      <c r="AG326" s="63"/>
      <c r="AH326" s="63"/>
      <c r="AI326" s="63"/>
      <c r="AJ326" s="63"/>
      <c r="AK326" s="63"/>
      <c r="AL326" s="63"/>
      <c r="AM326" s="63"/>
      <c r="AN326" s="63"/>
      <c r="AO326" s="63"/>
      <c r="AP326" s="63"/>
      <c r="AQ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R326" s="63"/>
      <c r="BS326" s="63"/>
      <c r="BT326" s="63"/>
      <c r="BU326" s="63"/>
      <c r="BV326" s="63"/>
      <c r="BW326" s="63"/>
      <c r="BX326" s="63"/>
      <c r="BY326" s="63"/>
      <c r="BZ326" s="63"/>
      <c r="CA326" s="63"/>
      <c r="CB326" s="63"/>
      <c r="CC326" s="63"/>
    </row>
    <row r="327" spans="1:82" s="100" customFormat="1" x14ac:dyDescent="0.35">
      <c r="A327" s="98"/>
      <c r="B327" s="99"/>
      <c r="C327" s="99"/>
      <c r="D327" s="99"/>
      <c r="E327" s="99"/>
      <c r="V327" s="63"/>
      <c r="W327" s="63"/>
      <c r="AE327" s="101"/>
      <c r="AR327" s="63"/>
      <c r="AS327" s="63"/>
      <c r="AT327" s="102"/>
      <c r="BO327" s="102"/>
      <c r="BP327" s="63"/>
      <c r="BQ327" s="63"/>
      <c r="CD327" s="63"/>
    </row>
    <row r="328" spans="1:82" s="78" customFormat="1" x14ac:dyDescent="0.35">
      <c r="A328" s="104"/>
      <c r="B328" s="105"/>
      <c r="C328" s="105"/>
      <c r="D328" s="105"/>
      <c r="E328" s="105"/>
      <c r="V328" s="63"/>
      <c r="W328" s="63"/>
      <c r="AE328" s="79"/>
      <c r="AR328" s="63"/>
      <c r="AS328" s="63"/>
      <c r="AT328" s="103"/>
      <c r="BO328" s="103"/>
      <c r="BP328" s="63"/>
      <c r="BQ328" s="63"/>
      <c r="CD328" s="63"/>
    </row>
    <row r="329" spans="1:82" x14ac:dyDescent="0.35">
      <c r="A329" s="97"/>
      <c r="B329" s="82"/>
      <c r="C329" s="82"/>
      <c r="D329" s="82"/>
      <c r="E329" s="82"/>
      <c r="F329" s="63"/>
      <c r="G329" s="63"/>
      <c r="H329" s="63"/>
      <c r="I329" s="63"/>
      <c r="J329" s="63"/>
      <c r="K329" s="63"/>
      <c r="L329" s="63"/>
      <c r="M329" s="63"/>
      <c r="N329" s="63"/>
      <c r="O329" s="63"/>
      <c r="P329" s="63"/>
      <c r="Q329" s="63"/>
      <c r="R329" s="63"/>
      <c r="S329" s="63"/>
      <c r="T329" s="63"/>
      <c r="U329" s="63"/>
      <c r="X329" s="63"/>
      <c r="Y329" s="63"/>
      <c r="Z329" s="63"/>
      <c r="AA329" s="63"/>
      <c r="AB329" s="63"/>
      <c r="AC329" s="63"/>
      <c r="AD329" s="63"/>
      <c r="AE329" s="110"/>
      <c r="AF329" s="63"/>
      <c r="AG329" s="63"/>
      <c r="AH329" s="63"/>
      <c r="AI329" s="63"/>
      <c r="AJ329" s="63"/>
      <c r="AK329" s="63"/>
      <c r="AL329" s="63"/>
      <c r="AM329" s="63"/>
      <c r="AN329" s="63"/>
      <c r="AO329" s="63"/>
      <c r="AP329" s="63"/>
      <c r="AQ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R329" s="63"/>
      <c r="BS329" s="63"/>
      <c r="BT329" s="63"/>
      <c r="BU329" s="63"/>
      <c r="BV329" s="63"/>
      <c r="BW329" s="63"/>
      <c r="BX329" s="63"/>
      <c r="BY329" s="63"/>
      <c r="BZ329" s="63"/>
      <c r="CA329" s="63"/>
      <c r="CB329" s="63"/>
      <c r="CC329" s="63"/>
    </row>
    <row r="330" spans="1:82" x14ac:dyDescent="0.35">
      <c r="A330" s="97"/>
      <c r="B330" s="82"/>
      <c r="C330" s="82"/>
      <c r="D330" s="82"/>
      <c r="E330" s="82"/>
      <c r="F330" s="63"/>
      <c r="G330" s="63"/>
      <c r="H330" s="63"/>
      <c r="I330" s="63"/>
      <c r="J330" s="63"/>
      <c r="K330" s="63"/>
      <c r="L330" s="63"/>
      <c r="M330" s="63"/>
      <c r="N330" s="63"/>
      <c r="O330" s="63"/>
      <c r="P330" s="63"/>
      <c r="Q330" s="63"/>
      <c r="R330" s="63"/>
      <c r="S330" s="63"/>
      <c r="T330" s="63"/>
      <c r="U330" s="63"/>
      <c r="X330" s="63"/>
      <c r="Y330" s="63"/>
      <c r="Z330" s="63"/>
      <c r="AA330" s="63"/>
      <c r="AB330" s="63"/>
      <c r="AC330" s="63"/>
      <c r="AD330" s="63"/>
      <c r="AE330" s="110"/>
      <c r="AF330" s="63"/>
      <c r="AG330" s="63"/>
      <c r="AH330" s="63"/>
      <c r="AI330" s="63"/>
      <c r="AJ330" s="63"/>
      <c r="AK330" s="63"/>
      <c r="AL330" s="63"/>
      <c r="AM330" s="63"/>
      <c r="AN330" s="63"/>
      <c r="AO330" s="63"/>
      <c r="AP330" s="63"/>
      <c r="AQ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R330" s="63"/>
      <c r="BS330" s="63"/>
      <c r="BT330" s="63"/>
      <c r="BU330" s="63"/>
      <c r="BV330" s="63"/>
      <c r="BW330" s="63"/>
      <c r="BX330" s="63"/>
      <c r="BY330" s="63"/>
      <c r="BZ330" s="63"/>
      <c r="CA330" s="63"/>
      <c r="CB330" s="63"/>
      <c r="CC330" s="63"/>
    </row>
    <row r="331" spans="1:82" x14ac:dyDescent="0.35">
      <c r="A331" s="97"/>
      <c r="B331" s="82"/>
      <c r="C331" s="82"/>
      <c r="D331" s="82"/>
      <c r="E331" s="82"/>
      <c r="F331" s="63"/>
      <c r="G331" s="63"/>
      <c r="H331" s="63"/>
      <c r="I331" s="63"/>
      <c r="J331" s="63"/>
      <c r="K331" s="63"/>
      <c r="L331" s="63"/>
      <c r="M331" s="63"/>
      <c r="N331" s="63"/>
      <c r="O331" s="63"/>
      <c r="P331" s="63"/>
      <c r="Q331" s="63"/>
      <c r="R331" s="63"/>
      <c r="S331" s="63"/>
      <c r="T331" s="63"/>
      <c r="U331" s="63"/>
      <c r="X331" s="63"/>
      <c r="Y331" s="63"/>
      <c r="Z331" s="63"/>
      <c r="AA331" s="63"/>
      <c r="AB331" s="63"/>
      <c r="AC331" s="63"/>
      <c r="AD331" s="63"/>
      <c r="AE331" s="110"/>
      <c r="AF331" s="63"/>
      <c r="AG331" s="63"/>
      <c r="AH331" s="63"/>
      <c r="AI331" s="63"/>
      <c r="AJ331" s="63"/>
      <c r="AK331" s="63"/>
      <c r="AL331" s="63"/>
      <c r="AM331" s="63"/>
      <c r="AN331" s="63"/>
      <c r="AO331" s="63"/>
      <c r="AP331" s="63"/>
      <c r="AQ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R331" s="63"/>
      <c r="BS331" s="63"/>
      <c r="BT331" s="63"/>
      <c r="BU331" s="63"/>
      <c r="BV331" s="63"/>
      <c r="BW331" s="63"/>
      <c r="BX331" s="63"/>
      <c r="BY331" s="63"/>
      <c r="BZ331" s="63"/>
      <c r="CA331" s="63"/>
      <c r="CB331" s="63"/>
      <c r="CC331" s="63"/>
    </row>
    <row r="332" spans="1:82" x14ac:dyDescent="0.35">
      <c r="A332" s="97"/>
      <c r="B332" s="82"/>
      <c r="C332" s="82"/>
      <c r="D332" s="82"/>
      <c r="E332" s="82"/>
      <c r="F332" s="63"/>
      <c r="G332" s="63"/>
      <c r="H332" s="63"/>
      <c r="I332" s="63"/>
      <c r="J332" s="63"/>
      <c r="K332" s="63"/>
      <c r="L332" s="63"/>
      <c r="M332" s="63"/>
      <c r="N332" s="63"/>
      <c r="O332" s="63"/>
      <c r="P332" s="63"/>
      <c r="Q332" s="63"/>
      <c r="R332" s="63"/>
      <c r="S332" s="63"/>
      <c r="T332" s="63"/>
      <c r="U332" s="63"/>
      <c r="X332" s="63"/>
      <c r="Y332" s="63"/>
      <c r="Z332" s="63"/>
      <c r="AA332" s="63"/>
      <c r="AB332" s="63"/>
      <c r="AC332" s="63"/>
      <c r="AD332" s="63"/>
      <c r="AE332" s="110"/>
      <c r="AF332" s="63"/>
      <c r="AG332" s="63"/>
      <c r="AH332" s="63"/>
      <c r="AI332" s="63"/>
      <c r="AJ332" s="63"/>
      <c r="AK332" s="63"/>
      <c r="AL332" s="63"/>
      <c r="AM332" s="63"/>
      <c r="AN332" s="63"/>
      <c r="AO332" s="63"/>
      <c r="AP332" s="63"/>
      <c r="AQ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R332" s="63"/>
      <c r="BS332" s="63"/>
      <c r="BT332" s="63"/>
      <c r="BU332" s="63"/>
      <c r="BV332" s="63"/>
      <c r="BW332" s="63"/>
      <c r="BX332" s="63"/>
      <c r="BY332" s="63"/>
      <c r="BZ332" s="63"/>
      <c r="CA332" s="63"/>
      <c r="CB332" s="63"/>
      <c r="CC332" s="63"/>
    </row>
    <row r="333" spans="1:82" x14ac:dyDescent="0.35">
      <c r="A333" s="97"/>
      <c r="B333" s="82"/>
      <c r="C333" s="82"/>
      <c r="D333" s="82"/>
      <c r="E333" s="82"/>
      <c r="F333" s="63"/>
      <c r="G333" s="63"/>
      <c r="H333" s="63"/>
      <c r="I333" s="63"/>
      <c r="J333" s="63"/>
      <c r="K333" s="63"/>
      <c r="L333" s="63"/>
      <c r="M333" s="63"/>
      <c r="N333" s="63"/>
      <c r="O333" s="63"/>
      <c r="P333" s="63"/>
      <c r="Q333" s="63"/>
      <c r="R333" s="63"/>
      <c r="S333" s="63"/>
      <c r="T333" s="63"/>
      <c r="U333" s="63"/>
      <c r="X333" s="63"/>
      <c r="Y333" s="63"/>
      <c r="Z333" s="63"/>
      <c r="AA333" s="63"/>
      <c r="AB333" s="63"/>
      <c r="AC333" s="63"/>
      <c r="AD333" s="63"/>
      <c r="AE333" s="110"/>
      <c r="AF333" s="63"/>
      <c r="AG333" s="63"/>
      <c r="AH333" s="63"/>
      <c r="AI333" s="63"/>
      <c r="AJ333" s="63"/>
      <c r="AK333" s="63"/>
      <c r="AL333" s="63"/>
      <c r="AM333" s="63"/>
      <c r="AN333" s="63"/>
      <c r="AO333" s="63"/>
      <c r="AP333" s="63"/>
      <c r="AQ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R333" s="63"/>
      <c r="BS333" s="63"/>
      <c r="BT333" s="63"/>
      <c r="BU333" s="63"/>
      <c r="BV333" s="63"/>
      <c r="BW333" s="63"/>
      <c r="BX333" s="63"/>
      <c r="BY333" s="63"/>
      <c r="BZ333" s="63"/>
      <c r="CA333" s="63"/>
      <c r="CB333" s="63"/>
      <c r="CC333" s="63"/>
    </row>
    <row r="334" spans="1:82" x14ac:dyDescent="0.35">
      <c r="A334" s="97"/>
      <c r="B334" s="82"/>
      <c r="C334" s="82"/>
      <c r="D334" s="82"/>
      <c r="E334" s="82"/>
      <c r="F334" s="63"/>
      <c r="G334" s="63"/>
      <c r="H334" s="63"/>
      <c r="I334" s="63"/>
      <c r="J334" s="63"/>
      <c r="K334" s="63"/>
      <c r="L334" s="63"/>
      <c r="M334" s="63"/>
      <c r="N334" s="63"/>
      <c r="O334" s="63"/>
      <c r="P334" s="63"/>
      <c r="Q334" s="63"/>
      <c r="R334" s="63"/>
      <c r="S334" s="63"/>
      <c r="T334" s="63"/>
      <c r="U334" s="63"/>
      <c r="X334" s="63"/>
      <c r="Y334" s="63"/>
      <c r="Z334" s="63"/>
      <c r="AA334" s="63"/>
      <c r="AB334" s="63"/>
      <c r="AC334" s="63"/>
      <c r="AD334" s="63"/>
      <c r="AE334" s="110"/>
      <c r="AF334" s="63"/>
      <c r="AG334" s="63"/>
      <c r="AH334" s="63"/>
      <c r="AI334" s="63"/>
      <c r="AJ334" s="63"/>
      <c r="AK334" s="63"/>
      <c r="AL334" s="63"/>
      <c r="AM334" s="63"/>
      <c r="AN334" s="63"/>
      <c r="AO334" s="63"/>
      <c r="AP334" s="63"/>
      <c r="AQ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R334" s="63"/>
      <c r="BS334" s="63"/>
      <c r="BT334" s="63"/>
      <c r="BU334" s="63"/>
      <c r="BV334" s="63"/>
      <c r="BW334" s="63"/>
      <c r="BX334" s="63"/>
      <c r="BY334" s="63"/>
      <c r="BZ334" s="63"/>
      <c r="CA334" s="63"/>
      <c r="CB334" s="63"/>
      <c r="CC334" s="63"/>
    </row>
    <row r="335" spans="1:82" x14ac:dyDescent="0.35">
      <c r="A335" s="97"/>
      <c r="B335" s="82"/>
      <c r="C335" s="82"/>
      <c r="D335" s="82"/>
      <c r="E335" s="82"/>
      <c r="F335" s="63"/>
      <c r="G335" s="63"/>
      <c r="H335" s="63"/>
      <c r="I335" s="63"/>
      <c r="J335" s="63"/>
      <c r="K335" s="63"/>
      <c r="L335" s="63"/>
      <c r="M335" s="63"/>
      <c r="N335" s="63"/>
      <c r="O335" s="63"/>
      <c r="P335" s="63"/>
      <c r="Q335" s="63"/>
      <c r="R335" s="63"/>
      <c r="S335" s="63"/>
      <c r="T335" s="63"/>
      <c r="U335" s="63"/>
      <c r="X335" s="63"/>
      <c r="Y335" s="63"/>
      <c r="Z335" s="63"/>
      <c r="AA335" s="63"/>
      <c r="AB335" s="63"/>
      <c r="AC335" s="63"/>
      <c r="AD335" s="63"/>
      <c r="AE335" s="110"/>
      <c r="AF335" s="63"/>
      <c r="AG335" s="63"/>
      <c r="AH335" s="63"/>
      <c r="AI335" s="63"/>
      <c r="AJ335" s="63"/>
      <c r="AK335" s="63"/>
      <c r="AL335" s="63"/>
      <c r="AM335" s="63"/>
      <c r="AN335" s="63"/>
      <c r="AO335" s="63"/>
      <c r="AP335" s="63"/>
      <c r="AQ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R335" s="63"/>
      <c r="BS335" s="63"/>
      <c r="BT335" s="63"/>
      <c r="BU335" s="63"/>
      <c r="BV335" s="63"/>
      <c r="BW335" s="63"/>
      <c r="BX335" s="63"/>
      <c r="BY335" s="63"/>
      <c r="BZ335" s="63"/>
      <c r="CA335" s="63"/>
      <c r="CB335" s="63"/>
      <c r="CC335" s="63"/>
    </row>
    <row r="336" spans="1:82" x14ac:dyDescent="0.35">
      <c r="A336" s="97"/>
      <c r="B336" s="82"/>
      <c r="C336" s="82"/>
      <c r="D336" s="82"/>
      <c r="E336" s="82"/>
      <c r="F336" s="63"/>
      <c r="G336" s="63"/>
      <c r="H336" s="63"/>
      <c r="I336" s="63"/>
      <c r="J336" s="63"/>
      <c r="K336" s="63"/>
      <c r="L336" s="63"/>
      <c r="M336" s="63"/>
      <c r="N336" s="63"/>
      <c r="O336" s="63"/>
      <c r="P336" s="63"/>
      <c r="Q336" s="63"/>
      <c r="R336" s="63"/>
      <c r="S336" s="63"/>
      <c r="T336" s="63"/>
      <c r="U336" s="63"/>
      <c r="X336" s="63"/>
      <c r="Y336" s="63"/>
      <c r="Z336" s="63"/>
      <c r="AA336" s="63"/>
      <c r="AB336" s="63"/>
      <c r="AC336" s="63"/>
      <c r="AD336" s="63"/>
      <c r="AE336" s="110"/>
      <c r="AF336" s="63"/>
      <c r="AG336" s="63"/>
      <c r="AH336" s="63"/>
      <c r="AI336" s="63"/>
      <c r="AJ336" s="63"/>
      <c r="AK336" s="63"/>
      <c r="AL336" s="63"/>
      <c r="AM336" s="63"/>
      <c r="AN336" s="63"/>
      <c r="AO336" s="63"/>
      <c r="AP336" s="63"/>
      <c r="AQ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R336" s="63"/>
      <c r="BS336" s="63"/>
      <c r="BT336" s="63"/>
      <c r="BU336" s="63"/>
      <c r="BV336" s="63"/>
      <c r="BW336" s="63"/>
      <c r="BX336" s="63"/>
      <c r="BY336" s="63"/>
      <c r="BZ336" s="63"/>
      <c r="CA336" s="63"/>
      <c r="CB336" s="63"/>
      <c r="CC336" s="63"/>
    </row>
    <row r="337" spans="1:81" x14ac:dyDescent="0.35">
      <c r="A337" s="97"/>
      <c r="B337" s="82"/>
      <c r="C337" s="82"/>
      <c r="D337" s="82"/>
      <c r="E337" s="82"/>
      <c r="F337" s="63"/>
      <c r="G337" s="63"/>
      <c r="H337" s="63"/>
      <c r="I337" s="63"/>
      <c r="J337" s="63"/>
      <c r="K337" s="63"/>
      <c r="L337" s="63"/>
      <c r="M337" s="63"/>
      <c r="N337" s="63"/>
      <c r="O337" s="63"/>
      <c r="P337" s="63"/>
      <c r="Q337" s="63"/>
      <c r="R337" s="63"/>
      <c r="S337" s="63"/>
      <c r="T337" s="63"/>
      <c r="U337" s="63"/>
      <c r="X337" s="63"/>
      <c r="Y337" s="63"/>
      <c r="Z337" s="63"/>
      <c r="AA337" s="63"/>
      <c r="AB337" s="63"/>
      <c r="AC337" s="63"/>
      <c r="AD337" s="63"/>
      <c r="AE337" s="110"/>
      <c r="AF337" s="63"/>
      <c r="AG337" s="63"/>
      <c r="AH337" s="63"/>
      <c r="AI337" s="63"/>
      <c r="AJ337" s="63"/>
      <c r="AK337" s="63"/>
      <c r="AL337" s="63"/>
      <c r="AM337" s="63"/>
      <c r="AN337" s="63"/>
      <c r="AO337" s="63"/>
      <c r="AP337" s="63"/>
      <c r="AQ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R337" s="63"/>
      <c r="BS337" s="63"/>
      <c r="BT337" s="63"/>
      <c r="BU337" s="63"/>
      <c r="BV337" s="63"/>
      <c r="BW337" s="63"/>
      <c r="BX337" s="63"/>
      <c r="BY337" s="63"/>
      <c r="BZ337" s="63"/>
      <c r="CA337" s="63"/>
      <c r="CB337" s="63"/>
      <c r="CC337" s="63"/>
    </row>
    <row r="338" spans="1:81" x14ac:dyDescent="0.35">
      <c r="A338" s="97"/>
      <c r="B338" s="82"/>
      <c r="C338" s="82"/>
      <c r="D338" s="82"/>
      <c r="E338" s="82"/>
      <c r="F338" s="63"/>
      <c r="G338" s="63"/>
      <c r="H338" s="63"/>
      <c r="I338" s="63"/>
      <c r="J338" s="63"/>
      <c r="K338" s="63"/>
      <c r="L338" s="63"/>
      <c r="M338" s="63"/>
      <c r="N338" s="63"/>
      <c r="O338" s="63"/>
      <c r="P338" s="63"/>
      <c r="Q338" s="63"/>
      <c r="R338" s="63"/>
      <c r="S338" s="63"/>
      <c r="T338" s="63"/>
      <c r="U338" s="63"/>
      <c r="X338" s="63"/>
      <c r="Y338" s="63"/>
      <c r="Z338" s="63"/>
      <c r="AA338" s="63"/>
      <c r="AB338" s="63"/>
      <c r="AC338" s="63"/>
      <c r="AD338" s="63"/>
      <c r="AE338" s="110"/>
      <c r="AF338" s="63"/>
      <c r="AG338" s="63"/>
      <c r="AH338" s="63"/>
      <c r="AI338" s="63"/>
      <c r="AJ338" s="63"/>
      <c r="AK338" s="63"/>
      <c r="AL338" s="63"/>
      <c r="AM338" s="63"/>
      <c r="AN338" s="63"/>
      <c r="AO338" s="63"/>
      <c r="AP338" s="63"/>
      <c r="AQ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R338" s="63"/>
      <c r="BS338" s="63"/>
      <c r="BT338" s="63"/>
      <c r="BU338" s="63"/>
      <c r="BV338" s="63"/>
      <c r="BW338" s="63"/>
      <c r="BX338" s="63"/>
      <c r="BY338" s="63"/>
      <c r="BZ338" s="63"/>
      <c r="CA338" s="63"/>
      <c r="CB338" s="63"/>
      <c r="CC338" s="63"/>
    </row>
    <row r="339" spans="1:81" x14ac:dyDescent="0.35">
      <c r="A339" s="97"/>
      <c r="B339" s="82"/>
      <c r="C339" s="82"/>
      <c r="D339" s="82"/>
      <c r="E339" s="82"/>
      <c r="F339" s="63"/>
      <c r="G339" s="63"/>
      <c r="H339" s="63"/>
      <c r="I339" s="63"/>
      <c r="J339" s="63"/>
      <c r="K339" s="63"/>
      <c r="L339" s="63"/>
      <c r="M339" s="63"/>
      <c r="N339" s="63"/>
      <c r="O339" s="63"/>
      <c r="P339" s="63"/>
      <c r="Q339" s="63"/>
      <c r="R339" s="63"/>
      <c r="S339" s="63"/>
      <c r="T339" s="63"/>
      <c r="U339" s="63"/>
      <c r="X339" s="63"/>
      <c r="Y339" s="63"/>
      <c r="Z339" s="63"/>
      <c r="AA339" s="63"/>
      <c r="AB339" s="63"/>
      <c r="AC339" s="63"/>
      <c r="AD339" s="63"/>
      <c r="AE339" s="110"/>
      <c r="AF339" s="63"/>
      <c r="AG339" s="63"/>
      <c r="AH339" s="63"/>
      <c r="AI339" s="63"/>
      <c r="AJ339" s="63"/>
      <c r="AK339" s="63"/>
      <c r="AL339" s="63"/>
      <c r="AM339" s="63"/>
      <c r="AN339" s="63"/>
      <c r="AO339" s="63"/>
      <c r="AP339" s="63"/>
      <c r="AQ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R339" s="63"/>
      <c r="BS339" s="63"/>
      <c r="BT339" s="63"/>
      <c r="BU339" s="63"/>
      <c r="BV339" s="63"/>
      <c r="BW339" s="63"/>
      <c r="BX339" s="63"/>
      <c r="BY339" s="63"/>
      <c r="BZ339" s="63"/>
      <c r="CA339" s="63"/>
      <c r="CB339" s="63"/>
      <c r="CC339" s="63"/>
    </row>
    <row r="340" spans="1:81" x14ac:dyDescent="0.35">
      <c r="A340" s="97"/>
      <c r="B340" s="82"/>
      <c r="C340" s="82"/>
      <c r="D340" s="82"/>
      <c r="E340" s="82"/>
      <c r="F340" s="63"/>
      <c r="G340" s="63"/>
      <c r="H340" s="63"/>
      <c r="I340" s="63"/>
      <c r="J340" s="63"/>
      <c r="K340" s="63"/>
      <c r="L340" s="63"/>
      <c r="M340" s="63"/>
      <c r="N340" s="63"/>
      <c r="O340" s="63"/>
      <c r="P340" s="63"/>
      <c r="Q340" s="63"/>
      <c r="R340" s="63"/>
      <c r="S340" s="63"/>
      <c r="T340" s="63"/>
      <c r="U340" s="63"/>
      <c r="X340" s="63"/>
      <c r="Y340" s="63"/>
      <c r="Z340" s="63"/>
      <c r="AA340" s="63"/>
      <c r="AB340" s="63"/>
      <c r="AC340" s="63"/>
      <c r="AD340" s="63"/>
      <c r="AE340" s="110"/>
      <c r="AF340" s="63"/>
      <c r="AG340" s="63"/>
      <c r="AH340" s="63"/>
      <c r="AI340" s="63"/>
      <c r="AJ340" s="63"/>
      <c r="AK340" s="63"/>
      <c r="AL340" s="63"/>
      <c r="AM340" s="63"/>
      <c r="AN340" s="63"/>
      <c r="AO340" s="63"/>
      <c r="AP340" s="63"/>
      <c r="AQ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R340" s="63"/>
      <c r="BS340" s="63"/>
      <c r="BT340" s="63"/>
      <c r="BU340" s="63"/>
      <c r="BV340" s="63"/>
      <c r="BW340" s="63"/>
      <c r="BX340" s="63"/>
      <c r="BY340" s="63"/>
      <c r="BZ340" s="63"/>
      <c r="CA340" s="63"/>
      <c r="CB340" s="63"/>
      <c r="CC340" s="63"/>
    </row>
    <row r="341" spans="1:81" x14ac:dyDescent="0.35">
      <c r="A341" s="97"/>
      <c r="B341" s="82"/>
      <c r="C341" s="82"/>
      <c r="D341" s="82"/>
      <c r="E341" s="82"/>
      <c r="F341" s="63"/>
      <c r="G341" s="63"/>
      <c r="H341" s="63"/>
      <c r="I341" s="63"/>
      <c r="J341" s="63"/>
      <c r="K341" s="63"/>
      <c r="L341" s="63"/>
      <c r="M341" s="63"/>
      <c r="N341" s="63"/>
      <c r="O341" s="63"/>
      <c r="P341" s="63"/>
      <c r="Q341" s="63"/>
      <c r="R341" s="63"/>
      <c r="S341" s="63"/>
      <c r="T341" s="63"/>
      <c r="U341" s="63"/>
      <c r="X341" s="63"/>
      <c r="Y341" s="63"/>
      <c r="Z341" s="63"/>
      <c r="AA341" s="63"/>
      <c r="AB341" s="63"/>
      <c r="AC341" s="63"/>
      <c r="AD341" s="63"/>
      <c r="AE341" s="110"/>
      <c r="AF341" s="63"/>
      <c r="AG341" s="63"/>
      <c r="AH341" s="63"/>
      <c r="AI341" s="63"/>
      <c r="AJ341" s="63"/>
      <c r="AK341" s="63"/>
      <c r="AL341" s="63"/>
      <c r="AM341" s="63"/>
      <c r="AN341" s="63"/>
      <c r="AO341" s="63"/>
      <c r="AP341" s="63"/>
      <c r="AQ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R341" s="63"/>
      <c r="BS341" s="63"/>
      <c r="BT341" s="63"/>
      <c r="BU341" s="63"/>
      <c r="BV341" s="63"/>
      <c r="BW341" s="63"/>
      <c r="BX341" s="63"/>
      <c r="BY341" s="63"/>
      <c r="BZ341" s="63"/>
      <c r="CA341" s="63"/>
      <c r="CB341" s="63"/>
      <c r="CC341" s="63"/>
    </row>
    <row r="342" spans="1:81" x14ac:dyDescent="0.35">
      <c r="A342" s="97"/>
      <c r="B342" s="82"/>
      <c r="C342" s="82"/>
      <c r="D342" s="82"/>
      <c r="E342" s="82"/>
      <c r="F342" s="63"/>
      <c r="G342" s="63"/>
      <c r="H342" s="63"/>
      <c r="I342" s="63"/>
      <c r="J342" s="63"/>
      <c r="K342" s="63"/>
      <c r="L342" s="63"/>
      <c r="M342" s="63"/>
      <c r="N342" s="63"/>
      <c r="O342" s="63"/>
      <c r="P342" s="63"/>
      <c r="Q342" s="63"/>
      <c r="R342" s="63"/>
      <c r="S342" s="63"/>
      <c r="T342" s="63"/>
      <c r="U342" s="63"/>
      <c r="X342" s="63"/>
      <c r="Y342" s="63"/>
      <c r="Z342" s="63"/>
      <c r="AA342" s="63"/>
      <c r="AB342" s="63"/>
      <c r="AC342" s="63"/>
      <c r="AD342" s="63"/>
      <c r="AE342" s="110"/>
      <c r="AF342" s="63"/>
      <c r="AG342" s="63"/>
      <c r="AH342" s="63"/>
      <c r="AI342" s="63"/>
      <c r="AJ342" s="63"/>
      <c r="AK342" s="63"/>
      <c r="AL342" s="63"/>
      <c r="AM342" s="63"/>
      <c r="AN342" s="63"/>
      <c r="AO342" s="63"/>
      <c r="AP342" s="63"/>
      <c r="AQ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R342" s="63"/>
      <c r="BS342" s="63"/>
      <c r="BT342" s="63"/>
      <c r="BU342" s="63"/>
      <c r="BV342" s="63"/>
      <c r="BW342" s="63"/>
      <c r="BX342" s="63"/>
      <c r="BY342" s="63"/>
      <c r="BZ342" s="63"/>
      <c r="CA342" s="63"/>
      <c r="CB342" s="63"/>
      <c r="CC342" s="63"/>
    </row>
    <row r="343" spans="1:81" x14ac:dyDescent="0.35">
      <c r="A343" s="97"/>
      <c r="B343" s="82"/>
      <c r="C343" s="82"/>
      <c r="D343" s="82"/>
      <c r="E343" s="82"/>
      <c r="F343" s="63"/>
      <c r="G343" s="63"/>
      <c r="H343" s="63"/>
      <c r="I343" s="63"/>
      <c r="J343" s="63"/>
      <c r="K343" s="63"/>
      <c r="L343" s="63"/>
      <c r="M343" s="63"/>
      <c r="N343" s="63"/>
      <c r="O343" s="63"/>
      <c r="P343" s="63"/>
      <c r="Q343" s="63"/>
      <c r="R343" s="63"/>
      <c r="S343" s="63"/>
      <c r="T343" s="63"/>
      <c r="U343" s="63"/>
      <c r="X343" s="63"/>
      <c r="Y343" s="63"/>
      <c r="Z343" s="63"/>
      <c r="AA343" s="63"/>
      <c r="AB343" s="63"/>
      <c r="AC343" s="63"/>
      <c r="AD343" s="63"/>
      <c r="AE343" s="110"/>
      <c r="AF343" s="63"/>
      <c r="AG343" s="63"/>
      <c r="AH343" s="63"/>
      <c r="AI343" s="63"/>
      <c r="AJ343" s="63"/>
      <c r="AK343" s="63"/>
      <c r="AL343" s="63"/>
      <c r="AM343" s="63"/>
      <c r="AN343" s="63"/>
      <c r="AO343" s="63"/>
      <c r="AP343" s="63"/>
      <c r="AQ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R343" s="63"/>
      <c r="BS343" s="63"/>
      <c r="BT343" s="63"/>
      <c r="BU343" s="63"/>
      <c r="BV343" s="63"/>
      <c r="BW343" s="63"/>
      <c r="BX343" s="63"/>
      <c r="BY343" s="63"/>
      <c r="BZ343" s="63"/>
      <c r="CA343" s="63"/>
      <c r="CB343" s="63"/>
      <c r="CC343" s="63"/>
    </row>
    <row r="344" spans="1:81" x14ac:dyDescent="0.35">
      <c r="A344" s="97"/>
      <c r="B344" s="82"/>
      <c r="C344" s="82"/>
      <c r="D344" s="82"/>
      <c r="E344" s="82"/>
      <c r="F344" s="63"/>
      <c r="G344" s="63"/>
      <c r="H344" s="63"/>
      <c r="I344" s="63"/>
      <c r="J344" s="63"/>
      <c r="K344" s="63"/>
      <c r="L344" s="63"/>
      <c r="M344" s="63"/>
      <c r="N344" s="63"/>
      <c r="O344" s="63"/>
      <c r="P344" s="63"/>
      <c r="Q344" s="63"/>
      <c r="R344" s="63"/>
      <c r="S344" s="63"/>
      <c r="T344" s="63"/>
      <c r="U344" s="63"/>
      <c r="X344" s="63"/>
      <c r="Y344" s="63"/>
      <c r="Z344" s="63"/>
      <c r="AA344" s="63"/>
      <c r="AB344" s="63"/>
      <c r="AC344" s="63"/>
      <c r="AD344" s="63"/>
      <c r="AE344" s="110"/>
      <c r="AF344" s="63"/>
      <c r="AG344" s="63"/>
      <c r="AH344" s="63"/>
      <c r="AI344" s="63"/>
      <c r="AJ344" s="63"/>
      <c r="AK344" s="63"/>
      <c r="AL344" s="63"/>
      <c r="AM344" s="63"/>
      <c r="AN344" s="63"/>
      <c r="AO344" s="63"/>
      <c r="AP344" s="63"/>
      <c r="AQ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R344" s="63"/>
      <c r="BS344" s="63"/>
      <c r="BT344" s="63"/>
      <c r="BU344" s="63"/>
      <c r="BV344" s="63"/>
      <c r="BW344" s="63"/>
      <c r="BX344" s="63"/>
      <c r="BY344" s="63"/>
      <c r="BZ344" s="63"/>
      <c r="CA344" s="63"/>
      <c r="CB344" s="63"/>
      <c r="CC344" s="63"/>
    </row>
    <row r="345" spans="1:81" x14ac:dyDescent="0.35">
      <c r="A345" s="97"/>
      <c r="B345" s="82"/>
      <c r="C345" s="82"/>
      <c r="D345" s="82"/>
      <c r="E345" s="82"/>
      <c r="F345" s="63"/>
      <c r="G345" s="63"/>
      <c r="H345" s="63"/>
      <c r="I345" s="63"/>
      <c r="J345" s="63"/>
      <c r="K345" s="63"/>
      <c r="L345" s="63"/>
      <c r="M345" s="63"/>
      <c r="N345" s="63"/>
      <c r="O345" s="63"/>
      <c r="P345" s="63"/>
      <c r="Q345" s="63"/>
      <c r="R345" s="63"/>
      <c r="S345" s="63"/>
      <c r="T345" s="63"/>
      <c r="U345" s="63"/>
      <c r="X345" s="63"/>
      <c r="Y345" s="63"/>
      <c r="Z345" s="63"/>
      <c r="AA345" s="63"/>
      <c r="AB345" s="63"/>
      <c r="AC345" s="63"/>
      <c r="AD345" s="63"/>
      <c r="AE345" s="110"/>
      <c r="AF345" s="63"/>
      <c r="AG345" s="63"/>
      <c r="AH345" s="63"/>
      <c r="AI345" s="63"/>
      <c r="AJ345" s="63"/>
      <c r="AK345" s="63"/>
      <c r="AL345" s="63"/>
      <c r="AM345" s="63"/>
      <c r="AN345" s="63"/>
      <c r="AO345" s="63"/>
      <c r="AP345" s="63"/>
      <c r="AQ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R345" s="63"/>
      <c r="BS345" s="63"/>
      <c r="BT345" s="63"/>
      <c r="BU345" s="63"/>
      <c r="BV345" s="63"/>
      <c r="BW345" s="63"/>
      <c r="BX345" s="63"/>
      <c r="BY345" s="63"/>
      <c r="BZ345" s="63"/>
      <c r="CA345" s="63"/>
      <c r="CB345" s="63"/>
      <c r="CC345" s="63"/>
    </row>
    <row r="346" spans="1:81" x14ac:dyDescent="0.35">
      <c r="A346" s="97"/>
      <c r="B346" s="82"/>
      <c r="C346" s="82"/>
      <c r="D346" s="82"/>
      <c r="E346" s="82"/>
      <c r="F346" s="63"/>
      <c r="G346" s="63"/>
      <c r="H346" s="63"/>
      <c r="I346" s="63"/>
      <c r="J346" s="63"/>
      <c r="K346" s="63"/>
      <c r="L346" s="63"/>
      <c r="M346" s="63"/>
      <c r="N346" s="63"/>
      <c r="O346" s="63"/>
      <c r="P346" s="63"/>
      <c r="Q346" s="63"/>
      <c r="R346" s="63"/>
      <c r="S346" s="63"/>
      <c r="T346" s="63"/>
      <c r="U346" s="63"/>
      <c r="X346" s="63"/>
      <c r="Y346" s="63"/>
      <c r="Z346" s="63"/>
      <c r="AA346" s="63"/>
      <c r="AB346" s="63"/>
      <c r="AC346" s="63"/>
      <c r="AD346" s="63"/>
      <c r="AE346" s="110"/>
      <c r="AF346" s="63"/>
      <c r="AG346" s="63"/>
      <c r="AH346" s="63"/>
      <c r="AI346" s="63"/>
      <c r="AJ346" s="63"/>
      <c r="AK346" s="63"/>
      <c r="AL346" s="63"/>
      <c r="AM346" s="63"/>
      <c r="AN346" s="63"/>
      <c r="AO346" s="63"/>
      <c r="AP346" s="63"/>
      <c r="AQ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R346" s="63"/>
      <c r="BS346" s="63"/>
      <c r="BT346" s="63"/>
      <c r="BU346" s="63"/>
      <c r="BV346" s="63"/>
      <c r="BW346" s="63"/>
      <c r="BX346" s="63"/>
      <c r="BY346" s="63"/>
      <c r="BZ346" s="63"/>
      <c r="CA346" s="63"/>
      <c r="CB346" s="63"/>
      <c r="CC346" s="63"/>
    </row>
    <row r="347" spans="1:81" x14ac:dyDescent="0.35">
      <c r="A347" s="97"/>
      <c r="B347" s="82"/>
      <c r="C347" s="82"/>
      <c r="D347" s="82"/>
      <c r="E347" s="82"/>
      <c r="F347" s="63"/>
      <c r="G347" s="63"/>
      <c r="H347" s="63"/>
      <c r="I347" s="63"/>
      <c r="J347" s="63"/>
      <c r="K347" s="63"/>
      <c r="L347" s="63"/>
      <c r="M347" s="63"/>
      <c r="N347" s="63"/>
      <c r="O347" s="63"/>
      <c r="P347" s="63"/>
      <c r="Q347" s="63"/>
      <c r="R347" s="63"/>
      <c r="S347" s="63"/>
      <c r="T347" s="63"/>
      <c r="U347" s="63"/>
      <c r="X347" s="63"/>
      <c r="Y347" s="63"/>
      <c r="Z347" s="63"/>
      <c r="AA347" s="63"/>
      <c r="AB347" s="63"/>
      <c r="AC347" s="63"/>
      <c r="AD347" s="63"/>
      <c r="AE347" s="110"/>
      <c r="AF347" s="63"/>
      <c r="AG347" s="63"/>
      <c r="AH347" s="63"/>
      <c r="AI347" s="63"/>
      <c r="AJ347" s="63"/>
      <c r="AK347" s="63"/>
      <c r="AL347" s="63"/>
      <c r="AM347" s="63"/>
      <c r="AN347" s="63"/>
      <c r="AO347" s="63"/>
      <c r="AP347" s="63"/>
      <c r="AQ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R347" s="63"/>
      <c r="BS347" s="63"/>
      <c r="BT347" s="63"/>
      <c r="BU347" s="63"/>
      <c r="BV347" s="63"/>
      <c r="BW347" s="63"/>
      <c r="BX347" s="63"/>
      <c r="BY347" s="63"/>
      <c r="BZ347" s="63"/>
      <c r="CA347" s="63"/>
      <c r="CB347" s="63"/>
      <c r="CC347" s="63"/>
    </row>
    <row r="348" spans="1:81" x14ac:dyDescent="0.35">
      <c r="A348" s="97"/>
      <c r="B348" s="82"/>
      <c r="C348" s="82"/>
      <c r="D348" s="82"/>
      <c r="E348" s="82"/>
      <c r="F348" s="63"/>
      <c r="G348" s="63"/>
      <c r="H348" s="63"/>
      <c r="I348" s="63"/>
      <c r="J348" s="63"/>
      <c r="K348" s="63"/>
      <c r="L348" s="63"/>
      <c r="M348" s="63"/>
      <c r="N348" s="63"/>
      <c r="O348" s="63"/>
      <c r="P348" s="63"/>
      <c r="Q348" s="63"/>
      <c r="R348" s="63"/>
      <c r="S348" s="63"/>
      <c r="T348" s="63"/>
      <c r="U348" s="63"/>
      <c r="X348" s="63"/>
      <c r="Y348" s="63"/>
      <c r="Z348" s="63"/>
      <c r="AA348" s="63"/>
      <c r="AB348" s="63"/>
      <c r="AC348" s="63"/>
      <c r="AD348" s="63"/>
      <c r="AE348" s="110"/>
      <c r="AF348" s="63"/>
      <c r="AG348" s="63"/>
      <c r="AH348" s="63"/>
      <c r="AI348" s="63"/>
      <c r="AJ348" s="63"/>
      <c r="AK348" s="63"/>
      <c r="AL348" s="63"/>
      <c r="AM348" s="63"/>
      <c r="AN348" s="63"/>
      <c r="AO348" s="63"/>
      <c r="AP348" s="63"/>
      <c r="AQ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R348" s="63"/>
      <c r="BS348" s="63"/>
      <c r="BT348" s="63"/>
      <c r="BU348" s="63"/>
      <c r="BV348" s="63"/>
      <c r="BW348" s="63"/>
      <c r="BX348" s="63"/>
      <c r="BY348" s="63"/>
      <c r="BZ348" s="63"/>
      <c r="CA348" s="63"/>
      <c r="CB348" s="63"/>
      <c r="CC348" s="63"/>
    </row>
    <row r="349" spans="1:81" x14ac:dyDescent="0.35">
      <c r="A349" s="97"/>
      <c r="B349" s="82"/>
      <c r="C349" s="82"/>
      <c r="D349" s="82"/>
      <c r="E349" s="82"/>
      <c r="F349" s="63"/>
      <c r="G349" s="63"/>
      <c r="H349" s="63"/>
      <c r="I349" s="63"/>
      <c r="J349" s="63"/>
      <c r="K349" s="63"/>
      <c r="L349" s="63"/>
      <c r="M349" s="63"/>
      <c r="N349" s="63"/>
      <c r="O349" s="63"/>
      <c r="P349" s="63"/>
      <c r="Q349" s="63"/>
      <c r="R349" s="63"/>
      <c r="S349" s="63"/>
      <c r="T349" s="63"/>
      <c r="U349" s="63"/>
      <c r="X349" s="63"/>
      <c r="Y349" s="63"/>
      <c r="Z349" s="63"/>
      <c r="AA349" s="63"/>
      <c r="AB349" s="63"/>
      <c r="AC349" s="63"/>
      <c r="AD349" s="63"/>
      <c r="AE349" s="110"/>
      <c r="AF349" s="63"/>
      <c r="AG349" s="63"/>
      <c r="AH349" s="63"/>
      <c r="AI349" s="63"/>
      <c r="AJ349" s="63"/>
      <c r="AK349" s="63"/>
      <c r="AL349" s="63"/>
      <c r="AM349" s="63"/>
      <c r="AN349" s="63"/>
      <c r="AO349" s="63"/>
      <c r="AP349" s="63"/>
      <c r="AQ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R349" s="63"/>
      <c r="BS349" s="63"/>
      <c r="BT349" s="63"/>
      <c r="BU349" s="63"/>
      <c r="BV349" s="63"/>
      <c r="BW349" s="63"/>
      <c r="BX349" s="63"/>
      <c r="BY349" s="63"/>
      <c r="BZ349" s="63"/>
      <c r="CA349" s="63"/>
      <c r="CB349" s="63"/>
      <c r="CC349" s="63"/>
    </row>
    <row r="350" spans="1:81" x14ac:dyDescent="0.35">
      <c r="A350" s="97"/>
      <c r="B350" s="82"/>
      <c r="C350" s="82"/>
      <c r="D350" s="82"/>
      <c r="E350" s="82"/>
      <c r="F350" s="63"/>
      <c r="G350" s="63"/>
      <c r="H350" s="63"/>
      <c r="I350" s="63"/>
      <c r="J350" s="63"/>
      <c r="K350" s="63"/>
      <c r="L350" s="63"/>
      <c r="M350" s="63"/>
      <c r="N350" s="63"/>
      <c r="O350" s="63"/>
      <c r="P350" s="63"/>
      <c r="Q350" s="63"/>
      <c r="R350" s="63"/>
      <c r="S350" s="63"/>
      <c r="T350" s="63"/>
      <c r="U350" s="63"/>
      <c r="X350" s="63"/>
      <c r="Y350" s="63"/>
      <c r="Z350" s="63"/>
      <c r="AA350" s="63"/>
      <c r="AB350" s="63"/>
      <c r="AC350" s="63"/>
      <c r="AD350" s="63"/>
      <c r="AE350" s="110"/>
      <c r="AF350" s="63"/>
      <c r="AG350" s="63"/>
      <c r="AH350" s="63"/>
      <c r="AI350" s="63"/>
      <c r="AJ350" s="63"/>
      <c r="AK350" s="63"/>
      <c r="AL350" s="63"/>
      <c r="AM350" s="63"/>
      <c r="AN350" s="63"/>
      <c r="AO350" s="63"/>
      <c r="AP350" s="63"/>
      <c r="AQ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R350" s="63"/>
      <c r="BS350" s="63"/>
      <c r="BT350" s="63"/>
      <c r="BU350" s="63"/>
      <c r="BV350" s="63"/>
      <c r="BW350" s="63"/>
      <c r="BX350" s="63"/>
      <c r="BY350" s="63"/>
      <c r="BZ350" s="63"/>
      <c r="CA350" s="63"/>
      <c r="CB350" s="63"/>
      <c r="CC350" s="63"/>
    </row>
    <row r="351" spans="1:81" x14ac:dyDescent="0.35">
      <c r="A351" s="97"/>
      <c r="B351" s="82"/>
      <c r="C351" s="82"/>
      <c r="D351" s="82"/>
      <c r="E351" s="82"/>
      <c r="F351" s="63"/>
      <c r="G351" s="63"/>
      <c r="H351" s="63"/>
      <c r="I351" s="63"/>
      <c r="J351" s="63"/>
      <c r="K351" s="63"/>
      <c r="L351" s="63"/>
      <c r="M351" s="63"/>
      <c r="N351" s="63"/>
      <c r="O351" s="63"/>
      <c r="P351" s="63"/>
      <c r="Q351" s="63"/>
      <c r="R351" s="63"/>
      <c r="S351" s="63"/>
      <c r="T351" s="63"/>
      <c r="U351" s="63"/>
      <c r="X351" s="63"/>
      <c r="Y351" s="63"/>
      <c r="Z351" s="63"/>
      <c r="AA351" s="63"/>
      <c r="AB351" s="63"/>
      <c r="AC351" s="63"/>
      <c r="AD351" s="63"/>
      <c r="AE351" s="110"/>
      <c r="AF351" s="63"/>
      <c r="AG351" s="63"/>
      <c r="AH351" s="63"/>
      <c r="AI351" s="63"/>
      <c r="AJ351" s="63"/>
      <c r="AK351" s="63"/>
      <c r="AL351" s="63"/>
      <c r="AM351" s="63"/>
      <c r="AN351" s="63"/>
      <c r="AO351" s="63"/>
      <c r="AP351" s="63"/>
      <c r="AQ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R351" s="63"/>
      <c r="BS351" s="63"/>
      <c r="BT351" s="63"/>
      <c r="BU351" s="63"/>
      <c r="BV351" s="63"/>
      <c r="BW351" s="63"/>
      <c r="BX351" s="63"/>
      <c r="BY351" s="63"/>
      <c r="BZ351" s="63"/>
      <c r="CA351" s="63"/>
      <c r="CB351" s="63"/>
      <c r="CC351" s="63"/>
    </row>
    <row r="352" spans="1:81" x14ac:dyDescent="0.35">
      <c r="A352" s="97"/>
      <c r="B352" s="82"/>
      <c r="C352" s="82"/>
      <c r="D352" s="82"/>
      <c r="E352" s="82"/>
      <c r="F352" s="63"/>
      <c r="G352" s="63"/>
      <c r="H352" s="63"/>
      <c r="I352" s="63"/>
      <c r="J352" s="63"/>
      <c r="K352" s="63"/>
      <c r="L352" s="63"/>
      <c r="M352" s="63"/>
      <c r="N352" s="63"/>
      <c r="O352" s="63"/>
      <c r="P352" s="63"/>
      <c r="Q352" s="63"/>
      <c r="R352" s="63"/>
      <c r="S352" s="63"/>
      <c r="T352" s="63"/>
      <c r="U352" s="63"/>
      <c r="X352" s="63"/>
      <c r="Y352" s="63"/>
      <c r="Z352" s="63"/>
      <c r="AA352" s="63"/>
      <c r="AB352" s="63"/>
      <c r="AC352" s="63"/>
      <c r="AD352" s="63"/>
      <c r="AE352" s="110"/>
      <c r="AF352" s="63"/>
      <c r="AG352" s="63"/>
      <c r="AH352" s="63"/>
      <c r="AI352" s="63"/>
      <c r="AJ352" s="63"/>
      <c r="AK352" s="63"/>
      <c r="AL352" s="63"/>
      <c r="AM352" s="63"/>
      <c r="AN352" s="63"/>
      <c r="AO352" s="63"/>
      <c r="AP352" s="63"/>
      <c r="AQ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R352" s="63"/>
      <c r="BS352" s="63"/>
      <c r="BT352" s="63"/>
      <c r="BU352" s="63"/>
      <c r="BV352" s="63"/>
      <c r="BW352" s="63"/>
      <c r="BX352" s="63"/>
      <c r="BY352" s="63"/>
      <c r="BZ352" s="63"/>
      <c r="CA352" s="63"/>
      <c r="CB352" s="63"/>
      <c r="CC352" s="63"/>
    </row>
    <row r="353" spans="1:81" x14ac:dyDescent="0.35">
      <c r="A353" s="97"/>
      <c r="B353" s="82"/>
      <c r="C353" s="82"/>
      <c r="D353" s="82"/>
      <c r="E353" s="82"/>
      <c r="F353" s="63"/>
      <c r="G353" s="63"/>
      <c r="H353" s="63"/>
      <c r="I353" s="63"/>
      <c r="J353" s="63"/>
      <c r="K353" s="63"/>
      <c r="L353" s="63"/>
      <c r="M353" s="63"/>
      <c r="N353" s="63"/>
      <c r="O353" s="63"/>
      <c r="P353" s="63"/>
      <c r="Q353" s="63"/>
      <c r="R353" s="63"/>
      <c r="S353" s="63"/>
      <c r="T353" s="63"/>
      <c r="U353" s="63"/>
      <c r="X353" s="63"/>
      <c r="Y353" s="63"/>
      <c r="Z353" s="63"/>
      <c r="AA353" s="63"/>
      <c r="AB353" s="63"/>
      <c r="AC353" s="63"/>
      <c r="AD353" s="63"/>
      <c r="AE353" s="110"/>
      <c r="AF353" s="63"/>
      <c r="AG353" s="63"/>
      <c r="AH353" s="63"/>
      <c r="AI353" s="63"/>
      <c r="AJ353" s="63"/>
      <c r="AK353" s="63"/>
      <c r="AL353" s="63"/>
      <c r="AM353" s="63"/>
      <c r="AN353" s="63"/>
      <c r="AO353" s="63"/>
      <c r="AP353" s="63"/>
      <c r="AQ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R353" s="63"/>
      <c r="BS353" s="63"/>
      <c r="BT353" s="63"/>
      <c r="BU353" s="63"/>
      <c r="BV353" s="63"/>
      <c r="BW353" s="63"/>
      <c r="BX353" s="63"/>
      <c r="BY353" s="63"/>
      <c r="BZ353" s="63"/>
      <c r="CA353" s="63"/>
      <c r="CB353" s="63"/>
      <c r="CC353" s="63"/>
    </row>
    <row r="354" spans="1:81" x14ac:dyDescent="0.35">
      <c r="A354" s="97"/>
      <c r="B354" s="82"/>
      <c r="C354" s="82"/>
      <c r="D354" s="82"/>
      <c r="E354" s="82"/>
      <c r="F354" s="63"/>
      <c r="G354" s="63"/>
      <c r="H354" s="63"/>
      <c r="I354" s="63"/>
      <c r="J354" s="63"/>
      <c r="K354" s="63"/>
      <c r="L354" s="63"/>
      <c r="M354" s="63"/>
      <c r="N354" s="63"/>
      <c r="O354" s="63"/>
      <c r="P354" s="63"/>
      <c r="Q354" s="63"/>
      <c r="R354" s="63"/>
      <c r="S354" s="63"/>
      <c r="T354" s="63"/>
      <c r="U354" s="63"/>
      <c r="X354" s="63"/>
      <c r="Y354" s="63"/>
      <c r="Z354" s="63"/>
      <c r="AA354" s="63"/>
      <c r="AB354" s="63"/>
      <c r="AC354" s="63"/>
      <c r="AD354" s="63"/>
      <c r="AE354" s="110"/>
      <c r="AF354" s="63"/>
      <c r="AG354" s="63"/>
      <c r="AH354" s="63"/>
      <c r="AI354" s="63"/>
      <c r="AJ354" s="63"/>
      <c r="AK354" s="63"/>
      <c r="AL354" s="63"/>
      <c r="AM354" s="63"/>
      <c r="AN354" s="63"/>
      <c r="AO354" s="63"/>
      <c r="AP354" s="63"/>
      <c r="AQ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R354" s="63"/>
      <c r="BS354" s="63"/>
      <c r="BT354" s="63"/>
      <c r="BU354" s="63"/>
      <c r="BV354" s="63"/>
      <c r="BW354" s="63"/>
      <c r="BX354" s="63"/>
      <c r="BY354" s="63"/>
      <c r="BZ354" s="63"/>
      <c r="CA354" s="63"/>
      <c r="CB354" s="63"/>
      <c r="CC354" s="63"/>
    </row>
    <row r="355" spans="1:81" x14ac:dyDescent="0.35">
      <c r="A355" s="97"/>
      <c r="B355" s="82"/>
      <c r="C355" s="82"/>
      <c r="D355" s="82"/>
      <c r="E355" s="82"/>
      <c r="F355" s="63"/>
      <c r="G355" s="63"/>
      <c r="H355" s="63"/>
      <c r="I355" s="63"/>
      <c r="J355" s="63"/>
      <c r="K355" s="63"/>
      <c r="L355" s="63"/>
      <c r="M355" s="63"/>
      <c r="N355" s="63"/>
      <c r="O355" s="63"/>
      <c r="P355" s="63"/>
      <c r="Q355" s="63"/>
      <c r="R355" s="63"/>
      <c r="S355" s="63"/>
      <c r="T355" s="63"/>
      <c r="U355" s="63"/>
      <c r="X355" s="63"/>
      <c r="Y355" s="63"/>
      <c r="Z355" s="63"/>
      <c r="AA355" s="63"/>
      <c r="AB355" s="63"/>
      <c r="AC355" s="63"/>
      <c r="AD355" s="63"/>
      <c r="AE355" s="110"/>
      <c r="AF355" s="63"/>
      <c r="AG355" s="63"/>
      <c r="AH355" s="63"/>
      <c r="AI355" s="63"/>
      <c r="AJ355" s="63"/>
      <c r="AK355" s="63"/>
      <c r="AL355" s="63"/>
      <c r="AM355" s="63"/>
      <c r="AN355" s="63"/>
      <c r="AO355" s="63"/>
      <c r="AP355" s="63"/>
      <c r="AQ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R355" s="63"/>
      <c r="BS355" s="63"/>
      <c r="BT355" s="63"/>
      <c r="BU355" s="63"/>
      <c r="BV355" s="63"/>
      <c r="BW355" s="63"/>
      <c r="BX355" s="63"/>
      <c r="BY355" s="63"/>
      <c r="BZ355" s="63"/>
      <c r="CA355" s="63"/>
      <c r="CB355" s="63"/>
      <c r="CC355" s="63"/>
    </row>
    <row r="356" spans="1:81" x14ac:dyDescent="0.35">
      <c r="A356" s="97"/>
      <c r="B356" s="82"/>
      <c r="C356" s="82"/>
      <c r="D356" s="82"/>
      <c r="E356" s="82"/>
      <c r="F356" s="63"/>
      <c r="G356" s="63"/>
      <c r="H356" s="63"/>
      <c r="I356" s="63"/>
      <c r="J356" s="63"/>
      <c r="K356" s="63"/>
      <c r="L356" s="63"/>
      <c r="M356" s="63"/>
      <c r="N356" s="63"/>
      <c r="O356" s="63"/>
      <c r="P356" s="63"/>
      <c r="Q356" s="63"/>
      <c r="R356" s="63"/>
      <c r="S356" s="63"/>
      <c r="T356" s="63"/>
      <c r="U356" s="63"/>
      <c r="X356" s="63"/>
      <c r="Y356" s="63"/>
      <c r="Z356" s="63"/>
      <c r="AA356" s="63"/>
      <c r="AB356" s="63"/>
      <c r="AC356" s="63"/>
      <c r="AD356" s="63"/>
      <c r="AE356" s="110"/>
      <c r="AF356" s="63"/>
      <c r="AG356" s="63"/>
      <c r="AH356" s="63"/>
      <c r="AI356" s="63"/>
      <c r="AJ356" s="63"/>
      <c r="AK356" s="63"/>
      <c r="AL356" s="63"/>
      <c r="AM356" s="63"/>
      <c r="AN356" s="63"/>
      <c r="AO356" s="63"/>
      <c r="AP356" s="63"/>
      <c r="AQ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R356" s="63"/>
      <c r="BS356" s="63"/>
      <c r="BT356" s="63"/>
      <c r="BU356" s="63"/>
      <c r="BV356" s="63"/>
      <c r="BW356" s="63"/>
      <c r="BX356" s="63"/>
      <c r="BY356" s="63"/>
      <c r="BZ356" s="63"/>
      <c r="CA356" s="63"/>
      <c r="CB356" s="63"/>
      <c r="CC356" s="63"/>
    </row>
    <row r="357" spans="1:81" x14ac:dyDescent="0.35">
      <c r="A357" s="97"/>
      <c r="B357" s="82"/>
      <c r="C357" s="82"/>
      <c r="D357" s="82"/>
      <c r="E357" s="82"/>
      <c r="F357" s="63"/>
      <c r="G357" s="63"/>
      <c r="H357" s="63"/>
      <c r="I357" s="63"/>
      <c r="J357" s="63"/>
      <c r="K357" s="63"/>
      <c r="L357" s="63"/>
      <c r="M357" s="63"/>
      <c r="N357" s="63"/>
      <c r="O357" s="63"/>
      <c r="P357" s="63"/>
      <c r="Q357" s="63"/>
      <c r="R357" s="63"/>
      <c r="S357" s="63"/>
      <c r="T357" s="63"/>
      <c r="U357" s="63"/>
      <c r="X357" s="63"/>
      <c r="Y357" s="63"/>
      <c r="Z357" s="63"/>
      <c r="AA357" s="63"/>
      <c r="AB357" s="63"/>
      <c r="AC357" s="63"/>
      <c r="AD357" s="63"/>
      <c r="AE357" s="110"/>
      <c r="AF357" s="63"/>
      <c r="AG357" s="63"/>
      <c r="AH357" s="63"/>
      <c r="AI357" s="63"/>
      <c r="AJ357" s="63"/>
      <c r="AK357" s="63"/>
      <c r="AL357" s="63"/>
      <c r="AM357" s="63"/>
      <c r="AN357" s="63"/>
      <c r="AO357" s="63"/>
      <c r="AP357" s="63"/>
      <c r="AQ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R357" s="63"/>
      <c r="BS357" s="63"/>
      <c r="BT357" s="63"/>
      <c r="BU357" s="63"/>
      <c r="BV357" s="63"/>
      <c r="BW357" s="63"/>
      <c r="BX357" s="63"/>
      <c r="BY357" s="63"/>
      <c r="BZ357" s="63"/>
      <c r="CA357" s="63"/>
      <c r="CB357" s="63"/>
      <c r="CC357" s="63"/>
    </row>
    <row r="358" spans="1:81" x14ac:dyDescent="0.35">
      <c r="A358" s="97"/>
      <c r="B358" s="82"/>
      <c r="C358" s="82"/>
      <c r="D358" s="82"/>
      <c r="E358" s="82"/>
      <c r="F358" s="63"/>
      <c r="G358" s="63"/>
      <c r="H358" s="63"/>
      <c r="I358" s="63"/>
      <c r="J358" s="63"/>
      <c r="K358" s="63"/>
      <c r="L358" s="63"/>
      <c r="M358" s="63"/>
      <c r="N358" s="63"/>
      <c r="O358" s="63"/>
      <c r="P358" s="63"/>
      <c r="Q358" s="63"/>
      <c r="R358" s="63"/>
      <c r="S358" s="63"/>
      <c r="T358" s="63"/>
      <c r="U358" s="63"/>
      <c r="X358" s="63"/>
      <c r="Y358" s="63"/>
      <c r="Z358" s="63"/>
      <c r="AA358" s="63"/>
      <c r="AB358" s="63"/>
      <c r="AC358" s="63"/>
      <c r="AD358" s="63"/>
      <c r="AE358" s="110"/>
      <c r="AF358" s="63"/>
      <c r="AG358" s="63"/>
      <c r="AH358" s="63"/>
      <c r="AI358" s="63"/>
      <c r="AJ358" s="63"/>
      <c r="AK358" s="63"/>
      <c r="AL358" s="63"/>
      <c r="AM358" s="63"/>
      <c r="AN358" s="63"/>
      <c r="AO358" s="63"/>
      <c r="AP358" s="63"/>
      <c r="AQ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R358" s="63"/>
      <c r="BS358" s="63"/>
      <c r="BT358" s="63"/>
      <c r="BU358" s="63"/>
      <c r="BV358" s="63"/>
      <c r="BW358" s="63"/>
      <c r="BX358" s="63"/>
      <c r="BY358" s="63"/>
      <c r="BZ358" s="63"/>
      <c r="CA358" s="63"/>
      <c r="CB358" s="63"/>
      <c r="CC358" s="63"/>
    </row>
    <row r="359" spans="1:81" x14ac:dyDescent="0.35">
      <c r="A359" s="97"/>
      <c r="B359" s="82"/>
      <c r="C359" s="82"/>
      <c r="D359" s="82"/>
      <c r="E359" s="82"/>
      <c r="F359" s="63"/>
      <c r="G359" s="63"/>
      <c r="H359" s="63"/>
      <c r="I359" s="63"/>
      <c r="J359" s="63"/>
      <c r="K359" s="63"/>
      <c r="L359" s="63"/>
      <c r="M359" s="63"/>
      <c r="N359" s="63"/>
      <c r="O359" s="63"/>
      <c r="P359" s="63"/>
      <c r="Q359" s="63"/>
      <c r="R359" s="63"/>
      <c r="S359" s="63"/>
      <c r="T359" s="63"/>
      <c r="U359" s="63"/>
      <c r="X359" s="63"/>
      <c r="Y359" s="63"/>
      <c r="Z359" s="63"/>
      <c r="AA359" s="63"/>
      <c r="AB359" s="63"/>
      <c r="AC359" s="63"/>
      <c r="AD359" s="63"/>
      <c r="AE359" s="110"/>
      <c r="AF359" s="63"/>
      <c r="AG359" s="63"/>
      <c r="AH359" s="63"/>
      <c r="AI359" s="63"/>
      <c r="AJ359" s="63"/>
      <c r="AK359" s="63"/>
      <c r="AL359" s="63"/>
      <c r="AM359" s="63"/>
      <c r="AN359" s="63"/>
      <c r="AO359" s="63"/>
      <c r="AP359" s="63"/>
      <c r="AQ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R359" s="63"/>
      <c r="BS359" s="63"/>
      <c r="BT359" s="63"/>
      <c r="BU359" s="63"/>
      <c r="BV359" s="63"/>
      <c r="BW359" s="63"/>
      <c r="BX359" s="63"/>
      <c r="BY359" s="63"/>
      <c r="BZ359" s="63"/>
      <c r="CA359" s="63"/>
      <c r="CB359" s="63"/>
      <c r="CC359" s="63"/>
    </row>
    <row r="360" spans="1:81" x14ac:dyDescent="0.35">
      <c r="A360" s="97"/>
      <c r="B360" s="82"/>
      <c r="C360" s="82"/>
      <c r="D360" s="82"/>
      <c r="E360" s="82"/>
      <c r="F360" s="63"/>
      <c r="G360" s="63"/>
      <c r="H360" s="63"/>
      <c r="I360" s="63"/>
      <c r="J360" s="63"/>
      <c r="K360" s="63"/>
      <c r="L360" s="63"/>
      <c r="M360" s="63"/>
      <c r="N360" s="63"/>
      <c r="O360" s="63"/>
      <c r="P360" s="63"/>
      <c r="Q360" s="63"/>
      <c r="R360" s="63"/>
      <c r="S360" s="63"/>
      <c r="T360" s="63"/>
      <c r="U360" s="63"/>
      <c r="X360" s="63"/>
      <c r="Y360" s="63"/>
      <c r="Z360" s="63"/>
      <c r="AA360" s="63"/>
      <c r="AB360" s="63"/>
      <c r="AC360" s="63"/>
      <c r="AD360" s="63"/>
      <c r="AE360" s="110"/>
      <c r="AF360" s="63"/>
      <c r="AG360" s="63"/>
      <c r="AH360" s="63"/>
      <c r="AI360" s="63"/>
      <c r="AJ360" s="63"/>
      <c r="AK360" s="63"/>
      <c r="AL360" s="63"/>
      <c r="AM360" s="63"/>
      <c r="AN360" s="63"/>
      <c r="AO360" s="63"/>
      <c r="AP360" s="63"/>
      <c r="AQ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R360" s="63"/>
      <c r="BS360" s="63"/>
      <c r="BT360" s="63"/>
      <c r="BU360" s="63"/>
      <c r="BV360" s="63"/>
      <c r="BW360" s="63"/>
      <c r="BX360" s="63"/>
      <c r="BY360" s="63"/>
      <c r="BZ360" s="63"/>
      <c r="CA360" s="63"/>
      <c r="CB360" s="63"/>
      <c r="CC360" s="63"/>
    </row>
    <row r="361" spans="1:81" x14ac:dyDescent="0.35">
      <c r="A361" s="97"/>
      <c r="B361" s="82"/>
      <c r="C361" s="82"/>
      <c r="D361" s="82"/>
      <c r="E361" s="82"/>
      <c r="F361" s="63"/>
      <c r="G361" s="63"/>
      <c r="H361" s="63"/>
      <c r="I361" s="63"/>
      <c r="J361" s="63"/>
      <c r="K361" s="63"/>
      <c r="L361" s="63"/>
      <c r="M361" s="63"/>
      <c r="N361" s="63"/>
      <c r="O361" s="63"/>
      <c r="P361" s="63"/>
      <c r="Q361" s="63"/>
      <c r="R361" s="63"/>
      <c r="S361" s="63"/>
      <c r="T361" s="63"/>
      <c r="U361" s="63"/>
      <c r="X361" s="63"/>
      <c r="Y361" s="63"/>
      <c r="Z361" s="63"/>
      <c r="AA361" s="63"/>
      <c r="AB361" s="63"/>
      <c r="AC361" s="63"/>
      <c r="AD361" s="63"/>
      <c r="AE361" s="110"/>
      <c r="AF361" s="63"/>
      <c r="AG361" s="63"/>
      <c r="AH361" s="63"/>
      <c r="AI361" s="63"/>
      <c r="AJ361" s="63"/>
      <c r="AK361" s="63"/>
      <c r="AL361" s="63"/>
      <c r="AM361" s="63"/>
      <c r="AN361" s="63"/>
      <c r="AO361" s="63"/>
      <c r="AP361" s="63"/>
      <c r="AQ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R361" s="63"/>
      <c r="BS361" s="63"/>
      <c r="BT361" s="63"/>
      <c r="BU361" s="63"/>
      <c r="BV361" s="63"/>
      <c r="BW361" s="63"/>
      <c r="BX361" s="63"/>
      <c r="BY361" s="63"/>
      <c r="BZ361" s="63"/>
      <c r="CA361" s="63"/>
      <c r="CB361" s="63"/>
      <c r="CC361" s="63"/>
    </row>
    <row r="362" spans="1:81" x14ac:dyDescent="0.35">
      <c r="A362" s="97"/>
      <c r="B362" s="82"/>
      <c r="C362" s="82"/>
      <c r="D362" s="82"/>
      <c r="E362" s="82"/>
      <c r="F362" s="63"/>
      <c r="G362" s="63"/>
      <c r="H362" s="63"/>
      <c r="I362" s="63"/>
      <c r="J362" s="63"/>
      <c r="K362" s="63"/>
      <c r="L362" s="63"/>
      <c r="M362" s="63"/>
      <c r="N362" s="63"/>
      <c r="O362" s="63"/>
      <c r="P362" s="63"/>
      <c r="Q362" s="63"/>
      <c r="R362" s="63"/>
      <c r="S362" s="63"/>
      <c r="T362" s="63"/>
      <c r="U362" s="63"/>
      <c r="X362" s="63"/>
      <c r="Y362" s="63"/>
      <c r="Z362" s="63"/>
      <c r="AA362" s="63"/>
      <c r="AB362" s="63"/>
      <c r="AC362" s="63"/>
      <c r="AD362" s="63"/>
      <c r="AE362" s="110"/>
      <c r="AF362" s="63"/>
      <c r="AG362" s="63"/>
      <c r="AH362" s="63"/>
      <c r="AI362" s="63"/>
      <c r="AJ362" s="63"/>
      <c r="AK362" s="63"/>
      <c r="AL362" s="63"/>
      <c r="AM362" s="63"/>
      <c r="AN362" s="63"/>
      <c r="AO362" s="63"/>
      <c r="AP362" s="63"/>
      <c r="AQ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R362" s="63"/>
      <c r="BS362" s="63"/>
      <c r="BT362" s="63"/>
      <c r="BU362" s="63"/>
      <c r="BV362" s="63"/>
      <c r="BW362" s="63"/>
      <c r="BX362" s="63"/>
      <c r="BY362" s="63"/>
      <c r="BZ362" s="63"/>
      <c r="CA362" s="63"/>
      <c r="CB362" s="63"/>
      <c r="CC362" s="63"/>
    </row>
    <row r="363" spans="1:81" x14ac:dyDescent="0.35">
      <c r="A363" s="97"/>
      <c r="B363" s="82"/>
      <c r="C363" s="82"/>
      <c r="D363" s="82"/>
      <c r="E363" s="82"/>
      <c r="F363" s="63"/>
      <c r="G363" s="63"/>
      <c r="H363" s="63"/>
      <c r="I363" s="63"/>
      <c r="J363" s="63"/>
      <c r="K363" s="63"/>
      <c r="L363" s="63"/>
      <c r="M363" s="63"/>
      <c r="N363" s="63"/>
      <c r="O363" s="63"/>
      <c r="P363" s="63"/>
      <c r="Q363" s="63"/>
      <c r="R363" s="63"/>
      <c r="S363" s="63"/>
      <c r="T363" s="63"/>
      <c r="U363" s="63"/>
      <c r="X363" s="63"/>
      <c r="Y363" s="63"/>
      <c r="Z363" s="63"/>
      <c r="AA363" s="63"/>
      <c r="AB363" s="63"/>
      <c r="AC363" s="63"/>
      <c r="AD363" s="63"/>
      <c r="AE363" s="110"/>
      <c r="AF363" s="63"/>
      <c r="AG363" s="63"/>
      <c r="AH363" s="63"/>
      <c r="AI363" s="63"/>
      <c r="AJ363" s="63"/>
      <c r="AK363" s="63"/>
      <c r="AL363" s="63"/>
      <c r="AM363" s="63"/>
      <c r="AN363" s="63"/>
      <c r="AO363" s="63"/>
      <c r="AP363" s="63"/>
      <c r="AQ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R363" s="63"/>
      <c r="BS363" s="63"/>
      <c r="BT363" s="63"/>
      <c r="BU363" s="63"/>
      <c r="BV363" s="63"/>
      <c r="BW363" s="63"/>
      <c r="BX363" s="63"/>
      <c r="BY363" s="63"/>
      <c r="BZ363" s="63"/>
      <c r="CA363" s="63"/>
      <c r="CB363" s="63"/>
      <c r="CC363" s="63"/>
    </row>
    <row r="364" spans="1:81" x14ac:dyDescent="0.35">
      <c r="A364" s="97"/>
      <c r="B364" s="82"/>
      <c r="C364" s="82"/>
      <c r="D364" s="82"/>
      <c r="E364" s="82"/>
      <c r="F364" s="63"/>
      <c r="G364" s="63"/>
      <c r="H364" s="63"/>
      <c r="I364" s="63"/>
      <c r="J364" s="63"/>
      <c r="K364" s="63"/>
      <c r="L364" s="63"/>
      <c r="M364" s="63"/>
      <c r="N364" s="63"/>
      <c r="O364" s="63"/>
      <c r="P364" s="63"/>
      <c r="Q364" s="63"/>
      <c r="R364" s="63"/>
      <c r="S364" s="63"/>
      <c r="T364" s="63"/>
      <c r="U364" s="63"/>
      <c r="X364" s="63"/>
      <c r="Y364" s="63"/>
      <c r="Z364" s="63"/>
      <c r="AA364" s="63"/>
      <c r="AB364" s="63"/>
      <c r="AC364" s="63"/>
      <c r="AD364" s="63"/>
      <c r="AE364" s="110"/>
      <c r="AF364" s="63"/>
      <c r="AG364" s="63"/>
      <c r="AH364" s="63"/>
      <c r="AI364" s="63"/>
      <c r="AJ364" s="63"/>
      <c r="AK364" s="63"/>
      <c r="AL364" s="63"/>
      <c r="AM364" s="63"/>
      <c r="AN364" s="63"/>
      <c r="AO364" s="63"/>
      <c r="AP364" s="63"/>
      <c r="AQ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R364" s="63"/>
      <c r="BS364" s="63"/>
      <c r="BT364" s="63"/>
      <c r="BU364" s="63"/>
      <c r="BV364" s="63"/>
      <c r="BW364" s="63"/>
      <c r="BX364" s="63"/>
      <c r="BY364" s="63"/>
      <c r="BZ364" s="63"/>
      <c r="CA364" s="63"/>
      <c r="CB364" s="63"/>
      <c r="CC364" s="63"/>
    </row>
    <row r="365" spans="1:81" x14ac:dyDescent="0.35">
      <c r="A365" s="97"/>
      <c r="B365" s="82"/>
      <c r="C365" s="82"/>
      <c r="D365" s="82"/>
      <c r="E365" s="82"/>
      <c r="F365" s="63"/>
      <c r="G365" s="63"/>
      <c r="H365" s="63"/>
      <c r="I365" s="63"/>
      <c r="J365" s="63"/>
      <c r="K365" s="63"/>
      <c r="L365" s="63"/>
      <c r="M365" s="63"/>
      <c r="N365" s="63"/>
      <c r="O365" s="63"/>
      <c r="P365" s="63"/>
      <c r="Q365" s="63"/>
      <c r="R365" s="63"/>
      <c r="S365" s="63"/>
      <c r="T365" s="63"/>
      <c r="U365" s="63"/>
      <c r="X365" s="63"/>
      <c r="Y365" s="63"/>
      <c r="Z365" s="63"/>
      <c r="AA365" s="63"/>
      <c r="AB365" s="63"/>
      <c r="AC365" s="63"/>
      <c r="AD365" s="63"/>
      <c r="AE365" s="110"/>
      <c r="AF365" s="63"/>
      <c r="AG365" s="63"/>
      <c r="AH365" s="63"/>
      <c r="AI365" s="63"/>
      <c r="AJ365" s="63"/>
      <c r="AK365" s="63"/>
      <c r="AL365" s="63"/>
      <c r="AM365" s="63"/>
      <c r="AN365" s="63"/>
      <c r="AO365" s="63"/>
      <c r="AP365" s="63"/>
      <c r="AQ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R365" s="63"/>
      <c r="BS365" s="63"/>
      <c r="BT365" s="63"/>
      <c r="BU365" s="63"/>
      <c r="BV365" s="63"/>
      <c r="BW365" s="63"/>
      <c r="BX365" s="63"/>
      <c r="BY365" s="63"/>
      <c r="BZ365" s="63"/>
      <c r="CA365" s="63"/>
      <c r="CB365" s="63"/>
      <c r="CC365" s="63"/>
    </row>
    <row r="366" spans="1:81" x14ac:dyDescent="0.35">
      <c r="A366" s="97"/>
      <c r="B366" s="82"/>
      <c r="C366" s="82"/>
      <c r="D366" s="82"/>
      <c r="E366" s="82"/>
      <c r="F366" s="63"/>
      <c r="G366" s="63"/>
      <c r="H366" s="63"/>
      <c r="I366" s="63"/>
      <c r="J366" s="63"/>
      <c r="K366" s="63"/>
      <c r="L366" s="63"/>
      <c r="M366" s="63"/>
      <c r="N366" s="63"/>
      <c r="O366" s="63"/>
      <c r="P366" s="63"/>
      <c r="Q366" s="63"/>
      <c r="R366" s="63"/>
      <c r="S366" s="63"/>
      <c r="T366" s="63"/>
      <c r="U366" s="63"/>
      <c r="X366" s="63"/>
      <c r="Y366" s="63"/>
      <c r="Z366" s="63"/>
      <c r="AA366" s="63"/>
      <c r="AB366" s="63"/>
      <c r="AC366" s="63"/>
      <c r="AD366" s="63"/>
      <c r="AE366" s="110"/>
      <c r="AF366" s="63"/>
      <c r="AG366" s="63"/>
      <c r="AH366" s="63"/>
      <c r="AI366" s="63"/>
      <c r="AJ366" s="63"/>
      <c r="AK366" s="63"/>
      <c r="AL366" s="63"/>
      <c r="AM366" s="63"/>
      <c r="AN366" s="63"/>
      <c r="AO366" s="63"/>
      <c r="AP366" s="63"/>
      <c r="AQ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R366" s="63"/>
      <c r="BS366" s="63"/>
      <c r="BT366" s="63"/>
      <c r="BU366" s="63"/>
      <c r="BV366" s="63"/>
      <c r="BW366" s="63"/>
      <c r="BX366" s="63"/>
      <c r="BY366" s="63"/>
      <c r="BZ366" s="63"/>
      <c r="CA366" s="63"/>
      <c r="CB366" s="63"/>
      <c r="CC366" s="63"/>
    </row>
    <row r="367" spans="1:81" x14ac:dyDescent="0.35">
      <c r="A367" s="97"/>
      <c r="B367" s="82"/>
      <c r="C367" s="82"/>
      <c r="D367" s="82"/>
      <c r="E367" s="82"/>
      <c r="F367" s="63"/>
      <c r="G367" s="63"/>
      <c r="H367" s="63"/>
      <c r="I367" s="63"/>
      <c r="J367" s="63"/>
      <c r="K367" s="63"/>
      <c r="L367" s="63"/>
      <c r="M367" s="63"/>
      <c r="N367" s="63"/>
      <c r="O367" s="63"/>
      <c r="P367" s="63"/>
      <c r="Q367" s="63"/>
      <c r="R367" s="63"/>
      <c r="S367" s="63"/>
      <c r="T367" s="63"/>
      <c r="U367" s="63"/>
      <c r="X367" s="63"/>
      <c r="Y367" s="63"/>
      <c r="Z367" s="63"/>
      <c r="AA367" s="63"/>
      <c r="AB367" s="63"/>
      <c r="AC367" s="63"/>
      <c r="AD367" s="63"/>
      <c r="AE367" s="110"/>
      <c r="AF367" s="63"/>
      <c r="AG367" s="63"/>
      <c r="AH367" s="63"/>
      <c r="AI367" s="63"/>
      <c r="AJ367" s="63"/>
      <c r="AK367" s="63"/>
      <c r="AL367" s="63"/>
      <c r="AM367" s="63"/>
      <c r="AN367" s="63"/>
      <c r="AO367" s="63"/>
      <c r="AP367" s="63"/>
      <c r="AQ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R367" s="63"/>
      <c r="BS367" s="63"/>
      <c r="BT367" s="63"/>
      <c r="BU367" s="63"/>
      <c r="BV367" s="63"/>
      <c r="BW367" s="63"/>
      <c r="BX367" s="63"/>
      <c r="BY367" s="63"/>
      <c r="BZ367" s="63"/>
      <c r="CA367" s="63"/>
      <c r="CB367" s="63"/>
      <c r="CC367" s="63"/>
    </row>
    <row r="368" spans="1:81" x14ac:dyDescent="0.35">
      <c r="A368" s="97"/>
      <c r="B368" s="82"/>
      <c r="C368" s="82"/>
      <c r="D368" s="82"/>
      <c r="E368" s="82"/>
      <c r="F368" s="63"/>
      <c r="G368" s="63"/>
      <c r="H368" s="63"/>
      <c r="I368" s="63"/>
      <c r="J368" s="63"/>
      <c r="K368" s="63"/>
      <c r="L368" s="63"/>
      <c r="M368" s="63"/>
      <c r="N368" s="63"/>
      <c r="O368" s="63"/>
      <c r="P368" s="63"/>
      <c r="Q368" s="63"/>
      <c r="R368" s="63"/>
      <c r="S368" s="63"/>
      <c r="T368" s="63"/>
      <c r="U368" s="63"/>
      <c r="X368" s="63"/>
      <c r="Y368" s="63"/>
      <c r="Z368" s="63"/>
      <c r="AA368" s="63"/>
      <c r="AB368" s="63"/>
      <c r="AC368" s="63"/>
      <c r="AD368" s="63"/>
      <c r="AE368" s="110"/>
      <c r="AF368" s="63"/>
      <c r="AG368" s="63"/>
      <c r="AH368" s="63"/>
      <c r="AI368" s="63"/>
      <c r="AJ368" s="63"/>
      <c r="AK368" s="63"/>
      <c r="AL368" s="63"/>
      <c r="AM368" s="63"/>
      <c r="AN368" s="63"/>
      <c r="AO368" s="63"/>
      <c r="AP368" s="63"/>
      <c r="AQ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R368" s="63"/>
      <c r="BS368" s="63"/>
      <c r="BT368" s="63"/>
      <c r="BU368" s="63"/>
      <c r="BV368" s="63"/>
      <c r="BW368" s="63"/>
      <c r="BX368" s="63"/>
      <c r="BY368" s="63"/>
      <c r="BZ368" s="63"/>
      <c r="CA368" s="63"/>
      <c r="CB368" s="63"/>
      <c r="CC368" s="63"/>
    </row>
    <row r="369" spans="1:82" x14ac:dyDescent="0.35">
      <c r="A369" s="97"/>
      <c r="B369" s="82"/>
      <c r="C369" s="82"/>
      <c r="D369" s="82"/>
      <c r="E369" s="82"/>
      <c r="F369" s="63"/>
      <c r="G369" s="63"/>
      <c r="H369" s="63"/>
      <c r="I369" s="63"/>
      <c r="J369" s="63"/>
      <c r="K369" s="63"/>
      <c r="L369" s="63"/>
      <c r="M369" s="63"/>
      <c r="N369" s="63"/>
      <c r="O369" s="63"/>
      <c r="P369" s="63"/>
      <c r="Q369" s="63"/>
      <c r="R369" s="63"/>
      <c r="S369" s="63"/>
      <c r="T369" s="63"/>
      <c r="U369" s="63"/>
      <c r="X369" s="63"/>
      <c r="Y369" s="63"/>
      <c r="Z369" s="63"/>
      <c r="AA369" s="63"/>
      <c r="AB369" s="63"/>
      <c r="AC369" s="63"/>
      <c r="AD369" s="63"/>
      <c r="AE369" s="110"/>
      <c r="AF369" s="63"/>
      <c r="AG369" s="63"/>
      <c r="AH369" s="63"/>
      <c r="AI369" s="63"/>
      <c r="AJ369" s="63"/>
      <c r="AK369" s="63"/>
      <c r="AL369" s="63"/>
      <c r="AM369" s="63"/>
      <c r="AN369" s="63"/>
      <c r="AO369" s="63"/>
      <c r="AP369" s="63"/>
      <c r="AQ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R369" s="63"/>
      <c r="BS369" s="63"/>
      <c r="BT369" s="63"/>
      <c r="BU369" s="63"/>
      <c r="BV369" s="63"/>
      <c r="BW369" s="63"/>
      <c r="BX369" s="63"/>
      <c r="BY369" s="63"/>
      <c r="BZ369" s="63"/>
      <c r="CA369" s="63"/>
      <c r="CB369" s="63"/>
      <c r="CC369" s="63"/>
    </row>
    <row r="370" spans="1:82" x14ac:dyDescent="0.35">
      <c r="A370" s="97"/>
      <c r="B370" s="82"/>
      <c r="C370" s="82"/>
      <c r="D370" s="82"/>
      <c r="E370" s="82"/>
      <c r="F370" s="63"/>
      <c r="G370" s="63"/>
      <c r="H370" s="63"/>
      <c r="I370" s="63"/>
      <c r="J370" s="63"/>
      <c r="K370" s="63"/>
      <c r="L370" s="63"/>
      <c r="M370" s="63"/>
      <c r="N370" s="63"/>
      <c r="O370" s="63"/>
      <c r="P370" s="63"/>
      <c r="Q370" s="63"/>
      <c r="R370" s="63"/>
      <c r="S370" s="63"/>
      <c r="T370" s="63"/>
      <c r="U370" s="63"/>
      <c r="X370" s="63"/>
      <c r="Y370" s="63"/>
      <c r="Z370" s="63"/>
      <c r="AA370" s="63"/>
      <c r="AB370" s="63"/>
      <c r="AC370" s="63"/>
      <c r="AD370" s="63"/>
      <c r="AE370" s="110"/>
      <c r="AF370" s="63"/>
      <c r="AG370" s="63"/>
      <c r="AH370" s="63"/>
      <c r="AI370" s="63"/>
      <c r="AJ370" s="63"/>
      <c r="AK370" s="63"/>
      <c r="AL370" s="63"/>
      <c r="AM370" s="63"/>
      <c r="AN370" s="63"/>
      <c r="AO370" s="63"/>
      <c r="AP370" s="63"/>
      <c r="AQ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R370" s="63"/>
      <c r="BS370" s="63"/>
      <c r="BT370" s="63"/>
      <c r="BU370" s="63"/>
      <c r="BV370" s="63"/>
      <c r="BW370" s="63"/>
      <c r="BX370" s="63"/>
      <c r="BY370" s="63"/>
      <c r="BZ370" s="63"/>
      <c r="CA370" s="63"/>
      <c r="CB370" s="63"/>
      <c r="CC370" s="63"/>
    </row>
    <row r="371" spans="1:82" x14ac:dyDescent="0.35">
      <c r="A371" s="97"/>
      <c r="B371" s="82"/>
      <c r="C371" s="82"/>
      <c r="D371" s="82"/>
      <c r="E371" s="82"/>
      <c r="F371" s="63"/>
      <c r="G371" s="63"/>
      <c r="H371" s="63"/>
      <c r="I371" s="63"/>
      <c r="J371" s="63"/>
      <c r="K371" s="63"/>
      <c r="L371" s="63"/>
      <c r="M371" s="63"/>
      <c r="N371" s="63"/>
      <c r="O371" s="63"/>
      <c r="P371" s="63"/>
      <c r="Q371" s="63"/>
      <c r="R371" s="63"/>
      <c r="S371" s="63"/>
      <c r="T371" s="63"/>
      <c r="U371" s="63"/>
      <c r="X371" s="63"/>
      <c r="Y371" s="63"/>
      <c r="Z371" s="63"/>
      <c r="AA371" s="63"/>
      <c r="AB371" s="63"/>
      <c r="AC371" s="63"/>
      <c r="AD371" s="63"/>
      <c r="AE371" s="110"/>
      <c r="AF371" s="63"/>
      <c r="AG371" s="63"/>
      <c r="AH371" s="63"/>
      <c r="AI371" s="63"/>
      <c r="AJ371" s="63"/>
      <c r="AK371" s="63"/>
      <c r="AL371" s="63"/>
      <c r="AM371" s="63"/>
      <c r="AN371" s="63"/>
      <c r="AO371" s="63"/>
      <c r="AP371" s="63"/>
      <c r="AQ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R371" s="63"/>
      <c r="BS371" s="63"/>
      <c r="BT371" s="63"/>
      <c r="BU371" s="63"/>
      <c r="BV371" s="63"/>
      <c r="BW371" s="63"/>
      <c r="BX371" s="63"/>
      <c r="BY371" s="63"/>
      <c r="BZ371" s="63"/>
      <c r="CA371" s="63"/>
      <c r="CB371" s="63"/>
      <c r="CC371" s="63"/>
    </row>
    <row r="372" spans="1:82" x14ac:dyDescent="0.35">
      <c r="A372" s="97"/>
      <c r="B372" s="82"/>
      <c r="C372" s="82"/>
      <c r="D372" s="82"/>
      <c r="E372" s="82"/>
      <c r="F372" s="63"/>
      <c r="G372" s="63"/>
      <c r="H372" s="63"/>
      <c r="I372" s="63"/>
      <c r="J372" s="63"/>
      <c r="K372" s="63"/>
      <c r="L372" s="63"/>
      <c r="M372" s="63"/>
      <c r="N372" s="63"/>
      <c r="O372" s="63"/>
      <c r="P372" s="63"/>
      <c r="Q372" s="63"/>
      <c r="R372" s="63"/>
      <c r="S372" s="63"/>
      <c r="T372" s="63"/>
      <c r="U372" s="63"/>
      <c r="X372" s="63"/>
      <c r="Y372" s="63"/>
      <c r="Z372" s="63"/>
      <c r="AA372" s="63"/>
      <c r="AB372" s="63"/>
      <c r="AC372" s="63"/>
      <c r="AD372" s="63"/>
      <c r="AE372" s="110"/>
      <c r="AF372" s="63"/>
      <c r="AG372" s="63"/>
      <c r="AH372" s="63"/>
      <c r="AI372" s="63"/>
      <c r="AJ372" s="63"/>
      <c r="AK372" s="63"/>
      <c r="AL372" s="63"/>
      <c r="AM372" s="63"/>
      <c r="AN372" s="63"/>
      <c r="AO372" s="63"/>
      <c r="AP372" s="63"/>
      <c r="AQ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R372" s="63"/>
      <c r="BS372" s="63"/>
      <c r="BT372" s="63"/>
      <c r="BU372" s="63"/>
      <c r="BV372" s="63"/>
      <c r="BW372" s="63"/>
      <c r="BX372" s="63"/>
      <c r="BY372" s="63"/>
      <c r="BZ372" s="63"/>
      <c r="CA372" s="63"/>
      <c r="CB372" s="63"/>
      <c r="CC372" s="63"/>
    </row>
    <row r="373" spans="1:82" x14ac:dyDescent="0.35">
      <c r="A373" s="97"/>
      <c r="B373" s="82"/>
      <c r="C373" s="82"/>
      <c r="D373" s="82"/>
      <c r="E373" s="82"/>
      <c r="F373" s="63"/>
      <c r="G373" s="63"/>
      <c r="H373" s="63"/>
      <c r="I373" s="63"/>
      <c r="J373" s="63"/>
      <c r="K373" s="63"/>
      <c r="L373" s="63"/>
      <c r="M373" s="63"/>
      <c r="N373" s="63"/>
      <c r="O373" s="63"/>
      <c r="P373" s="63"/>
      <c r="Q373" s="63"/>
      <c r="R373" s="63"/>
      <c r="S373" s="63"/>
      <c r="T373" s="63"/>
      <c r="U373" s="63"/>
      <c r="X373" s="63"/>
      <c r="Y373" s="63"/>
      <c r="Z373" s="63"/>
      <c r="AA373" s="63"/>
      <c r="AB373" s="63"/>
      <c r="AC373" s="63"/>
      <c r="AD373" s="63"/>
      <c r="AE373" s="110"/>
      <c r="AF373" s="63"/>
      <c r="AG373" s="63"/>
      <c r="AH373" s="63"/>
      <c r="AI373" s="63"/>
      <c r="AJ373" s="63"/>
      <c r="AK373" s="63"/>
      <c r="AL373" s="63"/>
      <c r="AM373" s="63"/>
      <c r="AN373" s="63"/>
      <c r="AO373" s="63"/>
      <c r="AP373" s="63"/>
      <c r="AQ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R373" s="63"/>
      <c r="BS373" s="63"/>
      <c r="BT373" s="63"/>
      <c r="BU373" s="63"/>
      <c r="BV373" s="63"/>
      <c r="BW373" s="63"/>
      <c r="BX373" s="63"/>
      <c r="BY373" s="63"/>
      <c r="BZ373" s="63"/>
      <c r="CA373" s="63"/>
      <c r="CB373" s="63"/>
      <c r="CC373" s="63"/>
    </row>
    <row r="374" spans="1:82" s="100" customFormat="1" x14ac:dyDescent="0.35">
      <c r="A374" s="98"/>
      <c r="B374" s="99"/>
      <c r="C374" s="99"/>
      <c r="D374" s="99"/>
      <c r="E374" s="99"/>
      <c r="V374" s="63"/>
      <c r="W374" s="63"/>
      <c r="AE374" s="101"/>
      <c r="AR374" s="63"/>
      <c r="AS374" s="63"/>
      <c r="AT374" s="102"/>
      <c r="BO374" s="102"/>
      <c r="BP374" s="63"/>
      <c r="BQ374" s="63"/>
      <c r="CD374" s="63"/>
    </row>
    <row r="375" spans="1:82" s="78" customFormat="1" x14ac:dyDescent="0.35">
      <c r="A375" s="104"/>
      <c r="B375" s="105"/>
      <c r="C375" s="105"/>
      <c r="D375" s="105"/>
      <c r="E375" s="105"/>
      <c r="V375" s="63"/>
      <c r="W375" s="63"/>
      <c r="AE375" s="79"/>
      <c r="AR375" s="63"/>
      <c r="AS375" s="63"/>
      <c r="AT375" s="103"/>
      <c r="BO375" s="103"/>
      <c r="BP375" s="63"/>
      <c r="BQ375" s="63"/>
      <c r="CD375" s="63"/>
    </row>
    <row r="376" spans="1:82" x14ac:dyDescent="0.35">
      <c r="A376" s="97"/>
      <c r="B376" s="82"/>
      <c r="C376" s="82"/>
      <c r="D376" s="82"/>
      <c r="E376" s="82"/>
      <c r="F376" s="63"/>
      <c r="G376" s="63"/>
      <c r="H376" s="63"/>
      <c r="I376" s="63"/>
      <c r="J376" s="63"/>
      <c r="K376" s="63"/>
      <c r="L376" s="63"/>
      <c r="M376" s="63"/>
      <c r="N376" s="63"/>
      <c r="O376" s="63"/>
      <c r="P376" s="63"/>
      <c r="Q376" s="63"/>
      <c r="R376" s="63"/>
      <c r="S376" s="63"/>
      <c r="T376" s="63"/>
      <c r="U376" s="63"/>
      <c r="X376" s="63"/>
      <c r="Y376" s="63"/>
      <c r="Z376" s="63"/>
      <c r="AA376" s="63"/>
      <c r="AB376" s="63"/>
      <c r="AC376" s="63"/>
      <c r="AD376" s="63"/>
      <c r="AE376" s="110"/>
      <c r="AF376" s="63"/>
      <c r="AG376" s="63"/>
      <c r="AH376" s="63"/>
      <c r="AI376" s="63"/>
      <c r="AJ376" s="63"/>
      <c r="AK376" s="63"/>
      <c r="AL376" s="63"/>
      <c r="AM376" s="63"/>
      <c r="AN376" s="63"/>
      <c r="AO376" s="63"/>
      <c r="AP376" s="63"/>
      <c r="AQ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R376" s="63"/>
      <c r="BS376" s="63"/>
      <c r="BT376" s="63"/>
      <c r="BU376" s="63"/>
      <c r="BV376" s="63"/>
      <c r="BW376" s="63"/>
      <c r="BX376" s="63"/>
      <c r="BY376" s="63"/>
      <c r="BZ376" s="63"/>
      <c r="CA376" s="63"/>
      <c r="CB376" s="63"/>
      <c r="CC376" s="63"/>
    </row>
    <row r="377" spans="1:82" x14ac:dyDescent="0.35">
      <c r="A377" s="97"/>
      <c r="B377" s="82"/>
      <c r="C377" s="82"/>
      <c r="D377" s="82"/>
      <c r="E377" s="82"/>
      <c r="F377" s="63"/>
      <c r="G377" s="63"/>
      <c r="H377" s="63"/>
      <c r="I377" s="63"/>
      <c r="J377" s="63"/>
      <c r="K377" s="63"/>
      <c r="L377" s="63"/>
      <c r="M377" s="63"/>
      <c r="N377" s="63"/>
      <c r="O377" s="63"/>
      <c r="P377" s="63"/>
      <c r="Q377" s="63"/>
      <c r="R377" s="63"/>
      <c r="S377" s="63"/>
      <c r="T377" s="63"/>
      <c r="U377" s="63"/>
      <c r="X377" s="63"/>
      <c r="Y377" s="63"/>
      <c r="Z377" s="63"/>
      <c r="AA377" s="63"/>
      <c r="AB377" s="63"/>
      <c r="AC377" s="63"/>
      <c r="AD377" s="63"/>
      <c r="AE377" s="110"/>
      <c r="AF377" s="63"/>
      <c r="AG377" s="63"/>
      <c r="AH377" s="63"/>
      <c r="AI377" s="63"/>
      <c r="AJ377" s="63"/>
      <c r="AK377" s="63"/>
      <c r="AL377" s="63"/>
      <c r="AM377" s="63"/>
      <c r="AN377" s="63"/>
      <c r="AO377" s="63"/>
      <c r="AP377" s="63"/>
      <c r="AQ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R377" s="63"/>
      <c r="BS377" s="63"/>
      <c r="BT377" s="63"/>
      <c r="BU377" s="63"/>
      <c r="BV377" s="63"/>
      <c r="BW377" s="63"/>
      <c r="BX377" s="63"/>
      <c r="BY377" s="63"/>
      <c r="BZ377" s="63"/>
      <c r="CA377" s="63"/>
      <c r="CB377" s="63"/>
      <c r="CC377" s="63"/>
    </row>
    <row r="378" spans="1:82" x14ac:dyDescent="0.35">
      <c r="A378" s="97"/>
      <c r="B378" s="82"/>
      <c r="C378" s="82"/>
      <c r="D378" s="82"/>
      <c r="E378" s="82"/>
      <c r="F378" s="63"/>
      <c r="G378" s="63"/>
      <c r="H378" s="63"/>
      <c r="I378" s="63"/>
      <c r="J378" s="63"/>
      <c r="K378" s="63"/>
      <c r="L378" s="63"/>
      <c r="M378" s="63"/>
      <c r="N378" s="63"/>
      <c r="O378" s="63"/>
      <c r="P378" s="63"/>
      <c r="Q378" s="63"/>
      <c r="R378" s="63"/>
      <c r="S378" s="63"/>
      <c r="T378" s="63"/>
      <c r="U378" s="63"/>
      <c r="X378" s="63"/>
      <c r="Y378" s="63"/>
      <c r="Z378" s="63"/>
      <c r="AA378" s="63"/>
      <c r="AB378" s="63"/>
      <c r="AC378" s="63"/>
      <c r="AD378" s="63"/>
      <c r="AE378" s="110"/>
      <c r="AF378" s="63"/>
      <c r="AG378" s="63"/>
      <c r="AH378" s="63"/>
      <c r="AI378" s="63"/>
      <c r="AJ378" s="63"/>
      <c r="AK378" s="63"/>
      <c r="AL378" s="63"/>
      <c r="AM378" s="63"/>
      <c r="AN378" s="63"/>
      <c r="AO378" s="63"/>
      <c r="AP378" s="63"/>
      <c r="AQ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R378" s="63"/>
      <c r="BS378" s="63"/>
      <c r="BT378" s="63"/>
      <c r="BU378" s="63"/>
      <c r="BV378" s="63"/>
      <c r="BW378" s="63"/>
      <c r="BX378" s="63"/>
      <c r="BY378" s="63"/>
      <c r="BZ378" s="63"/>
      <c r="CA378" s="63"/>
      <c r="CB378" s="63"/>
      <c r="CC378" s="63"/>
    </row>
    <row r="379" spans="1:82" x14ac:dyDescent="0.35">
      <c r="A379" s="97"/>
      <c r="B379" s="82"/>
      <c r="C379" s="82"/>
      <c r="D379" s="82"/>
      <c r="E379" s="82"/>
      <c r="F379" s="63"/>
      <c r="G379" s="63"/>
      <c r="H379" s="63"/>
      <c r="I379" s="63"/>
      <c r="J379" s="63"/>
      <c r="K379" s="63"/>
      <c r="L379" s="63"/>
      <c r="M379" s="63"/>
      <c r="N379" s="63"/>
      <c r="O379" s="63"/>
      <c r="P379" s="63"/>
      <c r="Q379" s="63"/>
      <c r="R379" s="63"/>
      <c r="S379" s="63"/>
      <c r="T379" s="63"/>
      <c r="U379" s="63"/>
      <c r="X379" s="63"/>
      <c r="Y379" s="63"/>
      <c r="Z379" s="63"/>
      <c r="AA379" s="63"/>
      <c r="AB379" s="63"/>
      <c r="AC379" s="63"/>
      <c r="AD379" s="63"/>
      <c r="AE379" s="110"/>
      <c r="AF379" s="63"/>
      <c r="AG379" s="63"/>
      <c r="AH379" s="63"/>
      <c r="AI379" s="63"/>
      <c r="AJ379" s="63"/>
      <c r="AK379" s="63"/>
      <c r="AL379" s="63"/>
      <c r="AM379" s="63"/>
      <c r="AN379" s="63"/>
      <c r="AO379" s="63"/>
      <c r="AP379" s="63"/>
      <c r="AQ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R379" s="63"/>
      <c r="BS379" s="63"/>
      <c r="BT379" s="63"/>
      <c r="BU379" s="63"/>
      <c r="BV379" s="63"/>
      <c r="BW379" s="63"/>
      <c r="BX379" s="63"/>
      <c r="BY379" s="63"/>
      <c r="BZ379" s="63"/>
      <c r="CA379" s="63"/>
      <c r="CB379" s="63"/>
      <c r="CC379" s="63"/>
    </row>
    <row r="380" spans="1:82" x14ac:dyDescent="0.35">
      <c r="A380" s="97"/>
      <c r="B380" s="82"/>
      <c r="C380" s="82"/>
      <c r="D380" s="82"/>
      <c r="E380" s="82"/>
      <c r="F380" s="63"/>
      <c r="G380" s="63"/>
      <c r="H380" s="63"/>
      <c r="I380" s="63"/>
      <c r="J380" s="63"/>
      <c r="K380" s="63"/>
      <c r="L380" s="63"/>
      <c r="M380" s="63"/>
      <c r="N380" s="63"/>
      <c r="O380" s="63"/>
      <c r="P380" s="63"/>
      <c r="Q380" s="63"/>
      <c r="R380" s="63"/>
      <c r="S380" s="63"/>
      <c r="T380" s="63"/>
      <c r="U380" s="63"/>
      <c r="X380" s="63"/>
      <c r="Y380" s="63"/>
      <c r="Z380" s="63"/>
      <c r="AA380" s="63"/>
      <c r="AB380" s="63"/>
      <c r="AC380" s="63"/>
      <c r="AD380" s="63"/>
      <c r="AE380" s="110"/>
      <c r="AF380" s="63"/>
      <c r="AG380" s="63"/>
      <c r="AH380" s="63"/>
      <c r="AI380" s="63"/>
      <c r="AJ380" s="63"/>
      <c r="AK380" s="63"/>
      <c r="AL380" s="63"/>
      <c r="AM380" s="63"/>
      <c r="AN380" s="63"/>
      <c r="AO380" s="63"/>
      <c r="AP380" s="63"/>
      <c r="AQ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R380" s="63"/>
      <c r="BS380" s="63"/>
      <c r="BT380" s="63"/>
      <c r="BU380" s="63"/>
      <c r="BV380" s="63"/>
      <c r="BW380" s="63"/>
      <c r="BX380" s="63"/>
      <c r="BY380" s="63"/>
      <c r="BZ380" s="63"/>
      <c r="CA380" s="63"/>
      <c r="CB380" s="63"/>
      <c r="CC380" s="63"/>
    </row>
    <row r="381" spans="1:82" x14ac:dyDescent="0.35">
      <c r="A381" s="97"/>
      <c r="B381" s="82"/>
      <c r="C381" s="82"/>
      <c r="D381" s="82"/>
      <c r="E381" s="82"/>
      <c r="F381" s="63"/>
      <c r="G381" s="63"/>
      <c r="H381" s="63"/>
      <c r="I381" s="63"/>
      <c r="J381" s="63"/>
      <c r="K381" s="63"/>
      <c r="L381" s="63"/>
      <c r="M381" s="63"/>
      <c r="N381" s="63"/>
      <c r="O381" s="63"/>
      <c r="P381" s="63"/>
      <c r="Q381" s="63"/>
      <c r="R381" s="63"/>
      <c r="S381" s="63"/>
      <c r="T381" s="63"/>
      <c r="U381" s="63"/>
      <c r="X381" s="63"/>
      <c r="Y381" s="63"/>
      <c r="Z381" s="63"/>
      <c r="AA381" s="63"/>
      <c r="AB381" s="63"/>
      <c r="AC381" s="63"/>
      <c r="AD381" s="63"/>
      <c r="AE381" s="110"/>
      <c r="AF381" s="63"/>
      <c r="AG381" s="63"/>
      <c r="AH381" s="63"/>
      <c r="AI381" s="63"/>
      <c r="AJ381" s="63"/>
      <c r="AK381" s="63"/>
      <c r="AL381" s="63"/>
      <c r="AM381" s="63"/>
      <c r="AN381" s="63"/>
      <c r="AO381" s="63"/>
      <c r="AP381" s="63"/>
      <c r="AQ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R381" s="63"/>
      <c r="BS381" s="63"/>
      <c r="BT381" s="63"/>
      <c r="BU381" s="63"/>
      <c r="BV381" s="63"/>
      <c r="BW381" s="63"/>
      <c r="BX381" s="63"/>
      <c r="BY381" s="63"/>
      <c r="BZ381" s="63"/>
      <c r="CA381" s="63"/>
      <c r="CB381" s="63"/>
      <c r="CC381" s="63"/>
    </row>
    <row r="382" spans="1:82" x14ac:dyDescent="0.35">
      <c r="A382" s="97"/>
      <c r="B382" s="82"/>
      <c r="C382" s="82"/>
      <c r="D382" s="82"/>
      <c r="E382" s="82"/>
      <c r="F382" s="63"/>
      <c r="G382" s="63"/>
      <c r="H382" s="63"/>
      <c r="I382" s="63"/>
      <c r="J382" s="63"/>
      <c r="K382" s="63"/>
      <c r="L382" s="63"/>
      <c r="M382" s="63"/>
      <c r="N382" s="63"/>
      <c r="O382" s="63"/>
      <c r="P382" s="63"/>
      <c r="Q382" s="63"/>
      <c r="R382" s="63"/>
      <c r="S382" s="63"/>
      <c r="T382" s="63"/>
      <c r="U382" s="63"/>
      <c r="X382" s="63"/>
      <c r="Y382" s="63"/>
      <c r="Z382" s="63"/>
      <c r="AA382" s="63"/>
      <c r="AB382" s="63"/>
      <c r="AC382" s="63"/>
      <c r="AD382" s="63"/>
      <c r="AE382" s="110"/>
      <c r="AF382" s="63"/>
      <c r="AG382" s="63"/>
      <c r="AH382" s="63"/>
      <c r="AI382" s="63"/>
      <c r="AJ382" s="63"/>
      <c r="AK382" s="63"/>
      <c r="AL382" s="63"/>
      <c r="AM382" s="63"/>
      <c r="AN382" s="63"/>
      <c r="AO382" s="63"/>
      <c r="AP382" s="63"/>
      <c r="AQ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R382" s="63"/>
      <c r="BS382" s="63"/>
      <c r="BT382" s="63"/>
      <c r="BU382" s="63"/>
      <c r="BV382" s="63"/>
      <c r="BW382" s="63"/>
      <c r="BX382" s="63"/>
      <c r="BY382" s="63"/>
      <c r="BZ382" s="63"/>
      <c r="CA382" s="63"/>
      <c r="CB382" s="63"/>
      <c r="CC382" s="63"/>
    </row>
    <row r="383" spans="1:82" x14ac:dyDescent="0.35">
      <c r="A383" s="97"/>
      <c r="B383" s="82"/>
      <c r="C383" s="82"/>
      <c r="D383" s="82"/>
      <c r="E383" s="82"/>
      <c r="F383" s="63"/>
      <c r="G383" s="63"/>
      <c r="H383" s="63"/>
      <c r="I383" s="63"/>
      <c r="J383" s="63"/>
      <c r="K383" s="63"/>
      <c r="L383" s="63"/>
      <c r="M383" s="63"/>
      <c r="N383" s="63"/>
      <c r="O383" s="63"/>
      <c r="P383" s="63"/>
      <c r="Q383" s="63"/>
      <c r="R383" s="63"/>
      <c r="S383" s="63"/>
      <c r="T383" s="63"/>
      <c r="U383" s="63"/>
      <c r="X383" s="63"/>
      <c r="Y383" s="63"/>
      <c r="Z383" s="63"/>
      <c r="AA383" s="63"/>
      <c r="AB383" s="63"/>
      <c r="AC383" s="63"/>
      <c r="AD383" s="63"/>
      <c r="AE383" s="110"/>
      <c r="AF383" s="63"/>
      <c r="AG383" s="63"/>
      <c r="AH383" s="63"/>
      <c r="AI383" s="63"/>
      <c r="AJ383" s="63"/>
      <c r="AK383" s="63"/>
      <c r="AL383" s="63"/>
      <c r="AM383" s="63"/>
      <c r="AN383" s="63"/>
      <c r="AO383" s="63"/>
      <c r="AP383" s="63"/>
      <c r="AQ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R383" s="63"/>
      <c r="BS383" s="63"/>
      <c r="BT383" s="63"/>
      <c r="BU383" s="63"/>
      <c r="BV383" s="63"/>
      <c r="BW383" s="63"/>
      <c r="BX383" s="63"/>
      <c r="BY383" s="63"/>
      <c r="BZ383" s="63"/>
      <c r="CA383" s="63"/>
      <c r="CB383" s="63"/>
      <c r="CC383" s="63"/>
    </row>
    <row r="384" spans="1:82" x14ac:dyDescent="0.35">
      <c r="A384" s="97"/>
      <c r="B384" s="82"/>
      <c r="C384" s="82"/>
      <c r="D384" s="82"/>
      <c r="E384" s="82"/>
      <c r="F384" s="63"/>
      <c r="G384" s="63"/>
      <c r="H384" s="63"/>
      <c r="I384" s="63"/>
      <c r="J384" s="63"/>
      <c r="K384" s="63"/>
      <c r="L384" s="63"/>
      <c r="M384" s="63"/>
      <c r="N384" s="63"/>
      <c r="O384" s="63"/>
      <c r="P384" s="63"/>
      <c r="Q384" s="63"/>
      <c r="R384" s="63"/>
      <c r="S384" s="63"/>
      <c r="T384" s="63"/>
      <c r="U384" s="63"/>
      <c r="X384" s="63"/>
      <c r="Y384" s="63"/>
      <c r="Z384" s="63"/>
      <c r="AA384" s="63"/>
      <c r="AB384" s="63"/>
      <c r="AC384" s="63"/>
      <c r="AD384" s="63"/>
      <c r="AE384" s="110"/>
      <c r="AF384" s="63"/>
      <c r="AG384" s="63"/>
      <c r="AH384" s="63"/>
      <c r="AI384" s="63"/>
      <c r="AJ384" s="63"/>
      <c r="AK384" s="63"/>
      <c r="AL384" s="63"/>
      <c r="AM384" s="63"/>
      <c r="AN384" s="63"/>
      <c r="AO384" s="63"/>
      <c r="AP384" s="63"/>
      <c r="AQ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R384" s="63"/>
      <c r="BS384" s="63"/>
      <c r="BT384" s="63"/>
      <c r="BU384" s="63"/>
      <c r="BV384" s="63"/>
      <c r="BW384" s="63"/>
      <c r="BX384" s="63"/>
      <c r="BY384" s="63"/>
      <c r="BZ384" s="63"/>
      <c r="CA384" s="63"/>
      <c r="CB384" s="63"/>
      <c r="CC384" s="63"/>
    </row>
    <row r="385" spans="1:81" x14ac:dyDescent="0.35">
      <c r="A385" s="97"/>
      <c r="B385" s="82"/>
      <c r="C385" s="82"/>
      <c r="D385" s="82"/>
      <c r="E385" s="82"/>
      <c r="F385" s="63"/>
      <c r="G385" s="63"/>
      <c r="H385" s="63"/>
      <c r="I385" s="63"/>
      <c r="J385" s="63"/>
      <c r="K385" s="63"/>
      <c r="L385" s="63"/>
      <c r="M385" s="63"/>
      <c r="N385" s="63"/>
      <c r="O385" s="63"/>
      <c r="P385" s="63"/>
      <c r="Q385" s="63"/>
      <c r="R385" s="63"/>
      <c r="S385" s="63"/>
      <c r="T385" s="63"/>
      <c r="U385" s="63"/>
      <c r="X385" s="63"/>
      <c r="Y385" s="63"/>
      <c r="Z385" s="63"/>
      <c r="AA385" s="63"/>
      <c r="AB385" s="63"/>
      <c r="AC385" s="63"/>
      <c r="AD385" s="63"/>
      <c r="AE385" s="110"/>
      <c r="AF385" s="63"/>
      <c r="AG385" s="63"/>
      <c r="AH385" s="63"/>
      <c r="AI385" s="63"/>
      <c r="AJ385" s="63"/>
      <c r="AK385" s="63"/>
      <c r="AL385" s="63"/>
      <c r="AM385" s="63"/>
      <c r="AN385" s="63"/>
      <c r="AO385" s="63"/>
      <c r="AP385" s="63"/>
      <c r="AQ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R385" s="63"/>
      <c r="BS385" s="63"/>
      <c r="BT385" s="63"/>
      <c r="BU385" s="63"/>
      <c r="BV385" s="63"/>
      <c r="BW385" s="63"/>
      <c r="BX385" s="63"/>
      <c r="BY385" s="63"/>
      <c r="BZ385" s="63"/>
      <c r="CA385" s="63"/>
      <c r="CB385" s="63"/>
      <c r="CC385" s="63"/>
    </row>
    <row r="386" spans="1:81" x14ac:dyDescent="0.35">
      <c r="A386" s="97"/>
      <c r="B386" s="82"/>
      <c r="C386" s="82"/>
      <c r="D386" s="82"/>
      <c r="E386" s="82"/>
      <c r="F386" s="63"/>
      <c r="G386" s="63"/>
      <c r="H386" s="63"/>
      <c r="I386" s="63"/>
      <c r="J386" s="63"/>
      <c r="K386" s="63"/>
      <c r="L386" s="63"/>
      <c r="M386" s="63"/>
      <c r="N386" s="63"/>
      <c r="O386" s="63"/>
      <c r="P386" s="63"/>
      <c r="Q386" s="63"/>
      <c r="R386" s="63"/>
      <c r="S386" s="63"/>
      <c r="T386" s="63"/>
      <c r="U386" s="63"/>
      <c r="X386" s="63"/>
      <c r="Y386" s="63"/>
      <c r="Z386" s="63"/>
      <c r="AA386" s="63"/>
      <c r="AB386" s="63"/>
      <c r="AC386" s="63"/>
      <c r="AD386" s="63"/>
      <c r="AE386" s="110"/>
      <c r="AF386" s="63"/>
      <c r="AG386" s="63"/>
      <c r="AH386" s="63"/>
      <c r="AI386" s="63"/>
      <c r="AJ386" s="63"/>
      <c r="AK386" s="63"/>
      <c r="AL386" s="63"/>
      <c r="AM386" s="63"/>
      <c r="AN386" s="63"/>
      <c r="AO386" s="63"/>
      <c r="AP386" s="63"/>
      <c r="AQ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R386" s="63"/>
      <c r="BS386" s="63"/>
      <c r="BT386" s="63"/>
      <c r="BU386" s="63"/>
      <c r="BV386" s="63"/>
      <c r="BW386" s="63"/>
      <c r="BX386" s="63"/>
      <c r="BY386" s="63"/>
      <c r="BZ386" s="63"/>
      <c r="CA386" s="63"/>
      <c r="CB386" s="63"/>
      <c r="CC386" s="63"/>
    </row>
    <row r="387" spans="1:81" x14ac:dyDescent="0.35">
      <c r="A387" s="97"/>
      <c r="B387" s="82"/>
      <c r="C387" s="82"/>
      <c r="D387" s="82"/>
      <c r="E387" s="82"/>
      <c r="F387" s="63"/>
      <c r="G387" s="63"/>
      <c r="H387" s="63"/>
      <c r="I387" s="63"/>
      <c r="J387" s="63"/>
      <c r="K387" s="63"/>
      <c r="L387" s="63"/>
      <c r="M387" s="63"/>
      <c r="N387" s="63"/>
      <c r="O387" s="63"/>
      <c r="P387" s="63"/>
      <c r="Q387" s="63"/>
      <c r="R387" s="63"/>
      <c r="S387" s="63"/>
      <c r="T387" s="63"/>
      <c r="U387" s="63"/>
      <c r="X387" s="63"/>
      <c r="Y387" s="63"/>
      <c r="Z387" s="63"/>
      <c r="AA387" s="63"/>
      <c r="AB387" s="63"/>
      <c r="AC387" s="63"/>
      <c r="AD387" s="63"/>
      <c r="AE387" s="110"/>
      <c r="AF387" s="63"/>
      <c r="AG387" s="63"/>
      <c r="AH387" s="63"/>
      <c r="AI387" s="63"/>
      <c r="AJ387" s="63"/>
      <c r="AK387" s="63"/>
      <c r="AL387" s="63"/>
      <c r="AM387" s="63"/>
      <c r="AN387" s="63"/>
      <c r="AO387" s="63"/>
      <c r="AP387" s="63"/>
      <c r="AQ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R387" s="63"/>
      <c r="BS387" s="63"/>
      <c r="BT387" s="63"/>
      <c r="BU387" s="63"/>
      <c r="BV387" s="63"/>
      <c r="BW387" s="63"/>
      <c r="BX387" s="63"/>
      <c r="BY387" s="63"/>
      <c r="BZ387" s="63"/>
      <c r="CA387" s="63"/>
      <c r="CB387" s="63"/>
      <c r="CC387" s="63"/>
    </row>
    <row r="388" spans="1:81" x14ac:dyDescent="0.35">
      <c r="A388" s="97"/>
      <c r="B388" s="82"/>
      <c r="C388" s="82"/>
      <c r="D388" s="82"/>
      <c r="E388" s="82"/>
      <c r="F388" s="63"/>
      <c r="G388" s="63"/>
      <c r="H388" s="63"/>
      <c r="I388" s="63"/>
      <c r="J388" s="63"/>
      <c r="K388" s="63"/>
      <c r="L388" s="63"/>
      <c r="M388" s="63"/>
      <c r="N388" s="63"/>
      <c r="O388" s="63"/>
      <c r="P388" s="63"/>
      <c r="Q388" s="63"/>
      <c r="R388" s="63"/>
      <c r="S388" s="63"/>
      <c r="T388" s="63"/>
      <c r="U388" s="63"/>
      <c r="X388" s="63"/>
      <c r="Y388" s="63"/>
      <c r="Z388" s="63"/>
      <c r="AA388" s="63"/>
      <c r="AB388" s="63"/>
      <c r="AC388" s="63"/>
      <c r="AD388" s="63"/>
      <c r="AE388" s="110"/>
      <c r="AF388" s="63"/>
      <c r="AG388" s="63"/>
      <c r="AH388" s="63"/>
      <c r="AI388" s="63"/>
      <c r="AJ388" s="63"/>
      <c r="AK388" s="63"/>
      <c r="AL388" s="63"/>
      <c r="AM388" s="63"/>
      <c r="AN388" s="63"/>
      <c r="AO388" s="63"/>
      <c r="AP388" s="63"/>
      <c r="AQ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R388" s="63"/>
      <c r="BS388" s="63"/>
      <c r="BT388" s="63"/>
      <c r="BU388" s="63"/>
      <c r="BV388" s="63"/>
      <c r="BW388" s="63"/>
      <c r="BX388" s="63"/>
      <c r="BY388" s="63"/>
      <c r="BZ388" s="63"/>
      <c r="CA388" s="63"/>
      <c r="CB388" s="63"/>
      <c r="CC388" s="63"/>
    </row>
    <row r="389" spans="1:81" x14ac:dyDescent="0.35">
      <c r="A389" s="97"/>
      <c r="B389" s="82"/>
      <c r="C389" s="82"/>
      <c r="D389" s="82"/>
      <c r="E389" s="82"/>
      <c r="F389" s="63"/>
      <c r="G389" s="63"/>
      <c r="H389" s="63"/>
      <c r="I389" s="63"/>
      <c r="J389" s="63"/>
      <c r="K389" s="63"/>
      <c r="L389" s="63"/>
      <c r="M389" s="63"/>
      <c r="N389" s="63"/>
      <c r="O389" s="63"/>
      <c r="P389" s="63"/>
      <c r="Q389" s="63"/>
      <c r="R389" s="63"/>
      <c r="S389" s="63"/>
      <c r="T389" s="63"/>
      <c r="U389" s="63"/>
      <c r="X389" s="63"/>
      <c r="Y389" s="63"/>
      <c r="Z389" s="63"/>
      <c r="AA389" s="63"/>
      <c r="AB389" s="63"/>
      <c r="AC389" s="63"/>
      <c r="AD389" s="63"/>
      <c r="AE389" s="110"/>
      <c r="AF389" s="63"/>
      <c r="AG389" s="63"/>
      <c r="AH389" s="63"/>
      <c r="AI389" s="63"/>
      <c r="AJ389" s="63"/>
      <c r="AK389" s="63"/>
      <c r="AL389" s="63"/>
      <c r="AM389" s="63"/>
      <c r="AN389" s="63"/>
      <c r="AO389" s="63"/>
      <c r="AP389" s="63"/>
      <c r="AQ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R389" s="63"/>
      <c r="BS389" s="63"/>
      <c r="BT389" s="63"/>
      <c r="BU389" s="63"/>
      <c r="BV389" s="63"/>
      <c r="BW389" s="63"/>
      <c r="BX389" s="63"/>
      <c r="BY389" s="63"/>
      <c r="BZ389" s="63"/>
      <c r="CA389" s="63"/>
      <c r="CB389" s="63"/>
      <c r="CC389" s="63"/>
    </row>
    <row r="390" spans="1:81" x14ac:dyDescent="0.35">
      <c r="A390" s="97"/>
      <c r="B390" s="82"/>
      <c r="C390" s="82"/>
      <c r="D390" s="82"/>
      <c r="E390" s="82"/>
      <c r="F390" s="63"/>
      <c r="G390" s="63"/>
      <c r="H390" s="63"/>
      <c r="I390" s="63"/>
      <c r="J390" s="63"/>
      <c r="K390" s="63"/>
      <c r="L390" s="63"/>
      <c r="M390" s="63"/>
      <c r="N390" s="63"/>
      <c r="O390" s="63"/>
      <c r="P390" s="63"/>
      <c r="Q390" s="63"/>
      <c r="R390" s="63"/>
      <c r="S390" s="63"/>
      <c r="T390" s="63"/>
      <c r="U390" s="63"/>
      <c r="X390" s="63"/>
      <c r="Y390" s="63"/>
      <c r="Z390" s="63"/>
      <c r="AA390" s="63"/>
      <c r="AB390" s="63"/>
      <c r="AC390" s="63"/>
      <c r="AD390" s="63"/>
      <c r="AE390" s="110"/>
      <c r="AF390" s="63"/>
      <c r="AG390" s="63"/>
      <c r="AH390" s="63"/>
      <c r="AI390" s="63"/>
      <c r="AJ390" s="63"/>
      <c r="AK390" s="63"/>
      <c r="AL390" s="63"/>
      <c r="AM390" s="63"/>
      <c r="AN390" s="63"/>
      <c r="AO390" s="63"/>
      <c r="AP390" s="63"/>
      <c r="AQ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R390" s="63"/>
      <c r="BS390" s="63"/>
      <c r="BT390" s="63"/>
      <c r="BU390" s="63"/>
      <c r="BV390" s="63"/>
      <c r="BW390" s="63"/>
      <c r="BX390" s="63"/>
      <c r="BY390" s="63"/>
      <c r="BZ390" s="63"/>
      <c r="CA390" s="63"/>
      <c r="CB390" s="63"/>
      <c r="CC390" s="63"/>
    </row>
    <row r="391" spans="1:81" x14ac:dyDescent="0.35">
      <c r="A391" s="97"/>
      <c r="B391" s="82"/>
      <c r="C391" s="82"/>
      <c r="D391" s="82"/>
      <c r="E391" s="82"/>
      <c r="F391" s="63"/>
      <c r="G391" s="63"/>
      <c r="H391" s="63"/>
      <c r="I391" s="63"/>
      <c r="J391" s="63"/>
      <c r="K391" s="63"/>
      <c r="L391" s="63"/>
      <c r="M391" s="63"/>
      <c r="N391" s="63"/>
      <c r="O391" s="63"/>
      <c r="P391" s="63"/>
      <c r="Q391" s="63"/>
      <c r="R391" s="63"/>
      <c r="S391" s="63"/>
      <c r="T391" s="63"/>
      <c r="U391" s="63"/>
      <c r="X391" s="63"/>
      <c r="Y391" s="63"/>
      <c r="Z391" s="63"/>
      <c r="AA391" s="63"/>
      <c r="AB391" s="63"/>
      <c r="AC391" s="63"/>
      <c r="AD391" s="63"/>
      <c r="AE391" s="110"/>
      <c r="AF391" s="63"/>
      <c r="AG391" s="63"/>
      <c r="AH391" s="63"/>
      <c r="AI391" s="63"/>
      <c r="AJ391" s="63"/>
      <c r="AK391" s="63"/>
      <c r="AL391" s="63"/>
      <c r="AM391" s="63"/>
      <c r="AN391" s="63"/>
      <c r="AO391" s="63"/>
      <c r="AP391" s="63"/>
      <c r="AQ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R391" s="63"/>
      <c r="BS391" s="63"/>
      <c r="BT391" s="63"/>
      <c r="BU391" s="63"/>
      <c r="BV391" s="63"/>
      <c r="BW391" s="63"/>
      <c r="BX391" s="63"/>
      <c r="BY391" s="63"/>
      <c r="BZ391" s="63"/>
      <c r="CA391" s="63"/>
      <c r="CB391" s="63"/>
      <c r="CC391" s="63"/>
    </row>
    <row r="392" spans="1:81" x14ac:dyDescent="0.35">
      <c r="A392" s="97"/>
      <c r="B392" s="82"/>
      <c r="C392" s="82"/>
      <c r="D392" s="82"/>
      <c r="E392" s="82"/>
      <c r="F392" s="63"/>
      <c r="G392" s="63"/>
      <c r="H392" s="63"/>
      <c r="I392" s="63"/>
      <c r="J392" s="63"/>
      <c r="K392" s="63"/>
      <c r="L392" s="63"/>
      <c r="M392" s="63"/>
      <c r="N392" s="63"/>
      <c r="O392" s="63"/>
      <c r="P392" s="63"/>
      <c r="Q392" s="63"/>
      <c r="R392" s="63"/>
      <c r="S392" s="63"/>
      <c r="T392" s="63"/>
      <c r="U392" s="63"/>
      <c r="X392" s="63"/>
      <c r="Y392" s="63"/>
      <c r="Z392" s="63"/>
      <c r="AA392" s="63"/>
      <c r="AB392" s="63"/>
      <c r="AC392" s="63"/>
      <c r="AD392" s="63"/>
      <c r="AE392" s="110"/>
      <c r="AF392" s="63"/>
      <c r="AG392" s="63"/>
      <c r="AH392" s="63"/>
      <c r="AI392" s="63"/>
      <c r="AJ392" s="63"/>
      <c r="AK392" s="63"/>
      <c r="AL392" s="63"/>
      <c r="AM392" s="63"/>
      <c r="AN392" s="63"/>
      <c r="AO392" s="63"/>
      <c r="AP392" s="63"/>
      <c r="AQ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R392" s="63"/>
      <c r="BS392" s="63"/>
      <c r="BT392" s="63"/>
      <c r="BU392" s="63"/>
      <c r="BV392" s="63"/>
      <c r="BW392" s="63"/>
      <c r="BX392" s="63"/>
      <c r="BY392" s="63"/>
      <c r="BZ392" s="63"/>
      <c r="CA392" s="63"/>
      <c r="CB392" s="63"/>
      <c r="CC392" s="63"/>
    </row>
    <row r="393" spans="1:81" x14ac:dyDescent="0.35">
      <c r="A393" s="97"/>
      <c r="B393" s="82"/>
      <c r="C393" s="82"/>
      <c r="D393" s="82"/>
      <c r="E393" s="82"/>
      <c r="F393" s="63"/>
      <c r="G393" s="63"/>
      <c r="H393" s="63"/>
      <c r="I393" s="63"/>
      <c r="J393" s="63"/>
      <c r="K393" s="63"/>
      <c r="L393" s="63"/>
      <c r="M393" s="63"/>
      <c r="N393" s="63"/>
      <c r="O393" s="63"/>
      <c r="P393" s="63"/>
      <c r="Q393" s="63"/>
      <c r="R393" s="63"/>
      <c r="S393" s="63"/>
      <c r="T393" s="63"/>
      <c r="U393" s="63"/>
      <c r="X393" s="63"/>
      <c r="Y393" s="63"/>
      <c r="Z393" s="63"/>
      <c r="AA393" s="63"/>
      <c r="AB393" s="63"/>
      <c r="AC393" s="63"/>
      <c r="AD393" s="63"/>
      <c r="AE393" s="110"/>
      <c r="AF393" s="63"/>
      <c r="AG393" s="63"/>
      <c r="AH393" s="63"/>
      <c r="AI393" s="63"/>
      <c r="AJ393" s="63"/>
      <c r="AK393" s="63"/>
      <c r="AL393" s="63"/>
      <c r="AM393" s="63"/>
      <c r="AN393" s="63"/>
      <c r="AO393" s="63"/>
      <c r="AP393" s="63"/>
      <c r="AQ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R393" s="63"/>
      <c r="BS393" s="63"/>
      <c r="BT393" s="63"/>
      <c r="BU393" s="63"/>
      <c r="BV393" s="63"/>
      <c r="BW393" s="63"/>
      <c r="BX393" s="63"/>
      <c r="BY393" s="63"/>
      <c r="BZ393" s="63"/>
      <c r="CA393" s="63"/>
      <c r="CB393" s="63"/>
      <c r="CC393" s="63"/>
    </row>
    <row r="394" spans="1:81" x14ac:dyDescent="0.35">
      <c r="A394" s="97"/>
      <c r="B394" s="82"/>
      <c r="C394" s="82"/>
      <c r="D394" s="82"/>
      <c r="E394" s="82"/>
      <c r="F394" s="63"/>
      <c r="G394" s="63"/>
      <c r="H394" s="63"/>
      <c r="I394" s="63"/>
      <c r="J394" s="63"/>
      <c r="K394" s="63"/>
      <c r="L394" s="63"/>
      <c r="M394" s="63"/>
      <c r="N394" s="63"/>
      <c r="O394" s="63"/>
      <c r="P394" s="63"/>
      <c r="Q394" s="63"/>
      <c r="R394" s="63"/>
      <c r="S394" s="63"/>
      <c r="T394" s="63"/>
      <c r="U394" s="63"/>
      <c r="X394" s="63"/>
      <c r="Y394" s="63"/>
      <c r="Z394" s="63"/>
      <c r="AA394" s="63"/>
      <c r="AB394" s="63"/>
      <c r="AC394" s="63"/>
      <c r="AD394" s="63"/>
      <c r="AE394" s="110"/>
      <c r="AF394" s="63"/>
      <c r="AG394" s="63"/>
      <c r="AH394" s="63"/>
      <c r="AI394" s="63"/>
      <c r="AJ394" s="63"/>
      <c r="AK394" s="63"/>
      <c r="AL394" s="63"/>
      <c r="AM394" s="63"/>
      <c r="AN394" s="63"/>
      <c r="AO394" s="63"/>
      <c r="AP394" s="63"/>
      <c r="AQ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R394" s="63"/>
      <c r="BS394" s="63"/>
      <c r="BT394" s="63"/>
      <c r="BU394" s="63"/>
      <c r="BV394" s="63"/>
      <c r="BW394" s="63"/>
      <c r="BX394" s="63"/>
      <c r="BY394" s="63"/>
      <c r="BZ394" s="63"/>
      <c r="CA394" s="63"/>
      <c r="CB394" s="63"/>
      <c r="CC394" s="63"/>
    </row>
    <row r="395" spans="1:81" x14ac:dyDescent="0.35">
      <c r="A395" s="97"/>
      <c r="B395" s="82"/>
      <c r="C395" s="82"/>
      <c r="D395" s="82"/>
      <c r="E395" s="82"/>
      <c r="F395" s="63"/>
      <c r="G395" s="63"/>
      <c r="H395" s="63"/>
      <c r="I395" s="63"/>
      <c r="J395" s="63"/>
      <c r="K395" s="63"/>
      <c r="L395" s="63"/>
      <c r="M395" s="63"/>
      <c r="N395" s="63"/>
      <c r="O395" s="63"/>
      <c r="P395" s="63"/>
      <c r="Q395" s="63"/>
      <c r="R395" s="63"/>
      <c r="S395" s="63"/>
      <c r="T395" s="63"/>
      <c r="U395" s="63"/>
      <c r="X395" s="63"/>
      <c r="Y395" s="63"/>
      <c r="Z395" s="63"/>
      <c r="AA395" s="63"/>
      <c r="AB395" s="63"/>
      <c r="AC395" s="63"/>
      <c r="AD395" s="63"/>
      <c r="AE395" s="110"/>
      <c r="AF395" s="63"/>
      <c r="AG395" s="63"/>
      <c r="AH395" s="63"/>
      <c r="AI395" s="63"/>
      <c r="AJ395" s="63"/>
      <c r="AK395" s="63"/>
      <c r="AL395" s="63"/>
      <c r="AM395" s="63"/>
      <c r="AN395" s="63"/>
      <c r="AO395" s="63"/>
      <c r="AP395" s="63"/>
      <c r="AQ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R395" s="63"/>
      <c r="BS395" s="63"/>
      <c r="BT395" s="63"/>
      <c r="BU395" s="63"/>
      <c r="BV395" s="63"/>
      <c r="BW395" s="63"/>
      <c r="BX395" s="63"/>
      <c r="BY395" s="63"/>
      <c r="BZ395" s="63"/>
      <c r="CA395" s="63"/>
      <c r="CB395" s="63"/>
      <c r="CC395" s="63"/>
    </row>
    <row r="396" spans="1:81" x14ac:dyDescent="0.35">
      <c r="A396" s="97"/>
      <c r="B396" s="82"/>
      <c r="C396" s="82"/>
      <c r="D396" s="82"/>
      <c r="E396" s="82"/>
      <c r="F396" s="63"/>
      <c r="G396" s="63"/>
      <c r="H396" s="63"/>
      <c r="I396" s="63"/>
      <c r="J396" s="63"/>
      <c r="K396" s="63"/>
      <c r="L396" s="63"/>
      <c r="M396" s="63"/>
      <c r="N396" s="63"/>
      <c r="O396" s="63"/>
      <c r="P396" s="63"/>
      <c r="Q396" s="63"/>
      <c r="R396" s="63"/>
      <c r="S396" s="63"/>
      <c r="T396" s="63"/>
      <c r="U396" s="63"/>
      <c r="X396" s="63"/>
      <c r="Y396" s="63"/>
      <c r="Z396" s="63"/>
      <c r="AA396" s="63"/>
      <c r="AB396" s="63"/>
      <c r="AC396" s="63"/>
      <c r="AD396" s="63"/>
      <c r="AE396" s="110"/>
      <c r="AF396" s="63"/>
      <c r="AG396" s="63"/>
      <c r="AH396" s="63"/>
      <c r="AI396" s="63"/>
      <c r="AJ396" s="63"/>
      <c r="AK396" s="63"/>
      <c r="AL396" s="63"/>
      <c r="AM396" s="63"/>
      <c r="AN396" s="63"/>
      <c r="AO396" s="63"/>
      <c r="AP396" s="63"/>
      <c r="AQ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R396" s="63"/>
      <c r="BS396" s="63"/>
      <c r="BT396" s="63"/>
      <c r="BU396" s="63"/>
      <c r="BV396" s="63"/>
      <c r="BW396" s="63"/>
      <c r="BX396" s="63"/>
      <c r="BY396" s="63"/>
      <c r="BZ396" s="63"/>
      <c r="CA396" s="63"/>
      <c r="CB396" s="63"/>
      <c r="CC396" s="63"/>
    </row>
    <row r="397" spans="1:81" x14ac:dyDescent="0.35">
      <c r="A397" s="97"/>
      <c r="B397" s="82"/>
      <c r="C397" s="82"/>
      <c r="D397" s="82"/>
      <c r="E397" s="82"/>
      <c r="F397" s="63"/>
      <c r="G397" s="63"/>
      <c r="H397" s="63"/>
      <c r="I397" s="63"/>
      <c r="J397" s="63"/>
      <c r="K397" s="63"/>
      <c r="L397" s="63"/>
      <c r="M397" s="63"/>
      <c r="N397" s="63"/>
      <c r="O397" s="63"/>
      <c r="P397" s="63"/>
      <c r="Q397" s="63"/>
      <c r="R397" s="63"/>
      <c r="S397" s="63"/>
      <c r="T397" s="63"/>
      <c r="U397" s="63"/>
      <c r="X397" s="63"/>
      <c r="Y397" s="63"/>
      <c r="Z397" s="63"/>
      <c r="AA397" s="63"/>
      <c r="AB397" s="63"/>
      <c r="AC397" s="63"/>
      <c r="AD397" s="63"/>
      <c r="AE397" s="110"/>
      <c r="AF397" s="63"/>
      <c r="AG397" s="63"/>
      <c r="AH397" s="63"/>
      <c r="AI397" s="63"/>
      <c r="AJ397" s="63"/>
      <c r="AK397" s="63"/>
      <c r="AL397" s="63"/>
      <c r="AM397" s="63"/>
      <c r="AN397" s="63"/>
      <c r="AO397" s="63"/>
      <c r="AP397" s="63"/>
      <c r="AQ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R397" s="63"/>
      <c r="BS397" s="63"/>
      <c r="BT397" s="63"/>
      <c r="BU397" s="63"/>
      <c r="BV397" s="63"/>
      <c r="BW397" s="63"/>
      <c r="BX397" s="63"/>
      <c r="BY397" s="63"/>
      <c r="BZ397" s="63"/>
      <c r="CA397" s="63"/>
      <c r="CB397" s="63"/>
      <c r="CC397" s="63"/>
    </row>
    <row r="398" spans="1:81" x14ac:dyDescent="0.35">
      <c r="A398" s="97"/>
      <c r="B398" s="82"/>
      <c r="C398" s="82"/>
      <c r="D398" s="82"/>
      <c r="E398" s="82"/>
      <c r="F398" s="63"/>
      <c r="G398" s="63"/>
      <c r="H398" s="63"/>
      <c r="I398" s="63"/>
      <c r="J398" s="63"/>
      <c r="K398" s="63"/>
      <c r="L398" s="63"/>
      <c r="M398" s="63"/>
      <c r="N398" s="63"/>
      <c r="O398" s="63"/>
      <c r="P398" s="63"/>
      <c r="Q398" s="63"/>
      <c r="R398" s="63"/>
      <c r="S398" s="63"/>
      <c r="T398" s="63"/>
      <c r="U398" s="63"/>
      <c r="X398" s="63"/>
      <c r="Y398" s="63"/>
      <c r="Z398" s="63"/>
      <c r="AA398" s="63"/>
      <c r="AB398" s="63"/>
      <c r="AC398" s="63"/>
      <c r="AD398" s="63"/>
      <c r="AE398" s="110"/>
      <c r="AF398" s="63"/>
      <c r="AG398" s="63"/>
      <c r="AH398" s="63"/>
      <c r="AI398" s="63"/>
      <c r="AJ398" s="63"/>
      <c r="AK398" s="63"/>
      <c r="AL398" s="63"/>
      <c r="AM398" s="63"/>
      <c r="AN398" s="63"/>
      <c r="AO398" s="63"/>
      <c r="AP398" s="63"/>
      <c r="AQ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R398" s="63"/>
      <c r="BS398" s="63"/>
      <c r="BT398" s="63"/>
      <c r="BU398" s="63"/>
      <c r="BV398" s="63"/>
      <c r="BW398" s="63"/>
      <c r="BX398" s="63"/>
      <c r="BY398" s="63"/>
      <c r="BZ398" s="63"/>
      <c r="CA398" s="63"/>
      <c r="CB398" s="63"/>
      <c r="CC398" s="63"/>
    </row>
    <row r="399" spans="1:81" x14ac:dyDescent="0.35">
      <c r="A399" s="97"/>
      <c r="B399" s="82"/>
      <c r="C399" s="82"/>
      <c r="D399" s="82"/>
      <c r="E399" s="82"/>
      <c r="F399" s="63"/>
      <c r="G399" s="63"/>
      <c r="H399" s="63"/>
      <c r="I399" s="63"/>
      <c r="J399" s="63"/>
      <c r="K399" s="63"/>
      <c r="L399" s="63"/>
      <c r="M399" s="63"/>
      <c r="N399" s="63"/>
      <c r="O399" s="63"/>
      <c r="P399" s="63"/>
      <c r="Q399" s="63"/>
      <c r="R399" s="63"/>
      <c r="S399" s="63"/>
      <c r="T399" s="63"/>
      <c r="U399" s="63"/>
      <c r="X399" s="63"/>
      <c r="Y399" s="63"/>
      <c r="Z399" s="63"/>
      <c r="AA399" s="63"/>
      <c r="AB399" s="63"/>
      <c r="AC399" s="63"/>
      <c r="AD399" s="63"/>
      <c r="AE399" s="110"/>
      <c r="AF399" s="63"/>
      <c r="AG399" s="63"/>
      <c r="AH399" s="63"/>
      <c r="AI399" s="63"/>
      <c r="AJ399" s="63"/>
      <c r="AK399" s="63"/>
      <c r="AL399" s="63"/>
      <c r="AM399" s="63"/>
      <c r="AN399" s="63"/>
      <c r="AO399" s="63"/>
      <c r="AP399" s="63"/>
      <c r="AQ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R399" s="63"/>
      <c r="BS399" s="63"/>
      <c r="BT399" s="63"/>
      <c r="BU399" s="63"/>
      <c r="BV399" s="63"/>
      <c r="BW399" s="63"/>
      <c r="BX399" s="63"/>
      <c r="BY399" s="63"/>
      <c r="BZ399" s="63"/>
      <c r="CA399" s="63"/>
      <c r="CB399" s="63"/>
      <c r="CC399" s="63"/>
    </row>
    <row r="400" spans="1:81" x14ac:dyDescent="0.35">
      <c r="A400" s="97"/>
      <c r="B400" s="82"/>
      <c r="C400" s="82"/>
      <c r="D400" s="82"/>
      <c r="E400" s="82"/>
      <c r="F400" s="63"/>
      <c r="G400" s="63"/>
      <c r="H400" s="63"/>
      <c r="I400" s="63"/>
      <c r="J400" s="63"/>
      <c r="K400" s="63"/>
      <c r="L400" s="63"/>
      <c r="M400" s="63"/>
      <c r="N400" s="63"/>
      <c r="O400" s="63"/>
      <c r="P400" s="63"/>
      <c r="Q400" s="63"/>
      <c r="R400" s="63"/>
      <c r="S400" s="63"/>
      <c r="T400" s="63"/>
      <c r="U400" s="63"/>
      <c r="X400" s="63"/>
      <c r="Y400" s="63"/>
      <c r="Z400" s="63"/>
      <c r="AA400" s="63"/>
      <c r="AB400" s="63"/>
      <c r="AC400" s="63"/>
      <c r="AD400" s="63"/>
      <c r="AE400" s="110"/>
      <c r="AF400" s="63"/>
      <c r="AG400" s="63"/>
      <c r="AH400" s="63"/>
      <c r="AI400" s="63"/>
      <c r="AJ400" s="63"/>
      <c r="AK400" s="63"/>
      <c r="AL400" s="63"/>
      <c r="AM400" s="63"/>
      <c r="AN400" s="63"/>
      <c r="AO400" s="63"/>
      <c r="AP400" s="63"/>
      <c r="AQ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R400" s="63"/>
      <c r="BS400" s="63"/>
      <c r="BT400" s="63"/>
      <c r="BU400" s="63"/>
      <c r="BV400" s="63"/>
      <c r="BW400" s="63"/>
      <c r="BX400" s="63"/>
      <c r="BY400" s="63"/>
      <c r="BZ400" s="63"/>
      <c r="CA400" s="63"/>
      <c r="CB400" s="63"/>
      <c r="CC400" s="63"/>
    </row>
    <row r="401" spans="1:81" x14ac:dyDescent="0.35">
      <c r="A401" s="97"/>
      <c r="B401" s="82"/>
      <c r="C401" s="82"/>
      <c r="D401" s="82"/>
      <c r="E401" s="82"/>
      <c r="F401" s="63"/>
      <c r="G401" s="63"/>
      <c r="H401" s="63"/>
      <c r="I401" s="63"/>
      <c r="J401" s="63"/>
      <c r="K401" s="63"/>
      <c r="L401" s="63"/>
      <c r="M401" s="63"/>
      <c r="N401" s="63"/>
      <c r="O401" s="63"/>
      <c r="P401" s="63"/>
      <c r="Q401" s="63"/>
      <c r="R401" s="63"/>
      <c r="S401" s="63"/>
      <c r="T401" s="63"/>
      <c r="U401" s="63"/>
      <c r="X401" s="63"/>
      <c r="Y401" s="63"/>
      <c r="Z401" s="63"/>
      <c r="AA401" s="63"/>
      <c r="AB401" s="63"/>
      <c r="AC401" s="63"/>
      <c r="AD401" s="63"/>
      <c r="AE401" s="110"/>
      <c r="AF401" s="63"/>
      <c r="AG401" s="63"/>
      <c r="AH401" s="63"/>
      <c r="AI401" s="63"/>
      <c r="AJ401" s="63"/>
      <c r="AK401" s="63"/>
      <c r="AL401" s="63"/>
      <c r="AM401" s="63"/>
      <c r="AN401" s="63"/>
      <c r="AO401" s="63"/>
      <c r="AP401" s="63"/>
      <c r="AQ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R401" s="63"/>
      <c r="BS401" s="63"/>
      <c r="BT401" s="63"/>
      <c r="BU401" s="63"/>
      <c r="BV401" s="63"/>
      <c r="BW401" s="63"/>
      <c r="BX401" s="63"/>
      <c r="BY401" s="63"/>
      <c r="BZ401" s="63"/>
      <c r="CA401" s="63"/>
      <c r="CB401" s="63"/>
      <c r="CC401" s="63"/>
    </row>
    <row r="402" spans="1:81" x14ac:dyDescent="0.35">
      <c r="A402" s="97"/>
      <c r="B402" s="82"/>
      <c r="C402" s="82"/>
      <c r="D402" s="82"/>
      <c r="E402" s="82"/>
      <c r="F402" s="63"/>
      <c r="G402" s="63"/>
      <c r="H402" s="63"/>
      <c r="I402" s="63"/>
      <c r="J402" s="63"/>
      <c r="K402" s="63"/>
      <c r="L402" s="63"/>
      <c r="M402" s="63"/>
      <c r="N402" s="63"/>
      <c r="O402" s="63"/>
      <c r="P402" s="63"/>
      <c r="Q402" s="63"/>
      <c r="R402" s="63"/>
      <c r="S402" s="63"/>
      <c r="T402" s="63"/>
      <c r="U402" s="63"/>
      <c r="X402" s="63"/>
      <c r="Y402" s="63"/>
      <c r="Z402" s="63"/>
      <c r="AA402" s="63"/>
      <c r="AB402" s="63"/>
      <c r="AC402" s="63"/>
      <c r="AD402" s="63"/>
      <c r="AE402" s="110"/>
      <c r="AF402" s="63"/>
      <c r="AG402" s="63"/>
      <c r="AH402" s="63"/>
      <c r="AI402" s="63"/>
      <c r="AJ402" s="63"/>
      <c r="AK402" s="63"/>
      <c r="AL402" s="63"/>
      <c r="AM402" s="63"/>
      <c r="AN402" s="63"/>
      <c r="AO402" s="63"/>
      <c r="AP402" s="63"/>
      <c r="AQ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R402" s="63"/>
      <c r="BS402" s="63"/>
      <c r="BT402" s="63"/>
      <c r="BU402" s="63"/>
      <c r="BV402" s="63"/>
      <c r="BW402" s="63"/>
      <c r="BX402" s="63"/>
      <c r="BY402" s="63"/>
      <c r="BZ402" s="63"/>
      <c r="CA402" s="63"/>
      <c r="CB402" s="63"/>
      <c r="CC402" s="63"/>
    </row>
    <row r="403" spans="1:81" x14ac:dyDescent="0.35">
      <c r="A403" s="97"/>
      <c r="B403" s="82"/>
      <c r="C403" s="82"/>
      <c r="D403" s="82"/>
      <c r="E403" s="82"/>
      <c r="F403" s="63"/>
      <c r="G403" s="63"/>
      <c r="H403" s="63"/>
      <c r="I403" s="63"/>
      <c r="J403" s="63"/>
      <c r="K403" s="63"/>
      <c r="L403" s="63"/>
      <c r="M403" s="63"/>
      <c r="N403" s="63"/>
      <c r="O403" s="63"/>
      <c r="P403" s="63"/>
      <c r="Q403" s="63"/>
      <c r="R403" s="63"/>
      <c r="S403" s="63"/>
      <c r="T403" s="63"/>
      <c r="U403" s="63"/>
      <c r="X403" s="63"/>
      <c r="Y403" s="63"/>
      <c r="Z403" s="63"/>
      <c r="AA403" s="63"/>
      <c r="AB403" s="63"/>
      <c r="AC403" s="63"/>
      <c r="AD403" s="63"/>
      <c r="AE403" s="110"/>
      <c r="AF403" s="63"/>
      <c r="AG403" s="63"/>
      <c r="AH403" s="63"/>
      <c r="AI403" s="63"/>
      <c r="AJ403" s="63"/>
      <c r="AK403" s="63"/>
      <c r="AL403" s="63"/>
      <c r="AM403" s="63"/>
      <c r="AN403" s="63"/>
      <c r="AO403" s="63"/>
      <c r="AP403" s="63"/>
      <c r="AQ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R403" s="63"/>
      <c r="BS403" s="63"/>
      <c r="BT403" s="63"/>
      <c r="BU403" s="63"/>
      <c r="BV403" s="63"/>
      <c r="BW403" s="63"/>
      <c r="BX403" s="63"/>
      <c r="BY403" s="63"/>
      <c r="BZ403" s="63"/>
      <c r="CA403" s="63"/>
      <c r="CB403" s="63"/>
      <c r="CC403" s="63"/>
    </row>
    <row r="404" spans="1:81" x14ac:dyDescent="0.35">
      <c r="A404" s="97"/>
      <c r="B404" s="82"/>
      <c r="C404" s="82"/>
      <c r="D404" s="82"/>
      <c r="E404" s="82"/>
      <c r="F404" s="63"/>
      <c r="G404" s="63"/>
      <c r="H404" s="63"/>
      <c r="I404" s="63"/>
      <c r="J404" s="63"/>
      <c r="K404" s="63"/>
      <c r="L404" s="63"/>
      <c r="M404" s="63"/>
      <c r="N404" s="63"/>
      <c r="O404" s="63"/>
      <c r="P404" s="63"/>
      <c r="Q404" s="63"/>
      <c r="R404" s="63"/>
      <c r="S404" s="63"/>
      <c r="T404" s="63"/>
      <c r="U404" s="63"/>
      <c r="X404" s="63"/>
      <c r="Y404" s="63"/>
      <c r="Z404" s="63"/>
      <c r="AA404" s="63"/>
      <c r="AB404" s="63"/>
      <c r="AC404" s="63"/>
      <c r="AD404" s="63"/>
      <c r="AE404" s="110"/>
      <c r="AF404" s="63"/>
      <c r="AG404" s="63"/>
      <c r="AH404" s="63"/>
      <c r="AI404" s="63"/>
      <c r="AJ404" s="63"/>
      <c r="AK404" s="63"/>
      <c r="AL404" s="63"/>
      <c r="AM404" s="63"/>
      <c r="AN404" s="63"/>
      <c r="AO404" s="63"/>
      <c r="AP404" s="63"/>
      <c r="AQ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R404" s="63"/>
      <c r="BS404" s="63"/>
      <c r="BT404" s="63"/>
      <c r="BU404" s="63"/>
      <c r="BV404" s="63"/>
      <c r="BW404" s="63"/>
      <c r="BX404" s="63"/>
      <c r="BY404" s="63"/>
      <c r="BZ404" s="63"/>
      <c r="CA404" s="63"/>
      <c r="CB404" s="63"/>
      <c r="CC404" s="63"/>
    </row>
    <row r="405" spans="1:81" x14ac:dyDescent="0.35">
      <c r="A405" s="97"/>
      <c r="B405" s="82"/>
      <c r="C405" s="82"/>
      <c r="D405" s="82"/>
      <c r="E405" s="82"/>
      <c r="F405" s="63"/>
      <c r="G405" s="63"/>
      <c r="H405" s="63"/>
      <c r="I405" s="63"/>
      <c r="J405" s="63"/>
      <c r="K405" s="63"/>
      <c r="L405" s="63"/>
      <c r="M405" s="63"/>
      <c r="N405" s="63"/>
      <c r="O405" s="63"/>
      <c r="P405" s="63"/>
      <c r="Q405" s="63"/>
      <c r="R405" s="63"/>
      <c r="S405" s="63"/>
      <c r="T405" s="63"/>
      <c r="U405" s="63"/>
      <c r="X405" s="63"/>
      <c r="Y405" s="63"/>
      <c r="Z405" s="63"/>
      <c r="AA405" s="63"/>
      <c r="AB405" s="63"/>
      <c r="AC405" s="63"/>
      <c r="AD405" s="63"/>
      <c r="AE405" s="110"/>
      <c r="AF405" s="63"/>
      <c r="AG405" s="63"/>
      <c r="AH405" s="63"/>
      <c r="AI405" s="63"/>
      <c r="AJ405" s="63"/>
      <c r="AK405" s="63"/>
      <c r="AL405" s="63"/>
      <c r="AM405" s="63"/>
      <c r="AN405" s="63"/>
      <c r="AO405" s="63"/>
      <c r="AP405" s="63"/>
      <c r="AQ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R405" s="63"/>
      <c r="BS405" s="63"/>
      <c r="BT405" s="63"/>
      <c r="BU405" s="63"/>
      <c r="BV405" s="63"/>
      <c r="BW405" s="63"/>
      <c r="BX405" s="63"/>
      <c r="BY405" s="63"/>
      <c r="BZ405" s="63"/>
      <c r="CA405" s="63"/>
      <c r="CB405" s="63"/>
      <c r="CC405" s="63"/>
    </row>
    <row r="406" spans="1:81" x14ac:dyDescent="0.35">
      <c r="A406" s="97"/>
      <c r="B406" s="82"/>
      <c r="C406" s="82"/>
      <c r="D406" s="82"/>
      <c r="E406" s="82"/>
      <c r="F406" s="63"/>
      <c r="G406" s="63"/>
      <c r="H406" s="63"/>
      <c r="I406" s="63"/>
      <c r="J406" s="63"/>
      <c r="K406" s="63"/>
      <c r="L406" s="63"/>
      <c r="M406" s="63"/>
      <c r="N406" s="63"/>
      <c r="O406" s="63"/>
      <c r="P406" s="63"/>
      <c r="Q406" s="63"/>
      <c r="R406" s="63"/>
      <c r="S406" s="63"/>
      <c r="T406" s="63"/>
      <c r="U406" s="63"/>
      <c r="X406" s="63"/>
      <c r="Y406" s="63"/>
      <c r="Z406" s="63"/>
      <c r="AA406" s="63"/>
      <c r="AB406" s="63"/>
      <c r="AC406" s="63"/>
      <c r="AD406" s="63"/>
      <c r="AE406" s="110"/>
      <c r="AF406" s="63"/>
      <c r="AG406" s="63"/>
      <c r="AH406" s="63"/>
      <c r="AI406" s="63"/>
      <c r="AJ406" s="63"/>
      <c r="AK406" s="63"/>
      <c r="AL406" s="63"/>
      <c r="AM406" s="63"/>
      <c r="AN406" s="63"/>
      <c r="AO406" s="63"/>
      <c r="AP406" s="63"/>
      <c r="AQ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R406" s="63"/>
      <c r="BS406" s="63"/>
      <c r="BT406" s="63"/>
      <c r="BU406" s="63"/>
      <c r="BV406" s="63"/>
      <c r="BW406" s="63"/>
      <c r="BX406" s="63"/>
      <c r="BY406" s="63"/>
      <c r="BZ406" s="63"/>
      <c r="CA406" s="63"/>
      <c r="CB406" s="63"/>
      <c r="CC406" s="63"/>
    </row>
    <row r="407" spans="1:81" x14ac:dyDescent="0.35">
      <c r="A407" s="97"/>
      <c r="B407" s="82"/>
      <c r="C407" s="82"/>
      <c r="D407" s="82"/>
      <c r="E407" s="82"/>
      <c r="F407" s="63"/>
      <c r="G407" s="63"/>
      <c r="H407" s="63"/>
      <c r="I407" s="63"/>
      <c r="J407" s="63"/>
      <c r="K407" s="63"/>
      <c r="L407" s="63"/>
      <c r="M407" s="63"/>
      <c r="N407" s="63"/>
      <c r="O407" s="63"/>
      <c r="P407" s="63"/>
      <c r="Q407" s="63"/>
      <c r="R407" s="63"/>
      <c r="S407" s="63"/>
      <c r="T407" s="63"/>
      <c r="U407" s="63"/>
      <c r="X407" s="63"/>
      <c r="Y407" s="63"/>
      <c r="Z407" s="63"/>
      <c r="AA407" s="63"/>
      <c r="AB407" s="63"/>
      <c r="AC407" s="63"/>
      <c r="AD407" s="63"/>
      <c r="AE407" s="110"/>
      <c r="AF407" s="63"/>
      <c r="AG407" s="63"/>
      <c r="AH407" s="63"/>
      <c r="AI407" s="63"/>
      <c r="AJ407" s="63"/>
      <c r="AK407" s="63"/>
      <c r="AL407" s="63"/>
      <c r="AM407" s="63"/>
      <c r="AN407" s="63"/>
      <c r="AO407" s="63"/>
      <c r="AP407" s="63"/>
      <c r="AQ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R407" s="63"/>
      <c r="BS407" s="63"/>
      <c r="BT407" s="63"/>
      <c r="BU407" s="63"/>
      <c r="BV407" s="63"/>
      <c r="BW407" s="63"/>
      <c r="BX407" s="63"/>
      <c r="BY407" s="63"/>
      <c r="BZ407" s="63"/>
      <c r="CA407" s="63"/>
      <c r="CB407" s="63"/>
      <c r="CC407" s="63"/>
    </row>
    <row r="408" spans="1:81" x14ac:dyDescent="0.35">
      <c r="A408" s="97"/>
      <c r="B408" s="82"/>
      <c r="C408" s="82"/>
      <c r="D408" s="82"/>
      <c r="E408" s="82"/>
      <c r="F408" s="63"/>
      <c r="G408" s="63"/>
      <c r="H408" s="63"/>
      <c r="I408" s="63"/>
      <c r="J408" s="63"/>
      <c r="K408" s="63"/>
      <c r="L408" s="63"/>
      <c r="M408" s="63"/>
      <c r="N408" s="63"/>
      <c r="O408" s="63"/>
      <c r="P408" s="63"/>
      <c r="Q408" s="63"/>
      <c r="R408" s="63"/>
      <c r="S408" s="63"/>
      <c r="T408" s="63"/>
      <c r="U408" s="63"/>
      <c r="X408" s="63"/>
      <c r="Y408" s="63"/>
      <c r="Z408" s="63"/>
      <c r="AA408" s="63"/>
      <c r="AB408" s="63"/>
      <c r="AC408" s="63"/>
      <c r="AD408" s="63"/>
      <c r="AE408" s="110"/>
      <c r="AF408" s="63"/>
      <c r="AG408" s="63"/>
      <c r="AH408" s="63"/>
      <c r="AI408" s="63"/>
      <c r="AJ408" s="63"/>
      <c r="AK408" s="63"/>
      <c r="AL408" s="63"/>
      <c r="AM408" s="63"/>
      <c r="AN408" s="63"/>
      <c r="AO408" s="63"/>
      <c r="AP408" s="63"/>
      <c r="AQ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R408" s="63"/>
      <c r="BS408" s="63"/>
      <c r="BT408" s="63"/>
      <c r="BU408" s="63"/>
      <c r="BV408" s="63"/>
      <c r="BW408" s="63"/>
      <c r="BX408" s="63"/>
      <c r="BY408" s="63"/>
      <c r="BZ408" s="63"/>
      <c r="CA408" s="63"/>
      <c r="CB408" s="63"/>
      <c r="CC408" s="63"/>
    </row>
    <row r="409" spans="1:81" x14ac:dyDescent="0.35">
      <c r="A409" s="97"/>
      <c r="B409" s="82"/>
      <c r="C409" s="82"/>
      <c r="D409" s="82"/>
      <c r="E409" s="82"/>
      <c r="F409" s="63"/>
      <c r="G409" s="63"/>
      <c r="H409" s="63"/>
      <c r="I409" s="63"/>
      <c r="J409" s="63"/>
      <c r="K409" s="63"/>
      <c r="L409" s="63"/>
      <c r="M409" s="63"/>
      <c r="N409" s="63"/>
      <c r="O409" s="63"/>
      <c r="P409" s="63"/>
      <c r="Q409" s="63"/>
      <c r="R409" s="63"/>
      <c r="S409" s="63"/>
      <c r="T409" s="63"/>
      <c r="U409" s="63"/>
      <c r="X409" s="63"/>
      <c r="Y409" s="63"/>
      <c r="Z409" s="63"/>
      <c r="AA409" s="63"/>
      <c r="AB409" s="63"/>
      <c r="AC409" s="63"/>
      <c r="AD409" s="63"/>
      <c r="AE409" s="110"/>
      <c r="AF409" s="63"/>
      <c r="AG409" s="63"/>
      <c r="AH409" s="63"/>
      <c r="AI409" s="63"/>
      <c r="AJ409" s="63"/>
      <c r="AK409" s="63"/>
      <c r="AL409" s="63"/>
      <c r="AM409" s="63"/>
      <c r="AN409" s="63"/>
      <c r="AO409" s="63"/>
      <c r="AP409" s="63"/>
      <c r="AQ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R409" s="63"/>
      <c r="BS409" s="63"/>
      <c r="BT409" s="63"/>
      <c r="BU409" s="63"/>
      <c r="BV409" s="63"/>
      <c r="BW409" s="63"/>
      <c r="BX409" s="63"/>
      <c r="BY409" s="63"/>
      <c r="BZ409" s="63"/>
      <c r="CA409" s="63"/>
      <c r="CB409" s="63"/>
      <c r="CC409" s="63"/>
    </row>
    <row r="410" spans="1:81" x14ac:dyDescent="0.35">
      <c r="A410" s="97"/>
      <c r="B410" s="82"/>
      <c r="C410" s="82"/>
      <c r="D410" s="82"/>
      <c r="E410" s="82"/>
      <c r="F410" s="63"/>
      <c r="G410" s="63"/>
      <c r="H410" s="63"/>
      <c r="I410" s="63"/>
      <c r="J410" s="63"/>
      <c r="K410" s="63"/>
      <c r="L410" s="63"/>
      <c r="M410" s="63"/>
      <c r="N410" s="63"/>
      <c r="O410" s="63"/>
      <c r="P410" s="63"/>
      <c r="Q410" s="63"/>
      <c r="R410" s="63"/>
      <c r="S410" s="63"/>
      <c r="T410" s="63"/>
      <c r="U410" s="63"/>
      <c r="X410" s="63"/>
      <c r="Y410" s="63"/>
      <c r="Z410" s="63"/>
      <c r="AA410" s="63"/>
      <c r="AB410" s="63"/>
      <c r="AC410" s="63"/>
      <c r="AD410" s="63"/>
      <c r="AE410" s="110"/>
      <c r="AF410" s="63"/>
      <c r="AG410" s="63"/>
      <c r="AH410" s="63"/>
      <c r="AI410" s="63"/>
      <c r="AJ410" s="63"/>
      <c r="AK410" s="63"/>
      <c r="AL410" s="63"/>
      <c r="AM410" s="63"/>
      <c r="AN410" s="63"/>
      <c r="AO410" s="63"/>
      <c r="AP410" s="63"/>
      <c r="AQ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R410" s="63"/>
      <c r="BS410" s="63"/>
      <c r="BT410" s="63"/>
      <c r="BU410" s="63"/>
      <c r="BV410" s="63"/>
      <c r="BW410" s="63"/>
      <c r="BX410" s="63"/>
      <c r="BY410" s="63"/>
      <c r="BZ410" s="63"/>
      <c r="CA410" s="63"/>
      <c r="CB410" s="63"/>
      <c r="CC410" s="63"/>
    </row>
    <row r="411" spans="1:81" x14ac:dyDescent="0.35">
      <c r="A411" s="97"/>
      <c r="B411" s="82"/>
      <c r="C411" s="82"/>
      <c r="D411" s="82"/>
      <c r="E411" s="82"/>
      <c r="F411" s="63"/>
      <c r="G411" s="63"/>
      <c r="H411" s="63"/>
      <c r="I411" s="63"/>
      <c r="J411" s="63"/>
      <c r="K411" s="63"/>
      <c r="L411" s="63"/>
      <c r="M411" s="63"/>
      <c r="N411" s="63"/>
      <c r="O411" s="63"/>
      <c r="P411" s="63"/>
      <c r="Q411" s="63"/>
      <c r="R411" s="63"/>
      <c r="S411" s="63"/>
      <c r="T411" s="63"/>
      <c r="U411" s="63"/>
      <c r="X411" s="63"/>
      <c r="Y411" s="63"/>
      <c r="Z411" s="63"/>
      <c r="AA411" s="63"/>
      <c r="AB411" s="63"/>
      <c r="AC411" s="63"/>
      <c r="AD411" s="63"/>
      <c r="AE411" s="110"/>
      <c r="AF411" s="63"/>
      <c r="AG411" s="63"/>
      <c r="AH411" s="63"/>
      <c r="AI411" s="63"/>
      <c r="AJ411" s="63"/>
      <c r="AK411" s="63"/>
      <c r="AL411" s="63"/>
      <c r="AM411" s="63"/>
      <c r="AN411" s="63"/>
      <c r="AO411" s="63"/>
      <c r="AP411" s="63"/>
      <c r="AQ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R411" s="63"/>
      <c r="BS411" s="63"/>
      <c r="BT411" s="63"/>
      <c r="BU411" s="63"/>
      <c r="BV411" s="63"/>
      <c r="BW411" s="63"/>
      <c r="BX411" s="63"/>
      <c r="BY411" s="63"/>
      <c r="BZ411" s="63"/>
      <c r="CA411" s="63"/>
      <c r="CB411" s="63"/>
      <c r="CC411" s="63"/>
    </row>
    <row r="412" spans="1:81" x14ac:dyDescent="0.35">
      <c r="A412" s="97"/>
      <c r="B412" s="82"/>
      <c r="C412" s="82"/>
      <c r="D412" s="82"/>
      <c r="E412" s="82"/>
      <c r="F412" s="63"/>
      <c r="G412" s="63"/>
      <c r="H412" s="63"/>
      <c r="I412" s="63"/>
      <c r="J412" s="63"/>
      <c r="K412" s="63"/>
      <c r="L412" s="63"/>
      <c r="M412" s="63"/>
      <c r="N412" s="63"/>
      <c r="O412" s="63"/>
      <c r="P412" s="63"/>
      <c r="Q412" s="63"/>
      <c r="R412" s="63"/>
      <c r="S412" s="63"/>
      <c r="T412" s="63"/>
      <c r="U412" s="63"/>
      <c r="X412" s="63"/>
      <c r="Y412" s="63"/>
      <c r="Z412" s="63"/>
      <c r="AA412" s="63"/>
      <c r="AB412" s="63"/>
      <c r="AC412" s="63"/>
      <c r="AD412" s="63"/>
      <c r="AE412" s="110"/>
      <c r="AF412" s="63"/>
      <c r="AG412" s="63"/>
      <c r="AH412" s="63"/>
      <c r="AI412" s="63"/>
      <c r="AJ412" s="63"/>
      <c r="AK412" s="63"/>
      <c r="AL412" s="63"/>
      <c r="AM412" s="63"/>
      <c r="AN412" s="63"/>
      <c r="AO412" s="63"/>
      <c r="AP412" s="63"/>
      <c r="AQ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R412" s="63"/>
      <c r="BS412" s="63"/>
      <c r="BT412" s="63"/>
      <c r="BU412" s="63"/>
      <c r="BV412" s="63"/>
      <c r="BW412" s="63"/>
      <c r="BX412" s="63"/>
      <c r="BY412" s="63"/>
      <c r="BZ412" s="63"/>
      <c r="CA412" s="63"/>
      <c r="CB412" s="63"/>
      <c r="CC412" s="63"/>
    </row>
    <row r="413" spans="1:81" x14ac:dyDescent="0.35">
      <c r="A413" s="97"/>
      <c r="B413" s="82"/>
      <c r="C413" s="82"/>
      <c r="D413" s="82"/>
      <c r="E413" s="82"/>
      <c r="F413" s="63"/>
      <c r="G413" s="63"/>
      <c r="H413" s="63"/>
      <c r="I413" s="63"/>
      <c r="J413" s="63"/>
      <c r="K413" s="63"/>
      <c r="L413" s="63"/>
      <c r="M413" s="63"/>
      <c r="N413" s="63"/>
      <c r="O413" s="63"/>
      <c r="P413" s="63"/>
      <c r="Q413" s="63"/>
      <c r="R413" s="63"/>
      <c r="S413" s="63"/>
      <c r="T413" s="63"/>
      <c r="U413" s="63"/>
      <c r="X413" s="63"/>
      <c r="Y413" s="63"/>
      <c r="Z413" s="63"/>
      <c r="AA413" s="63"/>
      <c r="AB413" s="63"/>
      <c r="AC413" s="63"/>
      <c r="AD413" s="63"/>
      <c r="AE413" s="110"/>
      <c r="AF413" s="63"/>
      <c r="AG413" s="63"/>
      <c r="AH413" s="63"/>
      <c r="AI413" s="63"/>
      <c r="AJ413" s="63"/>
      <c r="AK413" s="63"/>
      <c r="AL413" s="63"/>
      <c r="AM413" s="63"/>
      <c r="AN413" s="63"/>
      <c r="AO413" s="63"/>
      <c r="AP413" s="63"/>
      <c r="AQ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R413" s="63"/>
      <c r="BS413" s="63"/>
      <c r="BT413" s="63"/>
      <c r="BU413" s="63"/>
      <c r="BV413" s="63"/>
      <c r="BW413" s="63"/>
      <c r="BX413" s="63"/>
      <c r="BY413" s="63"/>
      <c r="BZ413" s="63"/>
      <c r="CA413" s="63"/>
      <c r="CB413" s="63"/>
      <c r="CC413" s="63"/>
    </row>
    <row r="414" spans="1:81" x14ac:dyDescent="0.35">
      <c r="A414" s="97"/>
      <c r="B414" s="82"/>
      <c r="C414" s="82"/>
      <c r="D414" s="82"/>
      <c r="E414" s="82"/>
      <c r="F414" s="63"/>
      <c r="G414" s="63"/>
      <c r="H414" s="63"/>
      <c r="I414" s="63"/>
      <c r="J414" s="63"/>
      <c r="K414" s="63"/>
      <c r="L414" s="63"/>
      <c r="M414" s="63"/>
      <c r="N414" s="63"/>
      <c r="O414" s="63"/>
      <c r="P414" s="63"/>
      <c r="Q414" s="63"/>
      <c r="R414" s="63"/>
      <c r="S414" s="63"/>
      <c r="T414" s="63"/>
      <c r="U414" s="63"/>
      <c r="X414" s="63"/>
      <c r="Y414" s="63"/>
      <c r="Z414" s="63"/>
      <c r="AA414" s="63"/>
      <c r="AB414" s="63"/>
      <c r="AC414" s="63"/>
      <c r="AD414" s="63"/>
      <c r="AE414" s="110"/>
      <c r="AF414" s="63"/>
      <c r="AG414" s="63"/>
      <c r="AH414" s="63"/>
      <c r="AI414" s="63"/>
      <c r="AJ414" s="63"/>
      <c r="AK414" s="63"/>
      <c r="AL414" s="63"/>
      <c r="AM414" s="63"/>
      <c r="AN414" s="63"/>
      <c r="AO414" s="63"/>
      <c r="AP414" s="63"/>
      <c r="AQ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R414" s="63"/>
      <c r="BS414" s="63"/>
      <c r="BT414" s="63"/>
      <c r="BU414" s="63"/>
      <c r="BV414" s="63"/>
      <c r="BW414" s="63"/>
      <c r="BX414" s="63"/>
      <c r="BY414" s="63"/>
      <c r="BZ414" s="63"/>
      <c r="CA414" s="63"/>
      <c r="CB414" s="63"/>
      <c r="CC414" s="63"/>
    </row>
    <row r="415" spans="1:81" x14ac:dyDescent="0.35">
      <c r="A415" s="97"/>
      <c r="B415" s="82"/>
      <c r="C415" s="82"/>
      <c r="D415" s="82"/>
      <c r="E415" s="82"/>
      <c r="F415" s="63"/>
      <c r="G415" s="63"/>
      <c r="H415" s="63"/>
      <c r="I415" s="63"/>
      <c r="J415" s="63"/>
      <c r="K415" s="63"/>
      <c r="L415" s="63"/>
      <c r="M415" s="63"/>
      <c r="N415" s="63"/>
      <c r="O415" s="63"/>
      <c r="P415" s="63"/>
      <c r="Q415" s="63"/>
      <c r="R415" s="63"/>
      <c r="S415" s="63"/>
      <c r="T415" s="63"/>
      <c r="U415" s="63"/>
      <c r="X415" s="63"/>
      <c r="Y415" s="63"/>
      <c r="Z415" s="63"/>
      <c r="AA415" s="63"/>
      <c r="AB415" s="63"/>
      <c r="AC415" s="63"/>
      <c r="AD415" s="63"/>
      <c r="AE415" s="110"/>
      <c r="AF415" s="63"/>
      <c r="AG415" s="63"/>
      <c r="AH415" s="63"/>
      <c r="AI415" s="63"/>
      <c r="AJ415" s="63"/>
      <c r="AK415" s="63"/>
      <c r="AL415" s="63"/>
      <c r="AM415" s="63"/>
      <c r="AN415" s="63"/>
      <c r="AO415" s="63"/>
      <c r="AP415" s="63"/>
      <c r="AQ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R415" s="63"/>
      <c r="BS415" s="63"/>
      <c r="BT415" s="63"/>
      <c r="BU415" s="63"/>
      <c r="BV415" s="63"/>
      <c r="BW415" s="63"/>
      <c r="BX415" s="63"/>
      <c r="BY415" s="63"/>
      <c r="BZ415" s="63"/>
      <c r="CA415" s="63"/>
      <c r="CB415" s="63"/>
      <c r="CC415" s="63"/>
    </row>
    <row r="416" spans="1:81" x14ac:dyDescent="0.35">
      <c r="A416" s="97"/>
      <c r="B416" s="82"/>
      <c r="C416" s="82"/>
      <c r="D416" s="82"/>
      <c r="E416" s="82"/>
      <c r="F416" s="63"/>
      <c r="G416" s="63"/>
      <c r="H416" s="63"/>
      <c r="I416" s="63"/>
      <c r="J416" s="63"/>
      <c r="K416" s="63"/>
      <c r="L416" s="63"/>
      <c r="M416" s="63"/>
      <c r="N416" s="63"/>
      <c r="O416" s="63"/>
      <c r="P416" s="63"/>
      <c r="Q416" s="63"/>
      <c r="R416" s="63"/>
      <c r="S416" s="63"/>
      <c r="T416" s="63"/>
      <c r="U416" s="63"/>
      <c r="X416" s="63"/>
      <c r="Y416" s="63"/>
      <c r="Z416" s="63"/>
      <c r="AA416" s="63"/>
      <c r="AB416" s="63"/>
      <c r="AC416" s="63"/>
      <c r="AD416" s="63"/>
      <c r="AE416" s="110"/>
      <c r="AF416" s="63"/>
      <c r="AG416" s="63"/>
      <c r="AH416" s="63"/>
      <c r="AI416" s="63"/>
      <c r="AJ416" s="63"/>
      <c r="AK416" s="63"/>
      <c r="AL416" s="63"/>
      <c r="AM416" s="63"/>
      <c r="AN416" s="63"/>
      <c r="AO416" s="63"/>
      <c r="AP416" s="63"/>
      <c r="AQ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R416" s="63"/>
      <c r="BS416" s="63"/>
      <c r="BT416" s="63"/>
      <c r="BU416" s="63"/>
      <c r="BV416" s="63"/>
      <c r="BW416" s="63"/>
      <c r="BX416" s="63"/>
      <c r="BY416" s="63"/>
      <c r="BZ416" s="63"/>
      <c r="CA416" s="63"/>
      <c r="CB416" s="63"/>
      <c r="CC416" s="63"/>
    </row>
    <row r="417" spans="1:82" x14ac:dyDescent="0.35">
      <c r="A417" s="97"/>
      <c r="B417" s="82"/>
      <c r="C417" s="82"/>
      <c r="D417" s="82"/>
      <c r="E417" s="82"/>
      <c r="F417" s="63"/>
      <c r="G417" s="63"/>
      <c r="H417" s="63"/>
      <c r="I417" s="63"/>
      <c r="J417" s="63"/>
      <c r="K417" s="63"/>
      <c r="L417" s="63"/>
      <c r="M417" s="63"/>
      <c r="N417" s="63"/>
      <c r="O417" s="63"/>
      <c r="P417" s="63"/>
      <c r="Q417" s="63"/>
      <c r="R417" s="63"/>
      <c r="S417" s="63"/>
      <c r="T417" s="63"/>
      <c r="U417" s="63"/>
      <c r="X417" s="63"/>
      <c r="Y417" s="63"/>
      <c r="Z417" s="63"/>
      <c r="AA417" s="63"/>
      <c r="AB417" s="63"/>
      <c r="AC417" s="63"/>
      <c r="AD417" s="63"/>
      <c r="AE417" s="110"/>
      <c r="AF417" s="63"/>
      <c r="AG417" s="63"/>
      <c r="AH417" s="63"/>
      <c r="AI417" s="63"/>
      <c r="AJ417" s="63"/>
      <c r="AK417" s="63"/>
      <c r="AL417" s="63"/>
      <c r="AM417" s="63"/>
      <c r="AN417" s="63"/>
      <c r="AO417" s="63"/>
      <c r="AP417" s="63"/>
      <c r="AQ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R417" s="63"/>
      <c r="BS417" s="63"/>
      <c r="BT417" s="63"/>
      <c r="BU417" s="63"/>
      <c r="BV417" s="63"/>
      <c r="BW417" s="63"/>
      <c r="BX417" s="63"/>
      <c r="BY417" s="63"/>
      <c r="BZ417" s="63"/>
      <c r="CA417" s="63"/>
      <c r="CB417" s="63"/>
      <c r="CC417" s="63"/>
    </row>
    <row r="418" spans="1:82" x14ac:dyDescent="0.35">
      <c r="A418" s="97"/>
      <c r="B418" s="82"/>
      <c r="C418" s="82"/>
      <c r="D418" s="82"/>
      <c r="E418" s="82"/>
      <c r="F418" s="63"/>
      <c r="G418" s="63"/>
      <c r="H418" s="63"/>
      <c r="I418" s="63"/>
      <c r="J418" s="63"/>
      <c r="K418" s="63"/>
      <c r="L418" s="63"/>
      <c r="M418" s="63"/>
      <c r="N418" s="63"/>
      <c r="O418" s="63"/>
      <c r="P418" s="63"/>
      <c r="Q418" s="63"/>
      <c r="R418" s="63"/>
      <c r="S418" s="63"/>
      <c r="T418" s="63"/>
      <c r="U418" s="63"/>
      <c r="X418" s="63"/>
      <c r="Y418" s="63"/>
      <c r="Z418" s="63"/>
      <c r="AA418" s="63"/>
      <c r="AB418" s="63"/>
      <c r="AC418" s="63"/>
      <c r="AD418" s="63"/>
      <c r="AE418" s="110"/>
      <c r="AF418" s="63"/>
      <c r="AG418" s="63"/>
      <c r="AH418" s="63"/>
      <c r="AI418" s="63"/>
      <c r="AJ418" s="63"/>
      <c r="AK418" s="63"/>
      <c r="AL418" s="63"/>
      <c r="AM418" s="63"/>
      <c r="AN418" s="63"/>
      <c r="AO418" s="63"/>
      <c r="AP418" s="63"/>
      <c r="AQ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R418" s="63"/>
      <c r="BS418" s="63"/>
      <c r="BT418" s="63"/>
      <c r="BU418" s="63"/>
      <c r="BV418" s="63"/>
      <c r="BW418" s="63"/>
      <c r="BX418" s="63"/>
      <c r="BY418" s="63"/>
      <c r="BZ418" s="63"/>
      <c r="CA418" s="63"/>
      <c r="CB418" s="63"/>
      <c r="CC418" s="63"/>
    </row>
    <row r="419" spans="1:82" x14ac:dyDescent="0.35">
      <c r="A419" s="97"/>
      <c r="B419" s="82"/>
      <c r="C419" s="82"/>
      <c r="D419" s="82"/>
      <c r="E419" s="82"/>
      <c r="F419" s="63"/>
      <c r="G419" s="63"/>
      <c r="H419" s="63"/>
      <c r="I419" s="63"/>
      <c r="J419" s="63"/>
      <c r="K419" s="63"/>
      <c r="L419" s="63"/>
      <c r="M419" s="63"/>
      <c r="N419" s="63"/>
      <c r="O419" s="63"/>
      <c r="P419" s="63"/>
      <c r="Q419" s="63"/>
      <c r="R419" s="63"/>
      <c r="S419" s="63"/>
      <c r="T419" s="63"/>
      <c r="U419" s="63"/>
      <c r="X419" s="63"/>
      <c r="Y419" s="63"/>
      <c r="Z419" s="63"/>
      <c r="AA419" s="63"/>
      <c r="AB419" s="63"/>
      <c r="AC419" s="63"/>
      <c r="AD419" s="63"/>
      <c r="AE419" s="110"/>
      <c r="AF419" s="63"/>
      <c r="AG419" s="63"/>
      <c r="AH419" s="63"/>
      <c r="AI419" s="63"/>
      <c r="AJ419" s="63"/>
      <c r="AK419" s="63"/>
      <c r="AL419" s="63"/>
      <c r="AM419" s="63"/>
      <c r="AN419" s="63"/>
      <c r="AO419" s="63"/>
      <c r="AP419" s="63"/>
      <c r="AQ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R419" s="63"/>
      <c r="BS419" s="63"/>
      <c r="BT419" s="63"/>
      <c r="BU419" s="63"/>
      <c r="BV419" s="63"/>
      <c r="BW419" s="63"/>
      <c r="BX419" s="63"/>
      <c r="BY419" s="63"/>
      <c r="BZ419" s="63"/>
      <c r="CA419" s="63"/>
      <c r="CB419" s="63"/>
      <c r="CC419" s="63"/>
    </row>
    <row r="420" spans="1:82" x14ac:dyDescent="0.35">
      <c r="A420" s="97"/>
      <c r="B420" s="82"/>
      <c r="C420" s="82"/>
      <c r="D420" s="82"/>
      <c r="E420" s="82"/>
      <c r="F420" s="63"/>
      <c r="G420" s="63"/>
      <c r="H420" s="63"/>
      <c r="I420" s="63"/>
      <c r="J420" s="63"/>
      <c r="K420" s="63"/>
      <c r="L420" s="63"/>
      <c r="M420" s="63"/>
      <c r="N420" s="63"/>
      <c r="O420" s="63"/>
      <c r="P420" s="63"/>
      <c r="Q420" s="63"/>
      <c r="R420" s="63"/>
      <c r="S420" s="63"/>
      <c r="T420" s="63"/>
      <c r="U420" s="63"/>
      <c r="X420" s="63"/>
      <c r="Y420" s="63"/>
      <c r="Z420" s="63"/>
      <c r="AA420" s="63"/>
      <c r="AB420" s="63"/>
      <c r="AC420" s="63"/>
      <c r="AD420" s="63"/>
      <c r="AE420" s="110"/>
      <c r="AF420" s="63"/>
      <c r="AG420" s="63"/>
      <c r="AH420" s="63"/>
      <c r="AI420" s="63"/>
      <c r="AJ420" s="63"/>
      <c r="AK420" s="63"/>
      <c r="AL420" s="63"/>
      <c r="AM420" s="63"/>
      <c r="AN420" s="63"/>
      <c r="AO420" s="63"/>
      <c r="AP420" s="63"/>
      <c r="AQ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R420" s="63"/>
      <c r="BS420" s="63"/>
      <c r="BT420" s="63"/>
      <c r="BU420" s="63"/>
      <c r="BV420" s="63"/>
      <c r="BW420" s="63"/>
      <c r="BX420" s="63"/>
      <c r="BY420" s="63"/>
      <c r="BZ420" s="63"/>
      <c r="CA420" s="63"/>
      <c r="CB420" s="63"/>
      <c r="CC420" s="63"/>
    </row>
    <row r="421" spans="1:82" s="100" customFormat="1" x14ac:dyDescent="0.35">
      <c r="A421" s="98"/>
      <c r="B421" s="99"/>
      <c r="C421" s="99"/>
      <c r="D421" s="99"/>
      <c r="E421" s="99"/>
      <c r="V421" s="63"/>
      <c r="W421" s="63"/>
      <c r="AE421" s="101"/>
      <c r="AR421" s="63"/>
      <c r="AS421" s="63"/>
      <c r="AT421" s="102"/>
      <c r="BO421" s="102"/>
      <c r="BP421" s="63"/>
      <c r="BQ421" s="63"/>
      <c r="CD421" s="63"/>
    </row>
    <row r="422" spans="1:82" s="78" customFormat="1" x14ac:dyDescent="0.35">
      <c r="A422" s="104"/>
      <c r="B422" s="105"/>
      <c r="C422" s="105"/>
      <c r="D422" s="105"/>
      <c r="E422" s="105"/>
      <c r="V422" s="63"/>
      <c r="W422" s="63"/>
      <c r="AE422" s="79"/>
      <c r="AR422" s="63"/>
      <c r="AS422" s="63"/>
      <c r="AT422" s="103"/>
      <c r="BO422" s="103"/>
      <c r="BP422" s="63"/>
      <c r="BQ422" s="63"/>
      <c r="CD422" s="63"/>
    </row>
    <row r="423" spans="1:82" x14ac:dyDescent="0.35">
      <c r="A423" s="97"/>
      <c r="B423" s="82"/>
      <c r="C423" s="82"/>
      <c r="D423" s="82"/>
      <c r="E423" s="82"/>
      <c r="F423" s="63"/>
      <c r="G423" s="63"/>
      <c r="H423" s="63"/>
      <c r="I423" s="63"/>
      <c r="J423" s="63"/>
      <c r="K423" s="63"/>
      <c r="L423" s="63"/>
      <c r="M423" s="63"/>
      <c r="N423" s="63"/>
      <c r="O423" s="63"/>
      <c r="P423" s="63"/>
      <c r="Q423" s="63"/>
      <c r="R423" s="63"/>
      <c r="S423" s="63"/>
      <c r="T423" s="63"/>
      <c r="U423" s="63"/>
      <c r="X423" s="63"/>
      <c r="Y423" s="63"/>
      <c r="Z423" s="63"/>
      <c r="AA423" s="63"/>
      <c r="AB423" s="63"/>
      <c r="AC423" s="63"/>
      <c r="AD423" s="63"/>
      <c r="AE423" s="110"/>
      <c r="AF423" s="63"/>
      <c r="AG423" s="63"/>
      <c r="AH423" s="63"/>
      <c r="AI423" s="63"/>
      <c r="AJ423" s="63"/>
      <c r="AK423" s="63"/>
      <c r="AL423" s="63"/>
      <c r="AM423" s="63"/>
      <c r="AN423" s="63"/>
      <c r="AO423" s="63"/>
      <c r="AP423" s="63"/>
      <c r="AQ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R423" s="63"/>
      <c r="BS423" s="63"/>
      <c r="BT423" s="63"/>
      <c r="BU423" s="63"/>
      <c r="BV423" s="63"/>
      <c r="BW423" s="63"/>
      <c r="BX423" s="63"/>
      <c r="BY423" s="63"/>
      <c r="BZ423" s="63"/>
      <c r="CA423" s="63"/>
      <c r="CB423" s="63"/>
      <c r="CC423" s="63"/>
    </row>
    <row r="424" spans="1:82" x14ac:dyDescent="0.35">
      <c r="A424" s="97"/>
      <c r="B424" s="82"/>
      <c r="C424" s="82"/>
      <c r="D424" s="82"/>
      <c r="E424" s="82"/>
      <c r="F424" s="63"/>
      <c r="G424" s="63"/>
      <c r="H424" s="63"/>
      <c r="I424" s="63"/>
      <c r="J424" s="63"/>
      <c r="K424" s="63"/>
      <c r="L424" s="63"/>
      <c r="M424" s="63"/>
      <c r="N424" s="63"/>
      <c r="O424" s="63"/>
      <c r="P424" s="63"/>
      <c r="Q424" s="63"/>
      <c r="R424" s="63"/>
      <c r="S424" s="63"/>
      <c r="T424" s="63"/>
      <c r="U424" s="63"/>
      <c r="X424" s="63"/>
      <c r="Y424" s="63"/>
      <c r="Z424" s="63"/>
      <c r="AA424" s="63"/>
      <c r="AB424" s="63"/>
      <c r="AC424" s="63"/>
      <c r="AD424" s="63"/>
      <c r="AE424" s="110"/>
      <c r="AF424" s="63"/>
      <c r="AG424" s="63"/>
      <c r="AH424" s="63"/>
      <c r="AI424" s="63"/>
      <c r="AJ424" s="63"/>
      <c r="AK424" s="63"/>
      <c r="AL424" s="63"/>
      <c r="AM424" s="63"/>
      <c r="AN424" s="63"/>
      <c r="AO424" s="63"/>
      <c r="AP424" s="63"/>
      <c r="AQ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R424" s="63"/>
      <c r="BS424" s="63"/>
      <c r="BT424" s="63"/>
      <c r="BU424" s="63"/>
      <c r="BV424" s="63"/>
      <c r="BW424" s="63"/>
      <c r="BX424" s="63"/>
      <c r="BY424" s="63"/>
      <c r="BZ424" s="63"/>
      <c r="CA424" s="63"/>
      <c r="CB424" s="63"/>
      <c r="CC424" s="63"/>
    </row>
    <row r="425" spans="1:82" x14ac:dyDescent="0.35">
      <c r="A425" s="97"/>
      <c r="B425" s="82"/>
      <c r="C425" s="82"/>
      <c r="D425" s="82"/>
      <c r="E425" s="82"/>
      <c r="F425" s="63"/>
      <c r="G425" s="63"/>
      <c r="H425" s="63"/>
      <c r="I425" s="63"/>
      <c r="J425" s="63"/>
      <c r="K425" s="63"/>
      <c r="L425" s="63"/>
      <c r="M425" s="63"/>
      <c r="N425" s="63"/>
      <c r="O425" s="63"/>
      <c r="P425" s="63"/>
      <c r="Q425" s="63"/>
      <c r="R425" s="63"/>
      <c r="S425" s="63"/>
      <c r="T425" s="63"/>
      <c r="U425" s="63"/>
      <c r="X425" s="63"/>
      <c r="Y425" s="63"/>
      <c r="Z425" s="63"/>
      <c r="AA425" s="63"/>
      <c r="AB425" s="63"/>
      <c r="AC425" s="63"/>
      <c r="AD425" s="63"/>
      <c r="AE425" s="110"/>
      <c r="AF425" s="63"/>
      <c r="AG425" s="63"/>
      <c r="AH425" s="63"/>
      <c r="AI425" s="63"/>
      <c r="AJ425" s="63"/>
      <c r="AK425" s="63"/>
      <c r="AL425" s="63"/>
      <c r="AM425" s="63"/>
      <c r="AN425" s="63"/>
      <c r="AO425" s="63"/>
      <c r="AP425" s="63"/>
      <c r="AQ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R425" s="63"/>
      <c r="BS425" s="63"/>
      <c r="BT425" s="63"/>
      <c r="BU425" s="63"/>
      <c r="BV425" s="63"/>
      <c r="BW425" s="63"/>
      <c r="BX425" s="63"/>
      <c r="BY425" s="63"/>
      <c r="BZ425" s="63"/>
      <c r="CA425" s="63"/>
      <c r="CB425" s="63"/>
      <c r="CC425" s="63"/>
    </row>
    <row r="426" spans="1:82" x14ac:dyDescent="0.35">
      <c r="A426" s="97"/>
      <c r="B426" s="82"/>
      <c r="C426" s="82"/>
      <c r="D426" s="82"/>
      <c r="E426" s="82"/>
      <c r="F426" s="63"/>
      <c r="G426" s="63"/>
      <c r="H426" s="63"/>
      <c r="I426" s="63"/>
      <c r="J426" s="63"/>
      <c r="K426" s="63"/>
      <c r="L426" s="63"/>
      <c r="M426" s="63"/>
      <c r="N426" s="63"/>
      <c r="O426" s="63"/>
      <c r="P426" s="63"/>
      <c r="Q426" s="63"/>
      <c r="R426" s="63"/>
      <c r="S426" s="63"/>
      <c r="T426" s="63"/>
      <c r="U426" s="63"/>
      <c r="X426" s="63"/>
      <c r="Y426" s="63"/>
      <c r="Z426" s="63"/>
      <c r="AA426" s="63"/>
      <c r="AB426" s="63"/>
      <c r="AC426" s="63"/>
      <c r="AD426" s="63"/>
      <c r="AE426" s="110"/>
      <c r="AF426" s="63"/>
      <c r="AG426" s="63"/>
      <c r="AH426" s="63"/>
      <c r="AI426" s="63"/>
      <c r="AJ426" s="63"/>
      <c r="AK426" s="63"/>
      <c r="AL426" s="63"/>
      <c r="AM426" s="63"/>
      <c r="AN426" s="63"/>
      <c r="AO426" s="63"/>
      <c r="AP426" s="63"/>
      <c r="AQ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R426" s="63"/>
      <c r="BS426" s="63"/>
      <c r="BT426" s="63"/>
      <c r="BU426" s="63"/>
      <c r="BV426" s="63"/>
      <c r="BW426" s="63"/>
      <c r="BX426" s="63"/>
      <c r="BY426" s="63"/>
      <c r="BZ426" s="63"/>
      <c r="CA426" s="63"/>
      <c r="CB426" s="63"/>
      <c r="CC426" s="63"/>
    </row>
    <row r="427" spans="1:82" x14ac:dyDescent="0.35">
      <c r="A427" s="97"/>
      <c r="B427" s="82"/>
      <c r="C427" s="82"/>
      <c r="D427" s="82"/>
      <c r="E427" s="82"/>
      <c r="F427" s="63"/>
      <c r="G427" s="63"/>
      <c r="H427" s="63"/>
      <c r="I427" s="63"/>
      <c r="J427" s="63"/>
      <c r="K427" s="63"/>
      <c r="L427" s="63"/>
      <c r="M427" s="63"/>
      <c r="N427" s="63"/>
      <c r="O427" s="63"/>
      <c r="P427" s="63"/>
      <c r="Q427" s="63"/>
      <c r="R427" s="63"/>
      <c r="S427" s="63"/>
      <c r="T427" s="63"/>
      <c r="U427" s="63"/>
      <c r="X427" s="63"/>
      <c r="Y427" s="63"/>
      <c r="Z427" s="63"/>
      <c r="AA427" s="63"/>
      <c r="AB427" s="63"/>
      <c r="AC427" s="63"/>
      <c r="AD427" s="63"/>
      <c r="AE427" s="110"/>
      <c r="AF427" s="63"/>
      <c r="AG427" s="63"/>
      <c r="AH427" s="63"/>
      <c r="AI427" s="63"/>
      <c r="AJ427" s="63"/>
      <c r="AK427" s="63"/>
      <c r="AL427" s="63"/>
      <c r="AM427" s="63"/>
      <c r="AN427" s="63"/>
      <c r="AO427" s="63"/>
      <c r="AP427" s="63"/>
      <c r="AQ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R427" s="63"/>
      <c r="BS427" s="63"/>
      <c r="BT427" s="63"/>
      <c r="BU427" s="63"/>
      <c r="BV427" s="63"/>
      <c r="BW427" s="63"/>
      <c r="BX427" s="63"/>
      <c r="BY427" s="63"/>
      <c r="BZ427" s="63"/>
      <c r="CA427" s="63"/>
      <c r="CB427" s="63"/>
      <c r="CC427" s="63"/>
    </row>
    <row r="428" spans="1:82" x14ac:dyDescent="0.35">
      <c r="A428" s="97"/>
      <c r="B428" s="82"/>
      <c r="C428" s="82"/>
      <c r="D428" s="82"/>
      <c r="E428" s="82"/>
      <c r="F428" s="63"/>
      <c r="G428" s="63"/>
      <c r="H428" s="63"/>
      <c r="I428" s="63"/>
      <c r="J428" s="63"/>
      <c r="K428" s="63"/>
      <c r="L428" s="63"/>
      <c r="M428" s="63"/>
      <c r="N428" s="63"/>
      <c r="O428" s="63"/>
      <c r="P428" s="63"/>
      <c r="Q428" s="63"/>
      <c r="R428" s="63"/>
      <c r="S428" s="63"/>
      <c r="T428" s="63"/>
      <c r="U428" s="63"/>
      <c r="X428" s="63"/>
      <c r="Y428" s="63"/>
      <c r="Z428" s="63"/>
      <c r="AA428" s="63"/>
      <c r="AB428" s="63"/>
      <c r="AC428" s="63"/>
      <c r="AD428" s="63"/>
      <c r="AE428" s="110"/>
      <c r="AF428" s="63"/>
      <c r="AG428" s="63"/>
      <c r="AH428" s="63"/>
      <c r="AI428" s="63"/>
      <c r="AJ428" s="63"/>
      <c r="AK428" s="63"/>
      <c r="AL428" s="63"/>
      <c r="AM428" s="63"/>
      <c r="AN428" s="63"/>
      <c r="AO428" s="63"/>
      <c r="AP428" s="63"/>
      <c r="AQ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R428" s="63"/>
      <c r="BS428" s="63"/>
      <c r="BT428" s="63"/>
      <c r="BU428" s="63"/>
      <c r="BV428" s="63"/>
      <c r="BW428" s="63"/>
      <c r="BX428" s="63"/>
      <c r="BY428" s="63"/>
      <c r="BZ428" s="63"/>
      <c r="CA428" s="63"/>
      <c r="CB428" s="63"/>
      <c r="CC428" s="63"/>
    </row>
    <row r="429" spans="1:82" x14ac:dyDescent="0.35">
      <c r="A429" s="97"/>
      <c r="B429" s="82"/>
      <c r="C429" s="82"/>
      <c r="D429" s="82"/>
      <c r="E429" s="82"/>
      <c r="F429" s="63"/>
      <c r="G429" s="63"/>
      <c r="H429" s="63"/>
      <c r="I429" s="63"/>
      <c r="J429" s="63"/>
      <c r="K429" s="63"/>
      <c r="L429" s="63"/>
      <c r="M429" s="63"/>
      <c r="N429" s="63"/>
      <c r="O429" s="63"/>
      <c r="P429" s="63"/>
      <c r="Q429" s="63"/>
      <c r="R429" s="63"/>
      <c r="S429" s="63"/>
      <c r="T429" s="63"/>
      <c r="U429" s="63"/>
      <c r="X429" s="63"/>
      <c r="Y429" s="63"/>
      <c r="Z429" s="63"/>
      <c r="AA429" s="63"/>
      <c r="AB429" s="63"/>
      <c r="AC429" s="63"/>
      <c r="AD429" s="63"/>
      <c r="AE429" s="110"/>
      <c r="AF429" s="63"/>
      <c r="AG429" s="63"/>
      <c r="AH429" s="63"/>
      <c r="AI429" s="63"/>
      <c r="AJ429" s="63"/>
      <c r="AK429" s="63"/>
      <c r="AL429" s="63"/>
      <c r="AM429" s="63"/>
      <c r="AN429" s="63"/>
      <c r="AO429" s="63"/>
      <c r="AP429" s="63"/>
      <c r="AQ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R429" s="63"/>
      <c r="BS429" s="63"/>
      <c r="BT429" s="63"/>
      <c r="BU429" s="63"/>
      <c r="BV429" s="63"/>
      <c r="BW429" s="63"/>
      <c r="BX429" s="63"/>
      <c r="BY429" s="63"/>
      <c r="BZ429" s="63"/>
      <c r="CA429" s="63"/>
      <c r="CB429" s="63"/>
      <c r="CC429" s="63"/>
    </row>
    <row r="430" spans="1:82" x14ac:dyDescent="0.35">
      <c r="A430" s="97"/>
      <c r="B430" s="82"/>
      <c r="C430" s="82"/>
      <c r="D430" s="82"/>
      <c r="E430" s="82"/>
      <c r="F430" s="63"/>
      <c r="G430" s="63"/>
      <c r="H430" s="63"/>
      <c r="I430" s="63"/>
      <c r="J430" s="63"/>
      <c r="K430" s="63"/>
      <c r="L430" s="63"/>
      <c r="M430" s="63"/>
      <c r="N430" s="63"/>
      <c r="O430" s="63"/>
      <c r="P430" s="63"/>
      <c r="Q430" s="63"/>
      <c r="R430" s="63"/>
      <c r="S430" s="63"/>
      <c r="T430" s="63"/>
      <c r="U430" s="63"/>
      <c r="X430" s="63"/>
      <c r="Y430" s="63"/>
      <c r="Z430" s="63"/>
      <c r="AA430" s="63"/>
      <c r="AB430" s="63"/>
      <c r="AC430" s="63"/>
      <c r="AD430" s="63"/>
      <c r="AE430" s="110"/>
      <c r="AF430" s="63"/>
      <c r="AG430" s="63"/>
      <c r="AH430" s="63"/>
      <c r="AI430" s="63"/>
      <c r="AJ430" s="63"/>
      <c r="AK430" s="63"/>
      <c r="AL430" s="63"/>
      <c r="AM430" s="63"/>
      <c r="AN430" s="63"/>
      <c r="AO430" s="63"/>
      <c r="AP430" s="63"/>
      <c r="AQ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R430" s="63"/>
      <c r="BS430" s="63"/>
      <c r="BT430" s="63"/>
      <c r="BU430" s="63"/>
      <c r="BV430" s="63"/>
      <c r="BW430" s="63"/>
      <c r="BX430" s="63"/>
      <c r="BY430" s="63"/>
      <c r="BZ430" s="63"/>
      <c r="CA430" s="63"/>
      <c r="CB430" s="63"/>
      <c r="CC430" s="63"/>
    </row>
    <row r="431" spans="1:82" x14ac:dyDescent="0.35">
      <c r="A431" s="97"/>
      <c r="B431" s="82"/>
      <c r="C431" s="82"/>
      <c r="D431" s="82"/>
      <c r="E431" s="82"/>
      <c r="F431" s="63"/>
      <c r="G431" s="63"/>
      <c r="H431" s="63"/>
      <c r="I431" s="63"/>
      <c r="J431" s="63"/>
      <c r="K431" s="63"/>
      <c r="L431" s="63"/>
      <c r="M431" s="63"/>
      <c r="N431" s="63"/>
      <c r="O431" s="63"/>
      <c r="P431" s="63"/>
      <c r="Q431" s="63"/>
      <c r="R431" s="63"/>
      <c r="S431" s="63"/>
      <c r="T431" s="63"/>
      <c r="U431" s="63"/>
      <c r="X431" s="63"/>
      <c r="Y431" s="63"/>
      <c r="Z431" s="63"/>
      <c r="AA431" s="63"/>
      <c r="AB431" s="63"/>
      <c r="AC431" s="63"/>
      <c r="AD431" s="63"/>
      <c r="AE431" s="110"/>
      <c r="AF431" s="63"/>
      <c r="AG431" s="63"/>
      <c r="AH431" s="63"/>
      <c r="AI431" s="63"/>
      <c r="AJ431" s="63"/>
      <c r="AK431" s="63"/>
      <c r="AL431" s="63"/>
      <c r="AM431" s="63"/>
      <c r="AN431" s="63"/>
      <c r="AO431" s="63"/>
      <c r="AP431" s="63"/>
      <c r="AQ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R431" s="63"/>
      <c r="BS431" s="63"/>
      <c r="BT431" s="63"/>
      <c r="BU431" s="63"/>
      <c r="BV431" s="63"/>
      <c r="BW431" s="63"/>
      <c r="BX431" s="63"/>
      <c r="BY431" s="63"/>
      <c r="BZ431" s="63"/>
      <c r="CA431" s="63"/>
      <c r="CB431" s="63"/>
      <c r="CC431" s="63"/>
    </row>
    <row r="432" spans="1:82" x14ac:dyDescent="0.35">
      <c r="A432" s="97"/>
      <c r="B432" s="82"/>
      <c r="C432" s="82"/>
      <c r="D432" s="82"/>
      <c r="E432" s="82"/>
      <c r="F432" s="63"/>
      <c r="G432" s="63"/>
      <c r="H432" s="63"/>
      <c r="I432" s="63"/>
      <c r="J432" s="63"/>
      <c r="K432" s="63"/>
      <c r="L432" s="63"/>
      <c r="M432" s="63"/>
      <c r="N432" s="63"/>
      <c r="O432" s="63"/>
      <c r="P432" s="63"/>
      <c r="Q432" s="63"/>
      <c r="R432" s="63"/>
      <c r="S432" s="63"/>
      <c r="T432" s="63"/>
      <c r="U432" s="63"/>
      <c r="X432" s="63"/>
      <c r="Y432" s="63"/>
      <c r="Z432" s="63"/>
      <c r="AA432" s="63"/>
      <c r="AB432" s="63"/>
      <c r="AC432" s="63"/>
      <c r="AD432" s="63"/>
      <c r="AE432" s="110"/>
      <c r="AF432" s="63"/>
      <c r="AG432" s="63"/>
      <c r="AH432" s="63"/>
      <c r="AI432" s="63"/>
      <c r="AJ432" s="63"/>
      <c r="AK432" s="63"/>
      <c r="AL432" s="63"/>
      <c r="AM432" s="63"/>
      <c r="AN432" s="63"/>
      <c r="AO432" s="63"/>
      <c r="AP432" s="63"/>
      <c r="AQ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R432" s="63"/>
      <c r="BS432" s="63"/>
      <c r="BT432" s="63"/>
      <c r="BU432" s="63"/>
      <c r="BV432" s="63"/>
      <c r="BW432" s="63"/>
      <c r="BX432" s="63"/>
      <c r="BY432" s="63"/>
      <c r="BZ432" s="63"/>
      <c r="CA432" s="63"/>
      <c r="CB432" s="63"/>
      <c r="CC432" s="63"/>
    </row>
    <row r="433" spans="1:81" x14ac:dyDescent="0.35">
      <c r="A433" s="97"/>
      <c r="B433" s="82"/>
      <c r="C433" s="82"/>
      <c r="D433" s="82"/>
      <c r="E433" s="82"/>
      <c r="F433" s="63"/>
      <c r="G433" s="63"/>
      <c r="H433" s="63"/>
      <c r="I433" s="63"/>
      <c r="J433" s="63"/>
      <c r="K433" s="63"/>
      <c r="L433" s="63"/>
      <c r="M433" s="63"/>
      <c r="N433" s="63"/>
      <c r="O433" s="63"/>
      <c r="P433" s="63"/>
      <c r="Q433" s="63"/>
      <c r="R433" s="63"/>
      <c r="S433" s="63"/>
      <c r="T433" s="63"/>
      <c r="U433" s="63"/>
      <c r="X433" s="63"/>
      <c r="Y433" s="63"/>
      <c r="Z433" s="63"/>
      <c r="AA433" s="63"/>
      <c r="AB433" s="63"/>
      <c r="AC433" s="63"/>
      <c r="AD433" s="63"/>
      <c r="AE433" s="110"/>
      <c r="AF433" s="63"/>
      <c r="AG433" s="63"/>
      <c r="AH433" s="63"/>
      <c r="AI433" s="63"/>
      <c r="AJ433" s="63"/>
      <c r="AK433" s="63"/>
      <c r="AL433" s="63"/>
      <c r="AM433" s="63"/>
      <c r="AN433" s="63"/>
      <c r="AO433" s="63"/>
      <c r="AP433" s="63"/>
      <c r="AQ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R433" s="63"/>
      <c r="BS433" s="63"/>
      <c r="BT433" s="63"/>
      <c r="BU433" s="63"/>
      <c r="BV433" s="63"/>
      <c r="BW433" s="63"/>
      <c r="BX433" s="63"/>
      <c r="BY433" s="63"/>
      <c r="BZ433" s="63"/>
      <c r="CA433" s="63"/>
      <c r="CB433" s="63"/>
      <c r="CC433" s="63"/>
    </row>
    <row r="434" spans="1:81" x14ac:dyDescent="0.35">
      <c r="A434" s="97"/>
      <c r="B434" s="82"/>
      <c r="C434" s="82"/>
      <c r="D434" s="82"/>
      <c r="E434" s="82"/>
      <c r="F434" s="63"/>
      <c r="G434" s="63"/>
      <c r="H434" s="63"/>
      <c r="I434" s="63"/>
      <c r="J434" s="63"/>
      <c r="K434" s="63"/>
      <c r="L434" s="63"/>
      <c r="M434" s="63"/>
      <c r="N434" s="63"/>
      <c r="O434" s="63"/>
      <c r="P434" s="63"/>
      <c r="Q434" s="63"/>
      <c r="R434" s="63"/>
      <c r="S434" s="63"/>
      <c r="T434" s="63"/>
      <c r="U434" s="63"/>
      <c r="X434" s="63"/>
      <c r="Y434" s="63"/>
      <c r="Z434" s="63"/>
      <c r="AA434" s="63"/>
      <c r="AB434" s="63"/>
      <c r="AC434" s="63"/>
      <c r="AD434" s="63"/>
      <c r="AE434" s="110"/>
      <c r="AF434" s="63"/>
      <c r="AG434" s="63"/>
      <c r="AH434" s="63"/>
      <c r="AI434" s="63"/>
      <c r="AJ434" s="63"/>
      <c r="AK434" s="63"/>
      <c r="AL434" s="63"/>
      <c r="AM434" s="63"/>
      <c r="AN434" s="63"/>
      <c r="AO434" s="63"/>
      <c r="AP434" s="63"/>
      <c r="AQ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R434" s="63"/>
      <c r="BS434" s="63"/>
      <c r="BT434" s="63"/>
      <c r="BU434" s="63"/>
      <c r="BV434" s="63"/>
      <c r="BW434" s="63"/>
      <c r="BX434" s="63"/>
      <c r="BY434" s="63"/>
      <c r="BZ434" s="63"/>
      <c r="CA434" s="63"/>
      <c r="CB434" s="63"/>
      <c r="CC434" s="63"/>
    </row>
    <row r="435" spans="1:81" x14ac:dyDescent="0.35">
      <c r="A435" s="97"/>
      <c r="B435" s="82"/>
      <c r="C435" s="82"/>
      <c r="D435" s="82"/>
      <c r="E435" s="82"/>
      <c r="F435" s="63"/>
      <c r="G435" s="63"/>
      <c r="H435" s="63"/>
      <c r="I435" s="63"/>
      <c r="J435" s="63"/>
      <c r="K435" s="63"/>
      <c r="L435" s="63"/>
      <c r="M435" s="63"/>
      <c r="N435" s="63"/>
      <c r="O435" s="63"/>
      <c r="P435" s="63"/>
      <c r="Q435" s="63"/>
      <c r="R435" s="63"/>
      <c r="S435" s="63"/>
      <c r="T435" s="63"/>
      <c r="U435" s="63"/>
      <c r="X435" s="63"/>
      <c r="Y435" s="63"/>
      <c r="Z435" s="63"/>
      <c r="AA435" s="63"/>
      <c r="AB435" s="63"/>
      <c r="AC435" s="63"/>
      <c r="AD435" s="63"/>
      <c r="AE435" s="110"/>
      <c r="AF435" s="63"/>
      <c r="AG435" s="63"/>
      <c r="AH435" s="63"/>
      <c r="AI435" s="63"/>
      <c r="AJ435" s="63"/>
      <c r="AK435" s="63"/>
      <c r="AL435" s="63"/>
      <c r="AM435" s="63"/>
      <c r="AN435" s="63"/>
      <c r="AO435" s="63"/>
      <c r="AP435" s="63"/>
      <c r="AQ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R435" s="63"/>
      <c r="BS435" s="63"/>
      <c r="BT435" s="63"/>
      <c r="BU435" s="63"/>
      <c r="BV435" s="63"/>
      <c r="BW435" s="63"/>
      <c r="BX435" s="63"/>
      <c r="BY435" s="63"/>
      <c r="BZ435" s="63"/>
      <c r="CA435" s="63"/>
      <c r="CB435" s="63"/>
      <c r="CC435" s="63"/>
    </row>
    <row r="436" spans="1:81" x14ac:dyDescent="0.35">
      <c r="A436" s="97"/>
      <c r="B436" s="82"/>
      <c r="C436" s="82"/>
      <c r="D436" s="82"/>
      <c r="E436" s="82"/>
      <c r="F436" s="63"/>
      <c r="G436" s="63"/>
      <c r="H436" s="63"/>
      <c r="I436" s="63"/>
      <c r="J436" s="63"/>
      <c r="K436" s="63"/>
      <c r="L436" s="63"/>
      <c r="M436" s="63"/>
      <c r="N436" s="63"/>
      <c r="O436" s="63"/>
      <c r="P436" s="63"/>
      <c r="Q436" s="63"/>
      <c r="R436" s="63"/>
      <c r="S436" s="63"/>
      <c r="T436" s="63"/>
      <c r="U436" s="63"/>
      <c r="X436" s="63"/>
      <c r="Y436" s="63"/>
      <c r="Z436" s="63"/>
      <c r="AA436" s="63"/>
      <c r="AB436" s="63"/>
      <c r="AC436" s="63"/>
      <c r="AD436" s="63"/>
      <c r="AE436" s="110"/>
      <c r="AF436" s="63"/>
      <c r="AG436" s="63"/>
      <c r="AH436" s="63"/>
      <c r="AI436" s="63"/>
      <c r="AJ436" s="63"/>
      <c r="AK436" s="63"/>
      <c r="AL436" s="63"/>
      <c r="AM436" s="63"/>
      <c r="AN436" s="63"/>
      <c r="AO436" s="63"/>
      <c r="AP436" s="63"/>
      <c r="AQ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R436" s="63"/>
      <c r="BS436" s="63"/>
      <c r="BT436" s="63"/>
      <c r="BU436" s="63"/>
      <c r="BV436" s="63"/>
      <c r="BW436" s="63"/>
      <c r="BX436" s="63"/>
      <c r="BY436" s="63"/>
      <c r="BZ436" s="63"/>
      <c r="CA436" s="63"/>
      <c r="CB436" s="63"/>
      <c r="CC436" s="63"/>
    </row>
    <row r="437" spans="1:81" x14ac:dyDescent="0.35">
      <c r="A437" s="97"/>
      <c r="B437" s="82"/>
      <c r="C437" s="82"/>
      <c r="D437" s="82"/>
      <c r="E437" s="82"/>
      <c r="F437" s="63"/>
      <c r="G437" s="63"/>
      <c r="H437" s="63"/>
      <c r="I437" s="63"/>
      <c r="J437" s="63"/>
      <c r="K437" s="63"/>
      <c r="L437" s="63"/>
      <c r="M437" s="63"/>
      <c r="N437" s="63"/>
      <c r="O437" s="63"/>
      <c r="P437" s="63"/>
      <c r="Q437" s="63"/>
      <c r="R437" s="63"/>
      <c r="S437" s="63"/>
      <c r="T437" s="63"/>
      <c r="U437" s="63"/>
      <c r="X437" s="63"/>
      <c r="Y437" s="63"/>
      <c r="Z437" s="63"/>
      <c r="AA437" s="63"/>
      <c r="AB437" s="63"/>
      <c r="AC437" s="63"/>
      <c r="AD437" s="63"/>
      <c r="AE437" s="110"/>
      <c r="AF437" s="63"/>
      <c r="AG437" s="63"/>
      <c r="AH437" s="63"/>
      <c r="AI437" s="63"/>
      <c r="AJ437" s="63"/>
      <c r="AK437" s="63"/>
      <c r="AL437" s="63"/>
      <c r="AM437" s="63"/>
      <c r="AN437" s="63"/>
      <c r="AO437" s="63"/>
      <c r="AP437" s="63"/>
      <c r="AQ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R437" s="63"/>
      <c r="BS437" s="63"/>
      <c r="BT437" s="63"/>
      <c r="BU437" s="63"/>
      <c r="BV437" s="63"/>
      <c r="BW437" s="63"/>
      <c r="BX437" s="63"/>
      <c r="BY437" s="63"/>
      <c r="BZ437" s="63"/>
      <c r="CA437" s="63"/>
      <c r="CB437" s="63"/>
      <c r="CC437" s="63"/>
    </row>
    <row r="438" spans="1:81" x14ac:dyDescent="0.35">
      <c r="A438" s="97"/>
      <c r="B438" s="82"/>
      <c r="C438" s="82"/>
      <c r="D438" s="82"/>
      <c r="E438" s="82"/>
      <c r="F438" s="63"/>
      <c r="G438" s="63"/>
      <c r="H438" s="63"/>
      <c r="I438" s="63"/>
      <c r="J438" s="63"/>
      <c r="K438" s="63"/>
      <c r="L438" s="63"/>
      <c r="M438" s="63"/>
      <c r="N438" s="63"/>
      <c r="O438" s="63"/>
      <c r="P438" s="63"/>
      <c r="Q438" s="63"/>
      <c r="R438" s="63"/>
      <c r="S438" s="63"/>
      <c r="T438" s="63"/>
      <c r="U438" s="63"/>
      <c r="X438" s="63"/>
      <c r="Y438" s="63"/>
      <c r="Z438" s="63"/>
      <c r="AA438" s="63"/>
      <c r="AB438" s="63"/>
      <c r="AC438" s="63"/>
      <c r="AD438" s="63"/>
      <c r="AE438" s="110"/>
      <c r="AF438" s="63"/>
      <c r="AG438" s="63"/>
      <c r="AH438" s="63"/>
      <c r="AI438" s="63"/>
      <c r="AJ438" s="63"/>
      <c r="AK438" s="63"/>
      <c r="AL438" s="63"/>
      <c r="AM438" s="63"/>
      <c r="AN438" s="63"/>
      <c r="AO438" s="63"/>
      <c r="AP438" s="63"/>
      <c r="AQ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R438" s="63"/>
      <c r="BS438" s="63"/>
      <c r="BT438" s="63"/>
      <c r="BU438" s="63"/>
      <c r="BV438" s="63"/>
      <c r="BW438" s="63"/>
      <c r="BX438" s="63"/>
      <c r="BY438" s="63"/>
      <c r="BZ438" s="63"/>
      <c r="CA438" s="63"/>
      <c r="CB438" s="63"/>
      <c r="CC438" s="63"/>
    </row>
    <row r="439" spans="1:81" x14ac:dyDescent="0.35">
      <c r="A439" s="97"/>
      <c r="B439" s="82"/>
      <c r="C439" s="82"/>
      <c r="D439" s="82"/>
      <c r="E439" s="82"/>
      <c r="F439" s="63"/>
      <c r="G439" s="63"/>
      <c r="H439" s="63"/>
      <c r="I439" s="63"/>
      <c r="J439" s="63"/>
      <c r="K439" s="63"/>
      <c r="L439" s="63"/>
      <c r="M439" s="63"/>
      <c r="N439" s="63"/>
      <c r="O439" s="63"/>
      <c r="P439" s="63"/>
      <c r="Q439" s="63"/>
      <c r="R439" s="63"/>
      <c r="S439" s="63"/>
      <c r="T439" s="63"/>
      <c r="U439" s="63"/>
      <c r="X439" s="63"/>
      <c r="Y439" s="63"/>
      <c r="Z439" s="63"/>
      <c r="AA439" s="63"/>
      <c r="AB439" s="63"/>
      <c r="AC439" s="63"/>
      <c r="AD439" s="63"/>
      <c r="AE439" s="110"/>
      <c r="AF439" s="63"/>
      <c r="AG439" s="63"/>
      <c r="AH439" s="63"/>
      <c r="AI439" s="63"/>
      <c r="AJ439" s="63"/>
      <c r="AK439" s="63"/>
      <c r="AL439" s="63"/>
      <c r="AM439" s="63"/>
      <c r="AN439" s="63"/>
      <c r="AO439" s="63"/>
      <c r="AP439" s="63"/>
      <c r="AQ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R439" s="63"/>
      <c r="BS439" s="63"/>
      <c r="BT439" s="63"/>
      <c r="BU439" s="63"/>
      <c r="BV439" s="63"/>
      <c r="BW439" s="63"/>
      <c r="BX439" s="63"/>
      <c r="BY439" s="63"/>
      <c r="BZ439" s="63"/>
      <c r="CA439" s="63"/>
      <c r="CB439" s="63"/>
      <c r="CC439" s="63"/>
    </row>
    <row r="440" spans="1:81" x14ac:dyDescent="0.35">
      <c r="A440" s="97"/>
      <c r="B440" s="82"/>
      <c r="C440" s="82"/>
      <c r="D440" s="82"/>
      <c r="E440" s="82"/>
      <c r="F440" s="63"/>
      <c r="G440" s="63"/>
      <c r="H440" s="63"/>
      <c r="I440" s="63"/>
      <c r="J440" s="63"/>
      <c r="K440" s="63"/>
      <c r="L440" s="63"/>
      <c r="M440" s="63"/>
      <c r="N440" s="63"/>
      <c r="O440" s="63"/>
      <c r="P440" s="63"/>
      <c r="Q440" s="63"/>
      <c r="R440" s="63"/>
      <c r="S440" s="63"/>
      <c r="T440" s="63"/>
      <c r="U440" s="63"/>
      <c r="X440" s="63"/>
      <c r="Y440" s="63"/>
      <c r="Z440" s="63"/>
      <c r="AA440" s="63"/>
      <c r="AB440" s="63"/>
      <c r="AC440" s="63"/>
      <c r="AD440" s="63"/>
      <c r="AE440" s="110"/>
      <c r="AF440" s="63"/>
      <c r="AG440" s="63"/>
      <c r="AH440" s="63"/>
      <c r="AI440" s="63"/>
      <c r="AJ440" s="63"/>
      <c r="AK440" s="63"/>
      <c r="AL440" s="63"/>
      <c r="AM440" s="63"/>
      <c r="AN440" s="63"/>
      <c r="AO440" s="63"/>
      <c r="AP440" s="63"/>
      <c r="AQ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R440" s="63"/>
      <c r="BS440" s="63"/>
      <c r="BT440" s="63"/>
      <c r="BU440" s="63"/>
      <c r="BV440" s="63"/>
      <c r="BW440" s="63"/>
      <c r="BX440" s="63"/>
      <c r="BY440" s="63"/>
      <c r="BZ440" s="63"/>
      <c r="CA440" s="63"/>
      <c r="CB440" s="63"/>
      <c r="CC440" s="63"/>
    </row>
    <row r="441" spans="1:81" x14ac:dyDescent="0.35">
      <c r="A441" s="97"/>
      <c r="B441" s="82"/>
      <c r="C441" s="82"/>
      <c r="D441" s="82"/>
      <c r="E441" s="82"/>
      <c r="F441" s="63"/>
      <c r="G441" s="63"/>
      <c r="H441" s="63"/>
      <c r="I441" s="63"/>
      <c r="J441" s="63"/>
      <c r="K441" s="63"/>
      <c r="L441" s="63"/>
      <c r="M441" s="63"/>
      <c r="N441" s="63"/>
      <c r="O441" s="63"/>
      <c r="P441" s="63"/>
      <c r="Q441" s="63"/>
      <c r="R441" s="63"/>
      <c r="S441" s="63"/>
      <c r="T441" s="63"/>
      <c r="U441" s="63"/>
      <c r="X441" s="63"/>
      <c r="Y441" s="63"/>
      <c r="Z441" s="63"/>
      <c r="AA441" s="63"/>
      <c r="AB441" s="63"/>
      <c r="AC441" s="63"/>
      <c r="AD441" s="63"/>
      <c r="AE441" s="110"/>
      <c r="AF441" s="63"/>
      <c r="AG441" s="63"/>
      <c r="AH441" s="63"/>
      <c r="AI441" s="63"/>
      <c r="AJ441" s="63"/>
      <c r="AK441" s="63"/>
      <c r="AL441" s="63"/>
      <c r="AM441" s="63"/>
      <c r="AN441" s="63"/>
      <c r="AO441" s="63"/>
      <c r="AP441" s="63"/>
      <c r="AQ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R441" s="63"/>
      <c r="BS441" s="63"/>
      <c r="BT441" s="63"/>
      <c r="BU441" s="63"/>
      <c r="BV441" s="63"/>
      <c r="BW441" s="63"/>
      <c r="BX441" s="63"/>
      <c r="BY441" s="63"/>
      <c r="BZ441" s="63"/>
      <c r="CA441" s="63"/>
      <c r="CB441" s="63"/>
      <c r="CC441" s="63"/>
    </row>
    <row r="442" spans="1:81" x14ac:dyDescent="0.35">
      <c r="A442" s="97"/>
      <c r="B442" s="82"/>
      <c r="C442" s="82"/>
      <c r="D442" s="82"/>
      <c r="E442" s="82"/>
      <c r="F442" s="63"/>
      <c r="G442" s="63"/>
      <c r="H442" s="63"/>
      <c r="I442" s="63"/>
      <c r="J442" s="63"/>
      <c r="K442" s="63"/>
      <c r="L442" s="63"/>
      <c r="M442" s="63"/>
      <c r="N442" s="63"/>
      <c r="O442" s="63"/>
      <c r="P442" s="63"/>
      <c r="Q442" s="63"/>
      <c r="R442" s="63"/>
      <c r="S442" s="63"/>
      <c r="T442" s="63"/>
      <c r="U442" s="63"/>
      <c r="X442" s="63"/>
      <c r="Y442" s="63"/>
      <c r="Z442" s="63"/>
      <c r="AA442" s="63"/>
      <c r="AB442" s="63"/>
      <c r="AC442" s="63"/>
      <c r="AD442" s="63"/>
      <c r="AE442" s="110"/>
      <c r="AF442" s="63"/>
      <c r="AG442" s="63"/>
      <c r="AH442" s="63"/>
      <c r="AI442" s="63"/>
      <c r="AJ442" s="63"/>
      <c r="AK442" s="63"/>
      <c r="AL442" s="63"/>
      <c r="AM442" s="63"/>
      <c r="AN442" s="63"/>
      <c r="AO442" s="63"/>
      <c r="AP442" s="63"/>
      <c r="AQ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R442" s="63"/>
      <c r="BS442" s="63"/>
      <c r="BT442" s="63"/>
      <c r="BU442" s="63"/>
      <c r="BV442" s="63"/>
      <c r="BW442" s="63"/>
      <c r="BX442" s="63"/>
      <c r="BY442" s="63"/>
      <c r="BZ442" s="63"/>
      <c r="CA442" s="63"/>
      <c r="CB442" s="63"/>
      <c r="CC442" s="63"/>
    </row>
    <row r="443" spans="1:81" x14ac:dyDescent="0.35">
      <c r="A443" s="97"/>
      <c r="B443" s="82"/>
      <c r="C443" s="82"/>
      <c r="D443" s="82"/>
      <c r="E443" s="82"/>
      <c r="F443" s="63"/>
      <c r="G443" s="63"/>
      <c r="H443" s="63"/>
      <c r="I443" s="63"/>
      <c r="J443" s="63"/>
      <c r="K443" s="63"/>
      <c r="L443" s="63"/>
      <c r="M443" s="63"/>
      <c r="N443" s="63"/>
      <c r="O443" s="63"/>
      <c r="P443" s="63"/>
      <c r="Q443" s="63"/>
      <c r="R443" s="63"/>
      <c r="S443" s="63"/>
      <c r="T443" s="63"/>
      <c r="U443" s="63"/>
      <c r="X443" s="63"/>
      <c r="Y443" s="63"/>
      <c r="Z443" s="63"/>
      <c r="AA443" s="63"/>
      <c r="AB443" s="63"/>
      <c r="AC443" s="63"/>
      <c r="AD443" s="63"/>
      <c r="AE443" s="110"/>
      <c r="AF443" s="63"/>
      <c r="AG443" s="63"/>
      <c r="AH443" s="63"/>
      <c r="AI443" s="63"/>
      <c r="AJ443" s="63"/>
      <c r="AK443" s="63"/>
      <c r="AL443" s="63"/>
      <c r="AM443" s="63"/>
      <c r="AN443" s="63"/>
      <c r="AO443" s="63"/>
      <c r="AP443" s="63"/>
      <c r="AQ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R443" s="63"/>
      <c r="BS443" s="63"/>
      <c r="BT443" s="63"/>
      <c r="BU443" s="63"/>
      <c r="BV443" s="63"/>
      <c r="BW443" s="63"/>
      <c r="BX443" s="63"/>
      <c r="BY443" s="63"/>
      <c r="BZ443" s="63"/>
      <c r="CA443" s="63"/>
      <c r="CB443" s="63"/>
      <c r="CC443" s="63"/>
    </row>
    <row r="444" spans="1:81" x14ac:dyDescent="0.35">
      <c r="A444" s="97"/>
      <c r="B444" s="82"/>
      <c r="C444" s="82"/>
      <c r="D444" s="82"/>
      <c r="E444" s="82"/>
      <c r="F444" s="63"/>
      <c r="G444" s="63"/>
      <c r="H444" s="63"/>
      <c r="I444" s="63"/>
      <c r="J444" s="63"/>
      <c r="K444" s="63"/>
      <c r="L444" s="63"/>
      <c r="M444" s="63"/>
      <c r="N444" s="63"/>
      <c r="O444" s="63"/>
      <c r="P444" s="63"/>
      <c r="Q444" s="63"/>
      <c r="R444" s="63"/>
      <c r="S444" s="63"/>
      <c r="T444" s="63"/>
      <c r="U444" s="63"/>
      <c r="X444" s="63"/>
      <c r="Y444" s="63"/>
      <c r="Z444" s="63"/>
      <c r="AA444" s="63"/>
      <c r="AB444" s="63"/>
      <c r="AC444" s="63"/>
      <c r="AD444" s="63"/>
      <c r="AE444" s="110"/>
      <c r="AF444" s="63"/>
      <c r="AG444" s="63"/>
      <c r="AH444" s="63"/>
      <c r="AI444" s="63"/>
      <c r="AJ444" s="63"/>
      <c r="AK444" s="63"/>
      <c r="AL444" s="63"/>
      <c r="AM444" s="63"/>
      <c r="AN444" s="63"/>
      <c r="AO444" s="63"/>
      <c r="AP444" s="63"/>
      <c r="AQ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R444" s="63"/>
      <c r="BS444" s="63"/>
      <c r="BT444" s="63"/>
      <c r="BU444" s="63"/>
      <c r="BV444" s="63"/>
      <c r="BW444" s="63"/>
      <c r="BX444" s="63"/>
      <c r="BY444" s="63"/>
      <c r="BZ444" s="63"/>
      <c r="CA444" s="63"/>
      <c r="CB444" s="63"/>
      <c r="CC444" s="63"/>
    </row>
    <row r="445" spans="1:81" x14ac:dyDescent="0.35">
      <c r="A445" s="97"/>
      <c r="B445" s="82"/>
      <c r="C445" s="82"/>
      <c r="D445" s="82"/>
      <c r="E445" s="82"/>
      <c r="F445" s="63"/>
      <c r="G445" s="63"/>
      <c r="H445" s="63"/>
      <c r="I445" s="63"/>
      <c r="J445" s="63"/>
      <c r="K445" s="63"/>
      <c r="L445" s="63"/>
      <c r="M445" s="63"/>
      <c r="N445" s="63"/>
      <c r="O445" s="63"/>
      <c r="P445" s="63"/>
      <c r="Q445" s="63"/>
      <c r="R445" s="63"/>
      <c r="S445" s="63"/>
      <c r="T445" s="63"/>
      <c r="U445" s="63"/>
      <c r="X445" s="63"/>
      <c r="Y445" s="63"/>
      <c r="Z445" s="63"/>
      <c r="AA445" s="63"/>
      <c r="AB445" s="63"/>
      <c r="AC445" s="63"/>
      <c r="AD445" s="63"/>
      <c r="AE445" s="110"/>
      <c r="AF445" s="63"/>
      <c r="AG445" s="63"/>
      <c r="AH445" s="63"/>
      <c r="AI445" s="63"/>
      <c r="AJ445" s="63"/>
      <c r="AK445" s="63"/>
      <c r="AL445" s="63"/>
      <c r="AM445" s="63"/>
      <c r="AN445" s="63"/>
      <c r="AO445" s="63"/>
      <c r="AP445" s="63"/>
      <c r="AQ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R445" s="63"/>
      <c r="BS445" s="63"/>
      <c r="BT445" s="63"/>
      <c r="BU445" s="63"/>
      <c r="BV445" s="63"/>
      <c r="BW445" s="63"/>
      <c r="BX445" s="63"/>
      <c r="BY445" s="63"/>
      <c r="BZ445" s="63"/>
      <c r="CA445" s="63"/>
      <c r="CB445" s="63"/>
      <c r="CC445" s="63"/>
    </row>
    <row r="446" spans="1:81" x14ac:dyDescent="0.35">
      <c r="A446" s="97"/>
      <c r="B446" s="82"/>
      <c r="C446" s="82"/>
      <c r="D446" s="82"/>
      <c r="E446" s="82"/>
      <c r="F446" s="63"/>
      <c r="G446" s="63"/>
      <c r="H446" s="63"/>
      <c r="I446" s="63"/>
      <c r="J446" s="63"/>
      <c r="K446" s="63"/>
      <c r="L446" s="63"/>
      <c r="M446" s="63"/>
      <c r="N446" s="63"/>
      <c r="O446" s="63"/>
      <c r="P446" s="63"/>
      <c r="Q446" s="63"/>
      <c r="R446" s="63"/>
      <c r="S446" s="63"/>
      <c r="T446" s="63"/>
      <c r="U446" s="63"/>
      <c r="X446" s="63"/>
      <c r="Y446" s="63"/>
      <c r="Z446" s="63"/>
      <c r="AA446" s="63"/>
      <c r="AB446" s="63"/>
      <c r="AC446" s="63"/>
      <c r="AD446" s="63"/>
      <c r="AE446" s="110"/>
      <c r="AF446" s="63"/>
      <c r="AG446" s="63"/>
      <c r="AH446" s="63"/>
      <c r="AI446" s="63"/>
      <c r="AJ446" s="63"/>
      <c r="AK446" s="63"/>
      <c r="AL446" s="63"/>
      <c r="AM446" s="63"/>
      <c r="AN446" s="63"/>
      <c r="AO446" s="63"/>
      <c r="AP446" s="63"/>
      <c r="AQ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R446" s="63"/>
      <c r="BS446" s="63"/>
      <c r="BT446" s="63"/>
      <c r="BU446" s="63"/>
      <c r="BV446" s="63"/>
      <c r="BW446" s="63"/>
      <c r="BX446" s="63"/>
      <c r="BY446" s="63"/>
      <c r="BZ446" s="63"/>
      <c r="CA446" s="63"/>
      <c r="CB446" s="63"/>
      <c r="CC446" s="63"/>
    </row>
    <row r="447" spans="1:81" x14ac:dyDescent="0.35">
      <c r="A447" s="97"/>
      <c r="B447" s="82"/>
      <c r="C447" s="82"/>
      <c r="D447" s="82"/>
      <c r="E447" s="82"/>
      <c r="F447" s="63"/>
      <c r="G447" s="63"/>
      <c r="H447" s="63"/>
      <c r="I447" s="63"/>
      <c r="J447" s="63"/>
      <c r="K447" s="63"/>
      <c r="L447" s="63"/>
      <c r="M447" s="63"/>
      <c r="N447" s="63"/>
      <c r="O447" s="63"/>
      <c r="P447" s="63"/>
      <c r="Q447" s="63"/>
      <c r="R447" s="63"/>
      <c r="S447" s="63"/>
      <c r="T447" s="63"/>
      <c r="U447" s="63"/>
      <c r="X447" s="63"/>
      <c r="Y447" s="63"/>
      <c r="Z447" s="63"/>
      <c r="AA447" s="63"/>
      <c r="AB447" s="63"/>
      <c r="AC447" s="63"/>
      <c r="AD447" s="63"/>
      <c r="AE447" s="110"/>
      <c r="AF447" s="63"/>
      <c r="AG447" s="63"/>
      <c r="AH447" s="63"/>
      <c r="AI447" s="63"/>
      <c r="AJ447" s="63"/>
      <c r="AK447" s="63"/>
      <c r="AL447" s="63"/>
      <c r="AM447" s="63"/>
      <c r="AN447" s="63"/>
      <c r="AO447" s="63"/>
      <c r="AP447" s="63"/>
      <c r="AQ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R447" s="63"/>
      <c r="BS447" s="63"/>
      <c r="BT447" s="63"/>
      <c r="BU447" s="63"/>
      <c r="BV447" s="63"/>
      <c r="BW447" s="63"/>
      <c r="BX447" s="63"/>
      <c r="BY447" s="63"/>
      <c r="BZ447" s="63"/>
      <c r="CA447" s="63"/>
      <c r="CB447" s="63"/>
      <c r="CC447" s="63"/>
    </row>
    <row r="448" spans="1:81" x14ac:dyDescent="0.35">
      <c r="A448" s="97"/>
      <c r="B448" s="82"/>
      <c r="C448" s="82"/>
      <c r="D448" s="82"/>
      <c r="E448" s="82"/>
      <c r="F448" s="63"/>
      <c r="G448" s="63"/>
      <c r="H448" s="63"/>
      <c r="I448" s="63"/>
      <c r="J448" s="63"/>
      <c r="K448" s="63"/>
      <c r="L448" s="63"/>
      <c r="M448" s="63"/>
      <c r="N448" s="63"/>
      <c r="O448" s="63"/>
      <c r="P448" s="63"/>
      <c r="Q448" s="63"/>
      <c r="R448" s="63"/>
      <c r="S448" s="63"/>
      <c r="T448" s="63"/>
      <c r="U448" s="63"/>
      <c r="X448" s="63"/>
      <c r="Y448" s="63"/>
      <c r="Z448" s="63"/>
      <c r="AA448" s="63"/>
      <c r="AB448" s="63"/>
      <c r="AC448" s="63"/>
      <c r="AD448" s="63"/>
      <c r="AE448" s="110"/>
      <c r="AF448" s="63"/>
      <c r="AG448" s="63"/>
      <c r="AH448" s="63"/>
      <c r="AI448" s="63"/>
      <c r="AJ448" s="63"/>
      <c r="AK448" s="63"/>
      <c r="AL448" s="63"/>
      <c r="AM448" s="63"/>
      <c r="AN448" s="63"/>
      <c r="AO448" s="63"/>
      <c r="AP448" s="63"/>
      <c r="AQ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R448" s="63"/>
      <c r="BS448" s="63"/>
      <c r="BT448" s="63"/>
      <c r="BU448" s="63"/>
      <c r="BV448" s="63"/>
      <c r="BW448" s="63"/>
      <c r="BX448" s="63"/>
      <c r="BY448" s="63"/>
      <c r="BZ448" s="63"/>
      <c r="CA448" s="63"/>
      <c r="CB448" s="63"/>
      <c r="CC448" s="63"/>
    </row>
    <row r="449" spans="1:81" x14ac:dyDescent="0.35">
      <c r="A449" s="97"/>
      <c r="B449" s="82"/>
      <c r="C449" s="82"/>
      <c r="D449" s="82"/>
      <c r="E449" s="82"/>
      <c r="F449" s="63"/>
      <c r="G449" s="63"/>
      <c r="H449" s="63"/>
      <c r="I449" s="63"/>
      <c r="J449" s="63"/>
      <c r="K449" s="63"/>
      <c r="L449" s="63"/>
      <c r="M449" s="63"/>
      <c r="N449" s="63"/>
      <c r="O449" s="63"/>
      <c r="P449" s="63"/>
      <c r="Q449" s="63"/>
      <c r="R449" s="63"/>
      <c r="S449" s="63"/>
      <c r="T449" s="63"/>
      <c r="U449" s="63"/>
      <c r="X449" s="63"/>
      <c r="Y449" s="63"/>
      <c r="Z449" s="63"/>
      <c r="AA449" s="63"/>
      <c r="AB449" s="63"/>
      <c r="AC449" s="63"/>
      <c r="AD449" s="63"/>
      <c r="AE449" s="110"/>
      <c r="AF449" s="63"/>
      <c r="AG449" s="63"/>
      <c r="AH449" s="63"/>
      <c r="AI449" s="63"/>
      <c r="AJ449" s="63"/>
      <c r="AK449" s="63"/>
      <c r="AL449" s="63"/>
      <c r="AM449" s="63"/>
      <c r="AN449" s="63"/>
      <c r="AO449" s="63"/>
      <c r="AP449" s="63"/>
      <c r="AQ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R449" s="63"/>
      <c r="BS449" s="63"/>
      <c r="BT449" s="63"/>
      <c r="BU449" s="63"/>
      <c r="BV449" s="63"/>
      <c r="BW449" s="63"/>
      <c r="BX449" s="63"/>
      <c r="BY449" s="63"/>
      <c r="BZ449" s="63"/>
      <c r="CA449" s="63"/>
      <c r="CB449" s="63"/>
      <c r="CC449" s="63"/>
    </row>
    <row r="450" spans="1:81" x14ac:dyDescent="0.35">
      <c r="A450" s="97"/>
      <c r="B450" s="82"/>
      <c r="C450" s="82"/>
      <c r="D450" s="82"/>
      <c r="E450" s="82"/>
      <c r="F450" s="63"/>
      <c r="G450" s="63"/>
      <c r="H450" s="63"/>
      <c r="I450" s="63"/>
      <c r="J450" s="63"/>
      <c r="K450" s="63"/>
      <c r="L450" s="63"/>
      <c r="M450" s="63"/>
      <c r="N450" s="63"/>
      <c r="O450" s="63"/>
      <c r="P450" s="63"/>
      <c r="Q450" s="63"/>
      <c r="R450" s="63"/>
      <c r="S450" s="63"/>
      <c r="T450" s="63"/>
      <c r="U450" s="63"/>
      <c r="X450" s="63"/>
      <c r="Y450" s="63"/>
      <c r="Z450" s="63"/>
      <c r="AA450" s="63"/>
      <c r="AB450" s="63"/>
      <c r="AC450" s="63"/>
      <c r="AD450" s="63"/>
      <c r="AE450" s="110"/>
      <c r="AF450" s="63"/>
      <c r="AG450" s="63"/>
      <c r="AH450" s="63"/>
      <c r="AI450" s="63"/>
      <c r="AJ450" s="63"/>
      <c r="AK450" s="63"/>
      <c r="AL450" s="63"/>
      <c r="AM450" s="63"/>
      <c r="AN450" s="63"/>
      <c r="AO450" s="63"/>
      <c r="AP450" s="63"/>
      <c r="AQ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R450" s="63"/>
      <c r="BS450" s="63"/>
      <c r="BT450" s="63"/>
      <c r="BU450" s="63"/>
      <c r="BV450" s="63"/>
      <c r="BW450" s="63"/>
      <c r="BX450" s="63"/>
      <c r="BY450" s="63"/>
      <c r="BZ450" s="63"/>
      <c r="CA450" s="63"/>
      <c r="CB450" s="63"/>
      <c r="CC450" s="63"/>
    </row>
    <row r="451" spans="1:81" x14ac:dyDescent="0.35">
      <c r="A451" s="97"/>
      <c r="B451" s="82"/>
      <c r="C451" s="82"/>
      <c r="D451" s="82"/>
      <c r="E451" s="82"/>
      <c r="F451" s="63"/>
      <c r="G451" s="63"/>
      <c r="H451" s="63"/>
      <c r="I451" s="63"/>
      <c r="J451" s="63"/>
      <c r="K451" s="63"/>
      <c r="L451" s="63"/>
      <c r="M451" s="63"/>
      <c r="N451" s="63"/>
      <c r="O451" s="63"/>
      <c r="P451" s="63"/>
      <c r="Q451" s="63"/>
      <c r="R451" s="63"/>
      <c r="S451" s="63"/>
      <c r="T451" s="63"/>
      <c r="U451" s="63"/>
      <c r="X451" s="63"/>
      <c r="Y451" s="63"/>
      <c r="Z451" s="63"/>
      <c r="AA451" s="63"/>
      <c r="AB451" s="63"/>
      <c r="AC451" s="63"/>
      <c r="AD451" s="63"/>
      <c r="AE451" s="110"/>
      <c r="AF451" s="63"/>
      <c r="AG451" s="63"/>
      <c r="AH451" s="63"/>
      <c r="AI451" s="63"/>
      <c r="AJ451" s="63"/>
      <c r="AK451" s="63"/>
      <c r="AL451" s="63"/>
      <c r="AM451" s="63"/>
      <c r="AN451" s="63"/>
      <c r="AO451" s="63"/>
      <c r="AP451" s="63"/>
      <c r="AQ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R451" s="63"/>
      <c r="BS451" s="63"/>
      <c r="BT451" s="63"/>
      <c r="BU451" s="63"/>
      <c r="BV451" s="63"/>
      <c r="BW451" s="63"/>
      <c r="BX451" s="63"/>
      <c r="BY451" s="63"/>
      <c r="BZ451" s="63"/>
      <c r="CA451" s="63"/>
      <c r="CB451" s="63"/>
      <c r="CC451" s="63"/>
    </row>
    <row r="452" spans="1:81" x14ac:dyDescent="0.35">
      <c r="A452" s="97"/>
      <c r="B452" s="82"/>
      <c r="C452" s="82"/>
      <c r="D452" s="82"/>
      <c r="E452" s="82"/>
      <c r="F452" s="63"/>
      <c r="G452" s="63"/>
      <c r="H452" s="63"/>
      <c r="I452" s="63"/>
      <c r="J452" s="63"/>
      <c r="K452" s="63"/>
      <c r="L452" s="63"/>
      <c r="M452" s="63"/>
      <c r="N452" s="63"/>
      <c r="O452" s="63"/>
      <c r="P452" s="63"/>
      <c r="Q452" s="63"/>
      <c r="R452" s="63"/>
      <c r="S452" s="63"/>
      <c r="T452" s="63"/>
      <c r="U452" s="63"/>
      <c r="X452" s="63"/>
      <c r="Y452" s="63"/>
      <c r="Z452" s="63"/>
      <c r="AA452" s="63"/>
      <c r="AB452" s="63"/>
      <c r="AC452" s="63"/>
      <c r="AD452" s="63"/>
      <c r="AE452" s="110"/>
      <c r="AF452" s="63"/>
      <c r="AG452" s="63"/>
      <c r="AH452" s="63"/>
      <c r="AI452" s="63"/>
      <c r="AJ452" s="63"/>
      <c r="AK452" s="63"/>
      <c r="AL452" s="63"/>
      <c r="AM452" s="63"/>
      <c r="AN452" s="63"/>
      <c r="AO452" s="63"/>
      <c r="AP452" s="63"/>
      <c r="AQ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R452" s="63"/>
      <c r="BS452" s="63"/>
      <c r="BT452" s="63"/>
      <c r="BU452" s="63"/>
      <c r="BV452" s="63"/>
      <c r="BW452" s="63"/>
      <c r="BX452" s="63"/>
      <c r="BY452" s="63"/>
      <c r="BZ452" s="63"/>
      <c r="CA452" s="63"/>
      <c r="CB452" s="63"/>
      <c r="CC452" s="63"/>
    </row>
    <row r="453" spans="1:81" x14ac:dyDescent="0.35">
      <c r="A453" s="97"/>
      <c r="B453" s="82"/>
      <c r="C453" s="82"/>
      <c r="D453" s="82"/>
      <c r="E453" s="82"/>
      <c r="F453" s="63"/>
      <c r="G453" s="63"/>
      <c r="H453" s="63"/>
      <c r="I453" s="63"/>
      <c r="J453" s="63"/>
      <c r="K453" s="63"/>
      <c r="L453" s="63"/>
      <c r="M453" s="63"/>
      <c r="N453" s="63"/>
      <c r="O453" s="63"/>
      <c r="P453" s="63"/>
      <c r="Q453" s="63"/>
      <c r="R453" s="63"/>
      <c r="S453" s="63"/>
      <c r="T453" s="63"/>
      <c r="U453" s="63"/>
      <c r="X453" s="63"/>
      <c r="Y453" s="63"/>
      <c r="Z453" s="63"/>
      <c r="AA453" s="63"/>
      <c r="AB453" s="63"/>
      <c r="AC453" s="63"/>
      <c r="AD453" s="63"/>
      <c r="AE453" s="110"/>
      <c r="AF453" s="63"/>
      <c r="AG453" s="63"/>
      <c r="AH453" s="63"/>
      <c r="AI453" s="63"/>
      <c r="AJ453" s="63"/>
      <c r="AK453" s="63"/>
      <c r="AL453" s="63"/>
      <c r="AM453" s="63"/>
      <c r="AN453" s="63"/>
      <c r="AO453" s="63"/>
      <c r="AP453" s="63"/>
      <c r="AQ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R453" s="63"/>
      <c r="BS453" s="63"/>
      <c r="BT453" s="63"/>
      <c r="BU453" s="63"/>
      <c r="BV453" s="63"/>
      <c r="BW453" s="63"/>
      <c r="BX453" s="63"/>
      <c r="BY453" s="63"/>
      <c r="BZ453" s="63"/>
      <c r="CA453" s="63"/>
      <c r="CB453" s="63"/>
      <c r="CC453" s="63"/>
    </row>
    <row r="454" spans="1:81" x14ac:dyDescent="0.35">
      <c r="A454" s="97"/>
      <c r="B454" s="82"/>
      <c r="C454" s="82"/>
      <c r="D454" s="82"/>
      <c r="E454" s="82"/>
      <c r="F454" s="63"/>
      <c r="G454" s="63"/>
      <c r="H454" s="63"/>
      <c r="I454" s="63"/>
      <c r="J454" s="63"/>
      <c r="K454" s="63"/>
      <c r="L454" s="63"/>
      <c r="M454" s="63"/>
      <c r="N454" s="63"/>
      <c r="O454" s="63"/>
      <c r="P454" s="63"/>
      <c r="Q454" s="63"/>
      <c r="R454" s="63"/>
      <c r="S454" s="63"/>
      <c r="T454" s="63"/>
      <c r="U454" s="63"/>
      <c r="X454" s="63"/>
      <c r="Y454" s="63"/>
      <c r="Z454" s="63"/>
      <c r="AA454" s="63"/>
      <c r="AB454" s="63"/>
      <c r="AC454" s="63"/>
      <c r="AD454" s="63"/>
      <c r="AE454" s="110"/>
      <c r="AF454" s="63"/>
      <c r="AG454" s="63"/>
      <c r="AH454" s="63"/>
      <c r="AI454" s="63"/>
      <c r="AJ454" s="63"/>
      <c r="AK454" s="63"/>
      <c r="AL454" s="63"/>
      <c r="AM454" s="63"/>
      <c r="AN454" s="63"/>
      <c r="AO454" s="63"/>
      <c r="AP454" s="63"/>
      <c r="AQ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R454" s="63"/>
      <c r="BS454" s="63"/>
      <c r="BT454" s="63"/>
      <c r="BU454" s="63"/>
      <c r="BV454" s="63"/>
      <c r="BW454" s="63"/>
      <c r="BX454" s="63"/>
      <c r="BY454" s="63"/>
      <c r="BZ454" s="63"/>
      <c r="CA454" s="63"/>
      <c r="CB454" s="63"/>
      <c r="CC454" s="63"/>
    </row>
    <row r="455" spans="1:81" x14ac:dyDescent="0.35">
      <c r="A455" s="97"/>
      <c r="B455" s="82"/>
      <c r="C455" s="82"/>
      <c r="D455" s="82"/>
      <c r="E455" s="82"/>
      <c r="F455" s="63"/>
      <c r="G455" s="63"/>
      <c r="H455" s="63"/>
      <c r="I455" s="63"/>
      <c r="J455" s="63"/>
      <c r="K455" s="63"/>
      <c r="L455" s="63"/>
      <c r="M455" s="63"/>
      <c r="N455" s="63"/>
      <c r="O455" s="63"/>
      <c r="P455" s="63"/>
      <c r="Q455" s="63"/>
      <c r="R455" s="63"/>
      <c r="S455" s="63"/>
      <c r="T455" s="63"/>
      <c r="U455" s="63"/>
      <c r="X455" s="63"/>
      <c r="Y455" s="63"/>
      <c r="Z455" s="63"/>
      <c r="AA455" s="63"/>
      <c r="AB455" s="63"/>
      <c r="AC455" s="63"/>
      <c r="AD455" s="63"/>
      <c r="AE455" s="110"/>
      <c r="AF455" s="63"/>
      <c r="AG455" s="63"/>
      <c r="AH455" s="63"/>
      <c r="AI455" s="63"/>
      <c r="AJ455" s="63"/>
      <c r="AK455" s="63"/>
      <c r="AL455" s="63"/>
      <c r="AM455" s="63"/>
      <c r="AN455" s="63"/>
      <c r="AO455" s="63"/>
      <c r="AP455" s="63"/>
      <c r="AQ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R455" s="63"/>
      <c r="BS455" s="63"/>
      <c r="BT455" s="63"/>
      <c r="BU455" s="63"/>
      <c r="BV455" s="63"/>
      <c r="BW455" s="63"/>
      <c r="BX455" s="63"/>
      <c r="BY455" s="63"/>
      <c r="BZ455" s="63"/>
      <c r="CA455" s="63"/>
      <c r="CB455" s="63"/>
      <c r="CC455" s="63"/>
    </row>
    <row r="456" spans="1:81" x14ac:dyDescent="0.35">
      <c r="A456" s="97"/>
      <c r="B456" s="82"/>
      <c r="C456" s="82"/>
      <c r="D456" s="82"/>
      <c r="E456" s="82"/>
      <c r="F456" s="63"/>
      <c r="G456" s="63"/>
      <c r="H456" s="63"/>
      <c r="I456" s="63"/>
      <c r="J456" s="63"/>
      <c r="K456" s="63"/>
      <c r="L456" s="63"/>
      <c r="M456" s="63"/>
      <c r="N456" s="63"/>
      <c r="O456" s="63"/>
      <c r="P456" s="63"/>
      <c r="Q456" s="63"/>
      <c r="R456" s="63"/>
      <c r="S456" s="63"/>
      <c r="T456" s="63"/>
      <c r="U456" s="63"/>
      <c r="X456" s="63"/>
      <c r="Y456" s="63"/>
      <c r="Z456" s="63"/>
      <c r="AA456" s="63"/>
      <c r="AB456" s="63"/>
      <c r="AC456" s="63"/>
      <c r="AD456" s="63"/>
      <c r="AE456" s="110"/>
      <c r="AF456" s="63"/>
      <c r="AG456" s="63"/>
      <c r="AH456" s="63"/>
      <c r="AI456" s="63"/>
      <c r="AJ456" s="63"/>
      <c r="AK456" s="63"/>
      <c r="AL456" s="63"/>
      <c r="AM456" s="63"/>
      <c r="AN456" s="63"/>
      <c r="AO456" s="63"/>
      <c r="AP456" s="63"/>
      <c r="AQ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R456" s="63"/>
      <c r="BS456" s="63"/>
      <c r="BT456" s="63"/>
      <c r="BU456" s="63"/>
      <c r="BV456" s="63"/>
      <c r="BW456" s="63"/>
      <c r="BX456" s="63"/>
      <c r="BY456" s="63"/>
      <c r="BZ456" s="63"/>
      <c r="CA456" s="63"/>
      <c r="CB456" s="63"/>
      <c r="CC456" s="63"/>
    </row>
    <row r="457" spans="1:81" x14ac:dyDescent="0.35">
      <c r="A457" s="97"/>
      <c r="B457" s="82"/>
      <c r="C457" s="82"/>
      <c r="D457" s="82"/>
      <c r="E457" s="82"/>
      <c r="F457" s="63"/>
      <c r="G457" s="63"/>
      <c r="H457" s="63"/>
      <c r="I457" s="63"/>
      <c r="J457" s="63"/>
      <c r="K457" s="63"/>
      <c r="L457" s="63"/>
      <c r="M457" s="63"/>
      <c r="N457" s="63"/>
      <c r="O457" s="63"/>
      <c r="P457" s="63"/>
      <c r="Q457" s="63"/>
      <c r="R457" s="63"/>
      <c r="S457" s="63"/>
      <c r="T457" s="63"/>
      <c r="U457" s="63"/>
      <c r="X457" s="63"/>
      <c r="Y457" s="63"/>
      <c r="Z457" s="63"/>
      <c r="AA457" s="63"/>
      <c r="AB457" s="63"/>
      <c r="AC457" s="63"/>
      <c r="AD457" s="63"/>
      <c r="AE457" s="110"/>
      <c r="AF457" s="63"/>
      <c r="AG457" s="63"/>
      <c r="AH457" s="63"/>
      <c r="AI457" s="63"/>
      <c r="AJ457" s="63"/>
      <c r="AK457" s="63"/>
      <c r="AL457" s="63"/>
      <c r="AM457" s="63"/>
      <c r="AN457" s="63"/>
      <c r="AO457" s="63"/>
      <c r="AP457" s="63"/>
      <c r="AQ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R457" s="63"/>
      <c r="BS457" s="63"/>
      <c r="BT457" s="63"/>
      <c r="BU457" s="63"/>
      <c r="BV457" s="63"/>
      <c r="BW457" s="63"/>
      <c r="BX457" s="63"/>
      <c r="BY457" s="63"/>
      <c r="BZ457" s="63"/>
      <c r="CA457" s="63"/>
      <c r="CB457" s="63"/>
      <c r="CC457" s="63"/>
    </row>
    <row r="458" spans="1:81" x14ac:dyDescent="0.35">
      <c r="A458" s="97"/>
      <c r="B458" s="82"/>
      <c r="C458" s="82"/>
      <c r="D458" s="82"/>
      <c r="E458" s="82"/>
      <c r="F458" s="63"/>
      <c r="G458" s="63"/>
      <c r="H458" s="63"/>
      <c r="I458" s="63"/>
      <c r="J458" s="63"/>
      <c r="K458" s="63"/>
      <c r="L458" s="63"/>
      <c r="M458" s="63"/>
      <c r="N458" s="63"/>
      <c r="O458" s="63"/>
      <c r="P458" s="63"/>
      <c r="Q458" s="63"/>
      <c r="R458" s="63"/>
      <c r="S458" s="63"/>
      <c r="T458" s="63"/>
      <c r="U458" s="63"/>
      <c r="X458" s="63"/>
      <c r="Y458" s="63"/>
      <c r="Z458" s="63"/>
      <c r="AA458" s="63"/>
      <c r="AB458" s="63"/>
      <c r="AC458" s="63"/>
      <c r="AD458" s="63"/>
      <c r="AE458" s="110"/>
      <c r="AF458" s="63"/>
      <c r="AG458" s="63"/>
      <c r="AH458" s="63"/>
      <c r="AI458" s="63"/>
      <c r="AJ458" s="63"/>
      <c r="AK458" s="63"/>
      <c r="AL458" s="63"/>
      <c r="AM458" s="63"/>
      <c r="AN458" s="63"/>
      <c r="AO458" s="63"/>
      <c r="AP458" s="63"/>
      <c r="AQ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R458" s="63"/>
      <c r="BS458" s="63"/>
      <c r="BT458" s="63"/>
      <c r="BU458" s="63"/>
      <c r="BV458" s="63"/>
      <c r="BW458" s="63"/>
      <c r="BX458" s="63"/>
      <c r="BY458" s="63"/>
      <c r="BZ458" s="63"/>
      <c r="CA458" s="63"/>
      <c r="CB458" s="63"/>
      <c r="CC458" s="63"/>
    </row>
    <row r="459" spans="1:81" x14ac:dyDescent="0.35">
      <c r="A459" s="97"/>
      <c r="B459" s="82"/>
      <c r="C459" s="82"/>
      <c r="D459" s="82"/>
      <c r="E459" s="82"/>
      <c r="F459" s="63"/>
      <c r="G459" s="63"/>
      <c r="H459" s="63"/>
      <c r="I459" s="63"/>
      <c r="J459" s="63"/>
      <c r="K459" s="63"/>
      <c r="L459" s="63"/>
      <c r="M459" s="63"/>
      <c r="N459" s="63"/>
      <c r="O459" s="63"/>
      <c r="P459" s="63"/>
      <c r="Q459" s="63"/>
      <c r="R459" s="63"/>
      <c r="S459" s="63"/>
      <c r="T459" s="63"/>
      <c r="U459" s="63"/>
      <c r="X459" s="63"/>
      <c r="Y459" s="63"/>
      <c r="Z459" s="63"/>
      <c r="AA459" s="63"/>
      <c r="AB459" s="63"/>
      <c r="AC459" s="63"/>
      <c r="AD459" s="63"/>
      <c r="AE459" s="110"/>
      <c r="AF459" s="63"/>
      <c r="AG459" s="63"/>
      <c r="AH459" s="63"/>
      <c r="AI459" s="63"/>
      <c r="AJ459" s="63"/>
      <c r="AK459" s="63"/>
      <c r="AL459" s="63"/>
      <c r="AM459" s="63"/>
      <c r="AN459" s="63"/>
      <c r="AO459" s="63"/>
      <c r="AP459" s="63"/>
      <c r="AQ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R459" s="63"/>
      <c r="BS459" s="63"/>
      <c r="BT459" s="63"/>
      <c r="BU459" s="63"/>
      <c r="BV459" s="63"/>
      <c r="BW459" s="63"/>
      <c r="BX459" s="63"/>
      <c r="BY459" s="63"/>
      <c r="BZ459" s="63"/>
      <c r="CA459" s="63"/>
      <c r="CB459" s="63"/>
      <c r="CC459" s="63"/>
    </row>
    <row r="460" spans="1:81" x14ac:dyDescent="0.35">
      <c r="A460" s="97"/>
      <c r="B460" s="82"/>
      <c r="C460" s="82"/>
      <c r="D460" s="82"/>
      <c r="E460" s="82"/>
      <c r="F460" s="63"/>
      <c r="G460" s="63"/>
      <c r="H460" s="63"/>
      <c r="I460" s="63"/>
      <c r="J460" s="63"/>
      <c r="K460" s="63"/>
      <c r="L460" s="63"/>
      <c r="M460" s="63"/>
      <c r="N460" s="63"/>
      <c r="O460" s="63"/>
      <c r="P460" s="63"/>
      <c r="Q460" s="63"/>
      <c r="R460" s="63"/>
      <c r="S460" s="63"/>
      <c r="T460" s="63"/>
      <c r="U460" s="63"/>
      <c r="X460" s="63"/>
      <c r="Y460" s="63"/>
      <c r="Z460" s="63"/>
      <c r="AA460" s="63"/>
      <c r="AB460" s="63"/>
      <c r="AC460" s="63"/>
      <c r="AD460" s="63"/>
      <c r="AE460" s="110"/>
      <c r="AF460" s="63"/>
      <c r="AG460" s="63"/>
      <c r="AH460" s="63"/>
      <c r="AI460" s="63"/>
      <c r="AJ460" s="63"/>
      <c r="AK460" s="63"/>
      <c r="AL460" s="63"/>
      <c r="AM460" s="63"/>
      <c r="AN460" s="63"/>
      <c r="AO460" s="63"/>
      <c r="AP460" s="63"/>
      <c r="AQ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R460" s="63"/>
      <c r="BS460" s="63"/>
      <c r="BT460" s="63"/>
      <c r="BU460" s="63"/>
      <c r="BV460" s="63"/>
      <c r="BW460" s="63"/>
      <c r="BX460" s="63"/>
      <c r="BY460" s="63"/>
      <c r="BZ460" s="63"/>
      <c r="CA460" s="63"/>
      <c r="CB460" s="63"/>
      <c r="CC460" s="63"/>
    </row>
    <row r="461" spans="1:81" x14ac:dyDescent="0.35">
      <c r="A461" s="97"/>
      <c r="B461" s="82"/>
      <c r="C461" s="82"/>
      <c r="D461" s="82"/>
      <c r="E461" s="82"/>
      <c r="F461" s="63"/>
      <c r="G461" s="63"/>
      <c r="H461" s="63"/>
      <c r="I461" s="63"/>
      <c r="J461" s="63"/>
      <c r="K461" s="63"/>
      <c r="L461" s="63"/>
      <c r="M461" s="63"/>
      <c r="N461" s="63"/>
      <c r="O461" s="63"/>
      <c r="P461" s="63"/>
      <c r="Q461" s="63"/>
      <c r="R461" s="63"/>
      <c r="S461" s="63"/>
      <c r="T461" s="63"/>
      <c r="U461" s="63"/>
      <c r="X461" s="63"/>
      <c r="Y461" s="63"/>
      <c r="Z461" s="63"/>
      <c r="AA461" s="63"/>
      <c r="AB461" s="63"/>
      <c r="AC461" s="63"/>
      <c r="AD461" s="63"/>
      <c r="AE461" s="110"/>
      <c r="AF461" s="63"/>
      <c r="AG461" s="63"/>
      <c r="AH461" s="63"/>
      <c r="AI461" s="63"/>
      <c r="AJ461" s="63"/>
      <c r="AK461" s="63"/>
      <c r="AL461" s="63"/>
      <c r="AM461" s="63"/>
      <c r="AN461" s="63"/>
      <c r="AO461" s="63"/>
      <c r="AP461" s="63"/>
      <c r="AQ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R461" s="63"/>
      <c r="BS461" s="63"/>
      <c r="BT461" s="63"/>
      <c r="BU461" s="63"/>
      <c r="BV461" s="63"/>
      <c r="BW461" s="63"/>
      <c r="BX461" s="63"/>
      <c r="BY461" s="63"/>
      <c r="BZ461" s="63"/>
      <c r="CA461" s="63"/>
      <c r="CB461" s="63"/>
      <c r="CC461" s="63"/>
    </row>
    <row r="462" spans="1:81" x14ac:dyDescent="0.35">
      <c r="A462" s="97"/>
      <c r="B462" s="82"/>
      <c r="C462" s="82"/>
      <c r="D462" s="82"/>
      <c r="E462" s="82"/>
      <c r="F462" s="63"/>
      <c r="G462" s="63"/>
      <c r="H462" s="63"/>
      <c r="I462" s="63"/>
      <c r="J462" s="63"/>
      <c r="K462" s="63"/>
      <c r="L462" s="63"/>
      <c r="M462" s="63"/>
      <c r="N462" s="63"/>
      <c r="O462" s="63"/>
      <c r="P462" s="63"/>
      <c r="Q462" s="63"/>
      <c r="R462" s="63"/>
      <c r="S462" s="63"/>
      <c r="T462" s="63"/>
      <c r="U462" s="63"/>
      <c r="X462" s="63"/>
      <c r="Y462" s="63"/>
      <c r="Z462" s="63"/>
      <c r="AA462" s="63"/>
      <c r="AB462" s="63"/>
      <c r="AC462" s="63"/>
      <c r="AD462" s="63"/>
      <c r="AE462" s="110"/>
      <c r="AF462" s="63"/>
      <c r="AG462" s="63"/>
      <c r="AH462" s="63"/>
      <c r="AI462" s="63"/>
      <c r="AJ462" s="63"/>
      <c r="AK462" s="63"/>
      <c r="AL462" s="63"/>
      <c r="AM462" s="63"/>
      <c r="AN462" s="63"/>
      <c r="AO462" s="63"/>
      <c r="AP462" s="63"/>
      <c r="AQ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R462" s="63"/>
      <c r="BS462" s="63"/>
      <c r="BT462" s="63"/>
      <c r="BU462" s="63"/>
      <c r="BV462" s="63"/>
      <c r="BW462" s="63"/>
      <c r="BX462" s="63"/>
      <c r="BY462" s="63"/>
      <c r="BZ462" s="63"/>
      <c r="CA462" s="63"/>
      <c r="CB462" s="63"/>
      <c r="CC462" s="63"/>
    </row>
    <row r="463" spans="1:81" x14ac:dyDescent="0.35">
      <c r="A463" s="97"/>
      <c r="B463" s="82"/>
      <c r="C463" s="82"/>
      <c r="D463" s="82"/>
      <c r="E463" s="82"/>
      <c r="F463" s="63"/>
      <c r="G463" s="63"/>
      <c r="H463" s="63"/>
      <c r="I463" s="63"/>
      <c r="J463" s="63"/>
      <c r="K463" s="63"/>
      <c r="L463" s="63"/>
      <c r="M463" s="63"/>
      <c r="N463" s="63"/>
      <c r="O463" s="63"/>
      <c r="P463" s="63"/>
      <c r="Q463" s="63"/>
      <c r="R463" s="63"/>
      <c r="S463" s="63"/>
      <c r="T463" s="63"/>
      <c r="U463" s="63"/>
      <c r="X463" s="63"/>
      <c r="Y463" s="63"/>
      <c r="Z463" s="63"/>
      <c r="AA463" s="63"/>
      <c r="AB463" s="63"/>
      <c r="AC463" s="63"/>
      <c r="AD463" s="63"/>
      <c r="AE463" s="110"/>
      <c r="AF463" s="63"/>
      <c r="AG463" s="63"/>
      <c r="AH463" s="63"/>
      <c r="AI463" s="63"/>
      <c r="AJ463" s="63"/>
      <c r="AK463" s="63"/>
      <c r="AL463" s="63"/>
      <c r="AM463" s="63"/>
      <c r="AN463" s="63"/>
      <c r="AO463" s="63"/>
      <c r="AP463" s="63"/>
      <c r="AQ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R463" s="63"/>
      <c r="BS463" s="63"/>
      <c r="BT463" s="63"/>
      <c r="BU463" s="63"/>
      <c r="BV463" s="63"/>
      <c r="BW463" s="63"/>
      <c r="BX463" s="63"/>
      <c r="BY463" s="63"/>
      <c r="BZ463" s="63"/>
      <c r="CA463" s="63"/>
      <c r="CB463" s="63"/>
      <c r="CC463" s="63"/>
    </row>
    <row r="464" spans="1:81" x14ac:dyDescent="0.35">
      <c r="A464" s="97"/>
      <c r="B464" s="82"/>
      <c r="C464" s="82"/>
      <c r="D464" s="82"/>
      <c r="E464" s="82"/>
      <c r="F464" s="63"/>
      <c r="G464" s="63"/>
      <c r="H464" s="63"/>
      <c r="I464" s="63"/>
      <c r="J464" s="63"/>
      <c r="K464" s="63"/>
      <c r="L464" s="63"/>
      <c r="M464" s="63"/>
      <c r="N464" s="63"/>
      <c r="O464" s="63"/>
      <c r="P464" s="63"/>
      <c r="Q464" s="63"/>
      <c r="R464" s="63"/>
      <c r="S464" s="63"/>
      <c r="T464" s="63"/>
      <c r="U464" s="63"/>
      <c r="X464" s="63"/>
      <c r="Y464" s="63"/>
      <c r="Z464" s="63"/>
      <c r="AA464" s="63"/>
      <c r="AB464" s="63"/>
      <c r="AC464" s="63"/>
      <c r="AD464" s="63"/>
      <c r="AE464" s="110"/>
      <c r="AF464" s="63"/>
      <c r="AG464" s="63"/>
      <c r="AH464" s="63"/>
      <c r="AI464" s="63"/>
      <c r="AJ464" s="63"/>
      <c r="AK464" s="63"/>
      <c r="AL464" s="63"/>
      <c r="AM464" s="63"/>
      <c r="AN464" s="63"/>
      <c r="AO464" s="63"/>
      <c r="AP464" s="63"/>
      <c r="AQ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R464" s="63"/>
      <c r="BS464" s="63"/>
      <c r="BT464" s="63"/>
      <c r="BU464" s="63"/>
      <c r="BV464" s="63"/>
      <c r="BW464" s="63"/>
      <c r="BX464" s="63"/>
      <c r="BY464" s="63"/>
      <c r="BZ464" s="63"/>
      <c r="CA464" s="63"/>
      <c r="CB464" s="63"/>
      <c r="CC464" s="63"/>
    </row>
    <row r="465" spans="1:82" x14ac:dyDescent="0.35">
      <c r="A465" s="97"/>
      <c r="B465" s="82"/>
      <c r="C465" s="82"/>
      <c r="D465" s="82"/>
      <c r="E465" s="82"/>
      <c r="F465" s="63"/>
      <c r="G465" s="63"/>
      <c r="H465" s="63"/>
      <c r="I465" s="63"/>
      <c r="J465" s="63"/>
      <c r="K465" s="63"/>
      <c r="L465" s="63"/>
      <c r="M465" s="63"/>
      <c r="N465" s="63"/>
      <c r="O465" s="63"/>
      <c r="P465" s="63"/>
      <c r="Q465" s="63"/>
      <c r="R465" s="63"/>
      <c r="S465" s="63"/>
      <c r="T465" s="63"/>
      <c r="U465" s="63"/>
      <c r="X465" s="63"/>
      <c r="Y465" s="63"/>
      <c r="Z465" s="63"/>
      <c r="AA465" s="63"/>
      <c r="AB465" s="63"/>
      <c r="AC465" s="63"/>
      <c r="AD465" s="63"/>
      <c r="AE465" s="110"/>
      <c r="AF465" s="63"/>
      <c r="AG465" s="63"/>
      <c r="AH465" s="63"/>
      <c r="AI465" s="63"/>
      <c r="AJ465" s="63"/>
      <c r="AK465" s="63"/>
      <c r="AL465" s="63"/>
      <c r="AM465" s="63"/>
      <c r="AN465" s="63"/>
      <c r="AO465" s="63"/>
      <c r="AP465" s="63"/>
      <c r="AQ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R465" s="63"/>
      <c r="BS465" s="63"/>
      <c r="BT465" s="63"/>
      <c r="BU465" s="63"/>
      <c r="BV465" s="63"/>
      <c r="BW465" s="63"/>
      <c r="BX465" s="63"/>
      <c r="BY465" s="63"/>
      <c r="BZ465" s="63"/>
      <c r="CA465" s="63"/>
      <c r="CB465" s="63"/>
      <c r="CC465" s="63"/>
    </row>
    <row r="466" spans="1:82" x14ac:dyDescent="0.35">
      <c r="A466" s="97"/>
      <c r="B466" s="82"/>
      <c r="C466" s="82"/>
      <c r="D466" s="82"/>
      <c r="E466" s="82"/>
      <c r="F466" s="63"/>
      <c r="G466" s="63"/>
      <c r="H466" s="63"/>
      <c r="I466" s="63"/>
      <c r="J466" s="63"/>
      <c r="K466" s="63"/>
      <c r="L466" s="63"/>
      <c r="M466" s="63"/>
      <c r="N466" s="63"/>
      <c r="O466" s="63"/>
      <c r="P466" s="63"/>
      <c r="Q466" s="63"/>
      <c r="R466" s="63"/>
      <c r="S466" s="63"/>
      <c r="T466" s="63"/>
      <c r="U466" s="63"/>
      <c r="X466" s="63"/>
      <c r="Y466" s="63"/>
      <c r="Z466" s="63"/>
      <c r="AA466" s="63"/>
      <c r="AB466" s="63"/>
      <c r="AC466" s="63"/>
      <c r="AD466" s="63"/>
      <c r="AE466" s="110"/>
      <c r="AF466" s="63"/>
      <c r="AG466" s="63"/>
      <c r="AH466" s="63"/>
      <c r="AI466" s="63"/>
      <c r="AJ466" s="63"/>
      <c r="AK466" s="63"/>
      <c r="AL466" s="63"/>
      <c r="AM466" s="63"/>
      <c r="AN466" s="63"/>
      <c r="AO466" s="63"/>
      <c r="AP466" s="63"/>
      <c r="AQ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R466" s="63"/>
      <c r="BS466" s="63"/>
      <c r="BT466" s="63"/>
      <c r="BU466" s="63"/>
      <c r="BV466" s="63"/>
      <c r="BW466" s="63"/>
      <c r="BX466" s="63"/>
      <c r="BY466" s="63"/>
      <c r="BZ466" s="63"/>
      <c r="CA466" s="63"/>
      <c r="CB466" s="63"/>
      <c r="CC466" s="63"/>
    </row>
    <row r="467" spans="1:82" x14ac:dyDescent="0.35">
      <c r="A467" s="97"/>
      <c r="B467" s="82"/>
      <c r="C467" s="82"/>
      <c r="D467" s="82"/>
      <c r="E467" s="82"/>
      <c r="F467" s="63"/>
      <c r="G467" s="63"/>
      <c r="H467" s="63"/>
      <c r="I467" s="63"/>
      <c r="J467" s="63"/>
      <c r="K467" s="63"/>
      <c r="L467" s="63"/>
      <c r="M467" s="63"/>
      <c r="N467" s="63"/>
      <c r="O467" s="63"/>
      <c r="P467" s="63"/>
      <c r="Q467" s="63"/>
      <c r="R467" s="63"/>
      <c r="S467" s="63"/>
      <c r="T467" s="63"/>
      <c r="U467" s="63"/>
      <c r="X467" s="63"/>
      <c r="Y467" s="63"/>
      <c r="Z467" s="63"/>
      <c r="AA467" s="63"/>
      <c r="AB467" s="63"/>
      <c r="AC467" s="63"/>
      <c r="AD467" s="63"/>
      <c r="AE467" s="110"/>
      <c r="AF467" s="63"/>
      <c r="AG467" s="63"/>
      <c r="AH467" s="63"/>
      <c r="AI467" s="63"/>
      <c r="AJ467" s="63"/>
      <c r="AK467" s="63"/>
      <c r="AL467" s="63"/>
      <c r="AM467" s="63"/>
      <c r="AN467" s="63"/>
      <c r="AO467" s="63"/>
      <c r="AP467" s="63"/>
      <c r="AQ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R467" s="63"/>
      <c r="BS467" s="63"/>
      <c r="BT467" s="63"/>
      <c r="BU467" s="63"/>
      <c r="BV467" s="63"/>
      <c r="BW467" s="63"/>
      <c r="BX467" s="63"/>
      <c r="BY467" s="63"/>
      <c r="BZ467" s="63"/>
      <c r="CA467" s="63"/>
      <c r="CB467" s="63"/>
      <c r="CC467" s="63"/>
    </row>
    <row r="468" spans="1:82" s="100" customFormat="1" x14ac:dyDescent="0.35">
      <c r="A468" s="98"/>
      <c r="B468" s="99"/>
      <c r="C468" s="99"/>
      <c r="D468" s="99"/>
      <c r="E468" s="99"/>
      <c r="V468" s="63"/>
      <c r="W468" s="63"/>
      <c r="AE468" s="101"/>
      <c r="AR468" s="63"/>
      <c r="AS468" s="63"/>
      <c r="AT468" s="102"/>
      <c r="BO468" s="102"/>
      <c r="BP468" s="63"/>
      <c r="BQ468" s="63"/>
      <c r="CD468" s="63"/>
    </row>
    <row r="469" spans="1:82" s="78" customFormat="1" x14ac:dyDescent="0.35">
      <c r="A469" s="104"/>
      <c r="B469" s="105"/>
      <c r="C469" s="105"/>
      <c r="D469" s="105"/>
      <c r="E469" s="105"/>
      <c r="V469" s="63"/>
      <c r="W469" s="63"/>
      <c r="AE469" s="79"/>
      <c r="AR469" s="63"/>
      <c r="AS469" s="63"/>
      <c r="AT469" s="103"/>
      <c r="BO469" s="103"/>
      <c r="BP469" s="63"/>
      <c r="BQ469" s="63"/>
      <c r="CD469" s="63"/>
    </row>
    <row r="470" spans="1:82" x14ac:dyDescent="0.35">
      <c r="A470" s="97"/>
      <c r="B470" s="82"/>
      <c r="C470" s="82"/>
      <c r="D470" s="82"/>
      <c r="E470" s="82"/>
      <c r="F470" s="63"/>
      <c r="G470" s="63"/>
      <c r="H470" s="63"/>
      <c r="I470" s="63"/>
      <c r="J470" s="63"/>
      <c r="K470" s="63"/>
      <c r="L470" s="63"/>
      <c r="M470" s="63"/>
      <c r="N470" s="63"/>
      <c r="O470" s="63"/>
      <c r="P470" s="63"/>
      <c r="Q470" s="63"/>
      <c r="R470" s="63"/>
      <c r="S470" s="63"/>
      <c r="T470" s="63"/>
      <c r="U470" s="63"/>
      <c r="X470" s="63"/>
      <c r="Y470" s="63"/>
      <c r="Z470" s="63"/>
      <c r="AA470" s="63"/>
      <c r="AB470" s="63"/>
      <c r="AC470" s="63"/>
      <c r="AD470" s="63"/>
      <c r="AE470" s="110"/>
      <c r="AF470" s="63"/>
      <c r="AG470" s="63"/>
      <c r="AH470" s="63"/>
      <c r="AI470" s="63"/>
      <c r="AJ470" s="63"/>
      <c r="AK470" s="63"/>
      <c r="AL470" s="63"/>
      <c r="AM470" s="63"/>
      <c r="AN470" s="63"/>
      <c r="AO470" s="63"/>
      <c r="AP470" s="63"/>
      <c r="AQ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R470" s="63"/>
      <c r="BS470" s="63"/>
      <c r="BT470" s="63"/>
      <c r="BU470" s="63"/>
      <c r="BV470" s="63"/>
      <c r="BW470" s="63"/>
      <c r="BX470" s="63"/>
      <c r="BY470" s="63"/>
      <c r="BZ470" s="63"/>
      <c r="CA470" s="63"/>
      <c r="CB470" s="63"/>
      <c r="CC470" s="63"/>
    </row>
    <row r="471" spans="1:82" x14ac:dyDescent="0.35">
      <c r="A471" s="97"/>
      <c r="B471" s="82"/>
      <c r="C471" s="82"/>
      <c r="D471" s="82"/>
      <c r="E471" s="82"/>
      <c r="F471" s="63"/>
      <c r="G471" s="63"/>
      <c r="H471" s="63"/>
      <c r="I471" s="63"/>
      <c r="J471" s="63"/>
      <c r="K471" s="63"/>
      <c r="L471" s="63"/>
      <c r="M471" s="63"/>
      <c r="N471" s="63"/>
      <c r="O471" s="63"/>
      <c r="P471" s="63"/>
      <c r="Q471" s="63"/>
      <c r="R471" s="63"/>
      <c r="S471" s="63"/>
      <c r="T471" s="63"/>
      <c r="U471" s="63"/>
      <c r="X471" s="63"/>
      <c r="Y471" s="63"/>
      <c r="Z471" s="63"/>
      <c r="AA471" s="63"/>
      <c r="AB471" s="63"/>
      <c r="AC471" s="63"/>
      <c r="AD471" s="63"/>
      <c r="AE471" s="110"/>
      <c r="AF471" s="63"/>
      <c r="AG471" s="63"/>
      <c r="AH471" s="63"/>
      <c r="AI471" s="63"/>
      <c r="AJ471" s="63"/>
      <c r="AK471" s="63"/>
      <c r="AL471" s="63"/>
      <c r="AM471" s="63"/>
      <c r="AN471" s="63"/>
      <c r="AO471" s="63"/>
      <c r="AP471" s="63"/>
      <c r="AQ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R471" s="63"/>
      <c r="BS471" s="63"/>
      <c r="BT471" s="63"/>
      <c r="BU471" s="63"/>
      <c r="BV471" s="63"/>
      <c r="BW471" s="63"/>
      <c r="BX471" s="63"/>
      <c r="BY471" s="63"/>
      <c r="BZ471" s="63"/>
      <c r="CA471" s="63"/>
      <c r="CB471" s="63"/>
      <c r="CC471" s="63"/>
    </row>
    <row r="472" spans="1:82" x14ac:dyDescent="0.35">
      <c r="A472" s="97"/>
      <c r="B472" s="82"/>
      <c r="C472" s="82"/>
      <c r="D472" s="82"/>
      <c r="E472" s="82"/>
      <c r="F472" s="63"/>
      <c r="G472" s="63"/>
      <c r="H472" s="63"/>
      <c r="I472" s="63"/>
      <c r="J472" s="63"/>
      <c r="K472" s="63"/>
      <c r="L472" s="63"/>
      <c r="M472" s="63"/>
      <c r="N472" s="63"/>
      <c r="O472" s="63"/>
      <c r="P472" s="63"/>
      <c r="Q472" s="63"/>
      <c r="R472" s="63"/>
      <c r="S472" s="63"/>
      <c r="T472" s="63"/>
      <c r="U472" s="63"/>
      <c r="X472" s="63"/>
      <c r="Y472" s="63"/>
      <c r="Z472" s="63"/>
      <c r="AA472" s="63"/>
      <c r="AB472" s="63"/>
      <c r="AC472" s="63"/>
      <c r="AD472" s="63"/>
      <c r="AE472" s="110"/>
      <c r="AF472" s="63"/>
      <c r="AG472" s="63"/>
      <c r="AH472" s="63"/>
      <c r="AI472" s="63"/>
      <c r="AJ472" s="63"/>
      <c r="AK472" s="63"/>
      <c r="AL472" s="63"/>
      <c r="AM472" s="63"/>
      <c r="AN472" s="63"/>
      <c r="AO472" s="63"/>
      <c r="AP472" s="63"/>
      <c r="AQ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R472" s="63"/>
      <c r="BS472" s="63"/>
      <c r="BT472" s="63"/>
      <c r="BU472" s="63"/>
      <c r="BV472" s="63"/>
      <c r="BW472" s="63"/>
      <c r="BX472" s="63"/>
      <c r="BY472" s="63"/>
      <c r="BZ472" s="63"/>
      <c r="CA472" s="63"/>
      <c r="CB472" s="63"/>
      <c r="CC472" s="63"/>
    </row>
    <row r="473" spans="1:82" x14ac:dyDescent="0.35">
      <c r="A473" s="97"/>
      <c r="B473" s="82"/>
      <c r="C473" s="82"/>
      <c r="D473" s="82"/>
      <c r="E473" s="82"/>
      <c r="F473" s="63"/>
      <c r="G473" s="63"/>
      <c r="H473" s="63"/>
      <c r="I473" s="63"/>
      <c r="J473" s="63"/>
      <c r="K473" s="63"/>
      <c r="L473" s="63"/>
      <c r="M473" s="63"/>
      <c r="N473" s="63"/>
      <c r="O473" s="63"/>
      <c r="P473" s="63"/>
      <c r="Q473" s="63"/>
      <c r="R473" s="63"/>
      <c r="S473" s="63"/>
      <c r="T473" s="63"/>
      <c r="U473" s="63"/>
      <c r="X473" s="63"/>
      <c r="Y473" s="63"/>
      <c r="Z473" s="63"/>
      <c r="AA473" s="63"/>
      <c r="AB473" s="63"/>
      <c r="AC473" s="63"/>
      <c r="AD473" s="63"/>
      <c r="AE473" s="110"/>
      <c r="AF473" s="63"/>
      <c r="AG473" s="63"/>
      <c r="AH473" s="63"/>
      <c r="AI473" s="63"/>
      <c r="AJ473" s="63"/>
      <c r="AK473" s="63"/>
      <c r="AL473" s="63"/>
      <c r="AM473" s="63"/>
      <c r="AN473" s="63"/>
      <c r="AO473" s="63"/>
      <c r="AP473" s="63"/>
      <c r="AQ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R473" s="63"/>
      <c r="BS473" s="63"/>
      <c r="BT473" s="63"/>
      <c r="BU473" s="63"/>
      <c r="BV473" s="63"/>
      <c r="BW473" s="63"/>
      <c r="BX473" s="63"/>
      <c r="BY473" s="63"/>
      <c r="BZ473" s="63"/>
      <c r="CA473" s="63"/>
      <c r="CB473" s="63"/>
      <c r="CC473" s="63"/>
    </row>
    <row r="474" spans="1:82" x14ac:dyDescent="0.35">
      <c r="A474" s="97"/>
      <c r="B474" s="82"/>
      <c r="C474" s="82"/>
      <c r="D474" s="82"/>
      <c r="E474" s="82"/>
      <c r="F474" s="63"/>
      <c r="G474" s="63"/>
      <c r="H474" s="63"/>
      <c r="I474" s="63"/>
      <c r="J474" s="63"/>
      <c r="K474" s="63"/>
      <c r="L474" s="63"/>
      <c r="M474" s="63"/>
      <c r="N474" s="63"/>
      <c r="O474" s="63"/>
      <c r="P474" s="63"/>
      <c r="Q474" s="63"/>
      <c r="R474" s="63"/>
      <c r="S474" s="63"/>
      <c r="T474" s="63"/>
      <c r="U474" s="63"/>
      <c r="X474" s="63"/>
      <c r="Y474" s="63"/>
      <c r="Z474" s="63"/>
      <c r="AA474" s="63"/>
      <c r="AB474" s="63"/>
      <c r="AC474" s="63"/>
      <c r="AD474" s="63"/>
      <c r="AE474" s="110"/>
      <c r="AF474" s="63"/>
      <c r="AG474" s="63"/>
      <c r="AH474" s="63"/>
      <c r="AI474" s="63"/>
      <c r="AJ474" s="63"/>
      <c r="AK474" s="63"/>
      <c r="AL474" s="63"/>
      <c r="AM474" s="63"/>
      <c r="AN474" s="63"/>
      <c r="AO474" s="63"/>
      <c r="AP474" s="63"/>
      <c r="AQ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R474" s="63"/>
      <c r="BS474" s="63"/>
      <c r="BT474" s="63"/>
      <c r="BU474" s="63"/>
      <c r="BV474" s="63"/>
      <c r="BW474" s="63"/>
      <c r="BX474" s="63"/>
      <c r="BY474" s="63"/>
      <c r="BZ474" s="63"/>
      <c r="CA474" s="63"/>
      <c r="CB474" s="63"/>
      <c r="CC474" s="63"/>
    </row>
    <row r="475" spans="1:82" x14ac:dyDescent="0.35">
      <c r="A475" s="97"/>
      <c r="B475" s="82"/>
      <c r="C475" s="82"/>
      <c r="D475" s="82"/>
      <c r="E475" s="82"/>
      <c r="F475" s="63"/>
      <c r="G475" s="63"/>
      <c r="H475" s="63"/>
      <c r="I475" s="63"/>
      <c r="J475" s="63"/>
      <c r="K475" s="63"/>
      <c r="L475" s="63"/>
      <c r="M475" s="63"/>
      <c r="N475" s="63"/>
      <c r="O475" s="63"/>
      <c r="P475" s="63"/>
      <c r="Q475" s="63"/>
      <c r="R475" s="63"/>
      <c r="S475" s="63"/>
      <c r="T475" s="63"/>
      <c r="U475" s="63"/>
      <c r="X475" s="63"/>
      <c r="Y475" s="63"/>
      <c r="Z475" s="63"/>
      <c r="AA475" s="63"/>
      <c r="AB475" s="63"/>
      <c r="AC475" s="63"/>
      <c r="AD475" s="63"/>
      <c r="AE475" s="110"/>
      <c r="AF475" s="63"/>
      <c r="AG475" s="63"/>
      <c r="AH475" s="63"/>
      <c r="AI475" s="63"/>
      <c r="AJ475" s="63"/>
      <c r="AK475" s="63"/>
      <c r="AL475" s="63"/>
      <c r="AM475" s="63"/>
      <c r="AN475" s="63"/>
      <c r="AO475" s="63"/>
      <c r="AP475" s="63"/>
      <c r="AQ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R475" s="63"/>
      <c r="BS475" s="63"/>
      <c r="BT475" s="63"/>
      <c r="BU475" s="63"/>
      <c r="BV475" s="63"/>
      <c r="BW475" s="63"/>
      <c r="BX475" s="63"/>
      <c r="BY475" s="63"/>
      <c r="BZ475" s="63"/>
      <c r="CA475" s="63"/>
      <c r="CB475" s="63"/>
      <c r="CC475" s="63"/>
    </row>
    <row r="476" spans="1:82" x14ac:dyDescent="0.35">
      <c r="A476" s="97"/>
      <c r="B476" s="82"/>
      <c r="C476" s="82"/>
      <c r="D476" s="82"/>
      <c r="E476" s="82"/>
      <c r="F476" s="63"/>
      <c r="G476" s="63"/>
      <c r="H476" s="63"/>
      <c r="I476" s="63"/>
      <c r="J476" s="63"/>
      <c r="K476" s="63"/>
      <c r="L476" s="63"/>
      <c r="M476" s="63"/>
      <c r="N476" s="63"/>
      <c r="O476" s="63"/>
      <c r="P476" s="63"/>
      <c r="Q476" s="63"/>
      <c r="R476" s="63"/>
      <c r="S476" s="63"/>
      <c r="T476" s="63"/>
      <c r="U476" s="63"/>
      <c r="X476" s="63"/>
      <c r="Y476" s="63"/>
      <c r="Z476" s="63"/>
      <c r="AA476" s="63"/>
      <c r="AB476" s="63"/>
      <c r="AC476" s="63"/>
      <c r="AD476" s="63"/>
      <c r="AE476" s="110"/>
      <c r="AF476" s="63"/>
      <c r="AG476" s="63"/>
      <c r="AH476" s="63"/>
      <c r="AI476" s="63"/>
      <c r="AJ476" s="63"/>
      <c r="AK476" s="63"/>
      <c r="AL476" s="63"/>
      <c r="AM476" s="63"/>
      <c r="AN476" s="63"/>
      <c r="AO476" s="63"/>
      <c r="AP476" s="63"/>
      <c r="AQ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R476" s="63"/>
      <c r="BS476" s="63"/>
      <c r="BT476" s="63"/>
      <c r="BU476" s="63"/>
      <c r="BV476" s="63"/>
      <c r="BW476" s="63"/>
      <c r="BX476" s="63"/>
      <c r="BY476" s="63"/>
      <c r="BZ476" s="63"/>
      <c r="CA476" s="63"/>
      <c r="CB476" s="63"/>
      <c r="CC476" s="63"/>
    </row>
    <row r="477" spans="1:82" x14ac:dyDescent="0.35">
      <c r="A477" s="97"/>
      <c r="B477" s="82"/>
      <c r="C477" s="82"/>
      <c r="D477" s="82"/>
      <c r="E477" s="82"/>
      <c r="F477" s="63"/>
      <c r="G477" s="63"/>
      <c r="H477" s="63"/>
      <c r="I477" s="63"/>
      <c r="J477" s="63"/>
      <c r="K477" s="63"/>
      <c r="L477" s="63"/>
      <c r="M477" s="63"/>
      <c r="N477" s="63"/>
      <c r="O477" s="63"/>
      <c r="P477" s="63"/>
      <c r="Q477" s="63"/>
      <c r="R477" s="63"/>
      <c r="S477" s="63"/>
      <c r="T477" s="63"/>
      <c r="U477" s="63"/>
      <c r="X477" s="63"/>
      <c r="Y477" s="63"/>
      <c r="Z477" s="63"/>
      <c r="AA477" s="63"/>
      <c r="AB477" s="63"/>
      <c r="AC477" s="63"/>
      <c r="AD477" s="63"/>
      <c r="AE477" s="110"/>
      <c r="AF477" s="63"/>
      <c r="AG477" s="63"/>
      <c r="AH477" s="63"/>
      <c r="AI477" s="63"/>
      <c r="AJ477" s="63"/>
      <c r="AK477" s="63"/>
      <c r="AL477" s="63"/>
      <c r="AM477" s="63"/>
      <c r="AN477" s="63"/>
      <c r="AO477" s="63"/>
      <c r="AP477" s="63"/>
      <c r="AQ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R477" s="63"/>
      <c r="BS477" s="63"/>
      <c r="BT477" s="63"/>
      <c r="BU477" s="63"/>
      <c r="BV477" s="63"/>
      <c r="BW477" s="63"/>
      <c r="BX477" s="63"/>
      <c r="BY477" s="63"/>
      <c r="BZ477" s="63"/>
      <c r="CA477" s="63"/>
      <c r="CB477" s="63"/>
      <c r="CC477" s="63"/>
    </row>
    <row r="478" spans="1:82" x14ac:dyDescent="0.35">
      <c r="A478" s="97"/>
      <c r="B478" s="82"/>
      <c r="C478" s="82"/>
      <c r="D478" s="82"/>
      <c r="E478" s="82"/>
      <c r="F478" s="63"/>
      <c r="G478" s="63"/>
      <c r="H478" s="63"/>
      <c r="I478" s="63"/>
      <c r="J478" s="63"/>
      <c r="K478" s="63"/>
      <c r="L478" s="63"/>
      <c r="M478" s="63"/>
      <c r="N478" s="63"/>
      <c r="O478" s="63"/>
      <c r="P478" s="63"/>
      <c r="Q478" s="63"/>
      <c r="R478" s="63"/>
      <c r="S478" s="63"/>
      <c r="T478" s="63"/>
      <c r="U478" s="63"/>
      <c r="X478" s="63"/>
      <c r="Y478" s="63"/>
      <c r="Z478" s="63"/>
      <c r="AA478" s="63"/>
      <c r="AB478" s="63"/>
      <c r="AC478" s="63"/>
      <c r="AD478" s="63"/>
      <c r="AE478" s="110"/>
      <c r="AF478" s="63"/>
      <c r="AG478" s="63"/>
      <c r="AH478" s="63"/>
      <c r="AI478" s="63"/>
      <c r="AJ478" s="63"/>
      <c r="AK478" s="63"/>
      <c r="AL478" s="63"/>
      <c r="AM478" s="63"/>
      <c r="AN478" s="63"/>
      <c r="AO478" s="63"/>
      <c r="AP478" s="63"/>
      <c r="AQ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R478" s="63"/>
      <c r="BS478" s="63"/>
      <c r="BT478" s="63"/>
      <c r="BU478" s="63"/>
      <c r="BV478" s="63"/>
      <c r="BW478" s="63"/>
      <c r="BX478" s="63"/>
      <c r="BY478" s="63"/>
      <c r="BZ478" s="63"/>
      <c r="CA478" s="63"/>
      <c r="CB478" s="63"/>
      <c r="CC478" s="63"/>
    </row>
    <row r="479" spans="1:82" x14ac:dyDescent="0.35">
      <c r="A479" s="97"/>
      <c r="B479" s="82"/>
      <c r="C479" s="82"/>
      <c r="D479" s="82"/>
      <c r="E479" s="82"/>
      <c r="F479" s="63"/>
      <c r="G479" s="63"/>
      <c r="H479" s="63"/>
      <c r="I479" s="63"/>
      <c r="J479" s="63"/>
      <c r="K479" s="63"/>
      <c r="L479" s="63"/>
      <c r="M479" s="63"/>
      <c r="N479" s="63"/>
      <c r="O479" s="63"/>
      <c r="P479" s="63"/>
      <c r="Q479" s="63"/>
      <c r="R479" s="63"/>
      <c r="S479" s="63"/>
      <c r="T479" s="63"/>
      <c r="U479" s="63"/>
      <c r="X479" s="63"/>
      <c r="Y479" s="63"/>
      <c r="Z479" s="63"/>
      <c r="AA479" s="63"/>
      <c r="AB479" s="63"/>
      <c r="AC479" s="63"/>
      <c r="AD479" s="63"/>
      <c r="AE479" s="110"/>
      <c r="AF479" s="63"/>
      <c r="AG479" s="63"/>
      <c r="AH479" s="63"/>
      <c r="AI479" s="63"/>
      <c r="AJ479" s="63"/>
      <c r="AK479" s="63"/>
      <c r="AL479" s="63"/>
      <c r="AM479" s="63"/>
      <c r="AN479" s="63"/>
      <c r="AO479" s="63"/>
      <c r="AP479" s="63"/>
      <c r="AQ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R479" s="63"/>
      <c r="BS479" s="63"/>
      <c r="BT479" s="63"/>
      <c r="BU479" s="63"/>
      <c r="BV479" s="63"/>
      <c r="BW479" s="63"/>
      <c r="BX479" s="63"/>
      <c r="BY479" s="63"/>
      <c r="BZ479" s="63"/>
      <c r="CA479" s="63"/>
      <c r="CB479" s="63"/>
      <c r="CC479" s="63"/>
    </row>
    <row r="480" spans="1:82" x14ac:dyDescent="0.35">
      <c r="A480" s="97"/>
      <c r="B480" s="82"/>
      <c r="C480" s="82"/>
      <c r="D480" s="82"/>
      <c r="E480" s="82"/>
      <c r="F480" s="63"/>
      <c r="G480" s="63"/>
      <c r="H480" s="63"/>
      <c r="I480" s="63"/>
      <c r="J480" s="63"/>
      <c r="K480" s="63"/>
      <c r="L480" s="63"/>
      <c r="M480" s="63"/>
      <c r="N480" s="63"/>
      <c r="O480" s="63"/>
      <c r="P480" s="63"/>
      <c r="Q480" s="63"/>
      <c r="R480" s="63"/>
      <c r="S480" s="63"/>
      <c r="T480" s="63"/>
      <c r="U480" s="63"/>
      <c r="X480" s="63"/>
      <c r="Y480" s="63"/>
      <c r="Z480" s="63"/>
      <c r="AA480" s="63"/>
      <c r="AB480" s="63"/>
      <c r="AC480" s="63"/>
      <c r="AD480" s="63"/>
      <c r="AE480" s="110"/>
      <c r="AF480" s="63"/>
      <c r="AG480" s="63"/>
      <c r="AH480" s="63"/>
      <c r="AI480" s="63"/>
      <c r="AJ480" s="63"/>
      <c r="AK480" s="63"/>
      <c r="AL480" s="63"/>
      <c r="AM480" s="63"/>
      <c r="AN480" s="63"/>
      <c r="AO480" s="63"/>
      <c r="AP480" s="63"/>
      <c r="AQ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R480" s="63"/>
      <c r="BS480" s="63"/>
      <c r="BT480" s="63"/>
      <c r="BU480" s="63"/>
      <c r="BV480" s="63"/>
      <c r="BW480" s="63"/>
      <c r="BX480" s="63"/>
      <c r="BY480" s="63"/>
      <c r="BZ480" s="63"/>
      <c r="CA480" s="63"/>
      <c r="CB480" s="63"/>
      <c r="CC480" s="63"/>
    </row>
    <row r="481" spans="1:81" x14ac:dyDescent="0.35">
      <c r="A481" s="97"/>
      <c r="B481" s="82"/>
      <c r="C481" s="82"/>
      <c r="D481" s="82"/>
      <c r="E481" s="82"/>
      <c r="F481" s="63"/>
      <c r="G481" s="63"/>
      <c r="H481" s="63"/>
      <c r="I481" s="63"/>
      <c r="J481" s="63"/>
      <c r="K481" s="63"/>
      <c r="L481" s="63"/>
      <c r="M481" s="63"/>
      <c r="N481" s="63"/>
      <c r="O481" s="63"/>
      <c r="P481" s="63"/>
      <c r="Q481" s="63"/>
      <c r="R481" s="63"/>
      <c r="S481" s="63"/>
      <c r="T481" s="63"/>
      <c r="U481" s="63"/>
      <c r="X481" s="63"/>
      <c r="Y481" s="63"/>
      <c r="Z481" s="63"/>
      <c r="AA481" s="63"/>
      <c r="AB481" s="63"/>
      <c r="AC481" s="63"/>
      <c r="AD481" s="63"/>
      <c r="AE481" s="110"/>
      <c r="AF481" s="63"/>
      <c r="AG481" s="63"/>
      <c r="AH481" s="63"/>
      <c r="AI481" s="63"/>
      <c r="AJ481" s="63"/>
      <c r="AK481" s="63"/>
      <c r="AL481" s="63"/>
      <c r="AM481" s="63"/>
      <c r="AN481" s="63"/>
      <c r="AO481" s="63"/>
      <c r="AP481" s="63"/>
      <c r="AQ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R481" s="63"/>
      <c r="BS481" s="63"/>
      <c r="BT481" s="63"/>
      <c r="BU481" s="63"/>
      <c r="BV481" s="63"/>
      <c r="BW481" s="63"/>
      <c r="BX481" s="63"/>
      <c r="BY481" s="63"/>
      <c r="BZ481" s="63"/>
      <c r="CA481" s="63"/>
      <c r="CB481" s="63"/>
      <c r="CC481" s="63"/>
    </row>
    <row r="482" spans="1:81" x14ac:dyDescent="0.35">
      <c r="A482" s="97"/>
      <c r="B482" s="82"/>
      <c r="C482" s="82"/>
      <c r="D482" s="82"/>
      <c r="E482" s="82"/>
      <c r="F482" s="63"/>
      <c r="G482" s="63"/>
      <c r="H482" s="63"/>
      <c r="I482" s="63"/>
      <c r="J482" s="63"/>
      <c r="K482" s="63"/>
      <c r="L482" s="63"/>
      <c r="M482" s="63"/>
      <c r="N482" s="63"/>
      <c r="O482" s="63"/>
      <c r="P482" s="63"/>
      <c r="Q482" s="63"/>
      <c r="R482" s="63"/>
      <c r="S482" s="63"/>
      <c r="T482" s="63"/>
      <c r="U482" s="63"/>
      <c r="X482" s="63"/>
      <c r="Y482" s="63"/>
      <c r="Z482" s="63"/>
      <c r="AA482" s="63"/>
      <c r="AB482" s="63"/>
      <c r="AC482" s="63"/>
      <c r="AD482" s="63"/>
      <c r="AE482" s="110"/>
      <c r="AF482" s="63"/>
      <c r="AG482" s="63"/>
      <c r="AH482" s="63"/>
      <c r="AI482" s="63"/>
      <c r="AJ482" s="63"/>
      <c r="AK482" s="63"/>
      <c r="AL482" s="63"/>
      <c r="AM482" s="63"/>
      <c r="AN482" s="63"/>
      <c r="AO482" s="63"/>
      <c r="AP482" s="63"/>
      <c r="AQ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R482" s="63"/>
      <c r="BS482" s="63"/>
      <c r="BT482" s="63"/>
      <c r="BU482" s="63"/>
      <c r="BV482" s="63"/>
      <c r="BW482" s="63"/>
      <c r="BX482" s="63"/>
      <c r="BY482" s="63"/>
      <c r="BZ482" s="63"/>
      <c r="CA482" s="63"/>
      <c r="CB482" s="63"/>
      <c r="CC482" s="63"/>
    </row>
    <row r="483" spans="1:81" x14ac:dyDescent="0.35">
      <c r="A483" s="97"/>
      <c r="B483" s="82"/>
      <c r="C483" s="82"/>
      <c r="D483" s="82"/>
      <c r="E483" s="82"/>
      <c r="F483" s="63"/>
      <c r="G483" s="63"/>
      <c r="H483" s="63"/>
      <c r="I483" s="63"/>
      <c r="J483" s="63"/>
      <c r="K483" s="63"/>
      <c r="L483" s="63"/>
      <c r="M483" s="63"/>
      <c r="N483" s="63"/>
      <c r="O483" s="63"/>
      <c r="P483" s="63"/>
      <c r="Q483" s="63"/>
      <c r="R483" s="63"/>
      <c r="S483" s="63"/>
      <c r="T483" s="63"/>
      <c r="U483" s="63"/>
      <c r="X483" s="63"/>
      <c r="Y483" s="63"/>
      <c r="Z483" s="63"/>
      <c r="AA483" s="63"/>
      <c r="AB483" s="63"/>
      <c r="AC483" s="63"/>
      <c r="AD483" s="63"/>
      <c r="AE483" s="110"/>
      <c r="AF483" s="63"/>
      <c r="AG483" s="63"/>
      <c r="AH483" s="63"/>
      <c r="AI483" s="63"/>
      <c r="AJ483" s="63"/>
      <c r="AK483" s="63"/>
      <c r="AL483" s="63"/>
      <c r="AM483" s="63"/>
      <c r="AN483" s="63"/>
      <c r="AO483" s="63"/>
      <c r="AP483" s="63"/>
      <c r="AQ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R483" s="63"/>
      <c r="BS483" s="63"/>
      <c r="BT483" s="63"/>
      <c r="BU483" s="63"/>
      <c r="BV483" s="63"/>
      <c r="BW483" s="63"/>
      <c r="BX483" s="63"/>
      <c r="BY483" s="63"/>
      <c r="BZ483" s="63"/>
      <c r="CA483" s="63"/>
      <c r="CB483" s="63"/>
      <c r="CC483" s="63"/>
    </row>
    <row r="484" spans="1:81" x14ac:dyDescent="0.35">
      <c r="A484" s="97"/>
      <c r="B484" s="82"/>
      <c r="C484" s="82"/>
      <c r="D484" s="82"/>
      <c r="E484" s="82"/>
      <c r="F484" s="63"/>
      <c r="G484" s="63"/>
      <c r="H484" s="63"/>
      <c r="I484" s="63"/>
      <c r="J484" s="63"/>
      <c r="K484" s="63"/>
      <c r="L484" s="63"/>
      <c r="M484" s="63"/>
      <c r="N484" s="63"/>
      <c r="O484" s="63"/>
      <c r="P484" s="63"/>
      <c r="Q484" s="63"/>
      <c r="R484" s="63"/>
      <c r="S484" s="63"/>
      <c r="T484" s="63"/>
      <c r="U484" s="63"/>
      <c r="X484" s="63"/>
      <c r="Y484" s="63"/>
      <c r="Z484" s="63"/>
      <c r="AA484" s="63"/>
      <c r="AB484" s="63"/>
      <c r="AC484" s="63"/>
      <c r="AD484" s="63"/>
      <c r="AE484" s="110"/>
      <c r="AF484" s="63"/>
      <c r="AG484" s="63"/>
      <c r="AH484" s="63"/>
      <c r="AI484" s="63"/>
      <c r="AJ484" s="63"/>
      <c r="AK484" s="63"/>
      <c r="AL484" s="63"/>
      <c r="AM484" s="63"/>
      <c r="AN484" s="63"/>
      <c r="AO484" s="63"/>
      <c r="AP484" s="63"/>
      <c r="AQ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R484" s="63"/>
      <c r="BS484" s="63"/>
      <c r="BT484" s="63"/>
      <c r="BU484" s="63"/>
      <c r="BV484" s="63"/>
      <c r="BW484" s="63"/>
      <c r="BX484" s="63"/>
      <c r="BY484" s="63"/>
      <c r="BZ484" s="63"/>
      <c r="CA484" s="63"/>
      <c r="CB484" s="63"/>
      <c r="CC484" s="63"/>
    </row>
    <row r="485" spans="1:81" x14ac:dyDescent="0.35">
      <c r="A485" s="97"/>
      <c r="B485" s="82"/>
      <c r="C485" s="82"/>
      <c r="D485" s="82"/>
      <c r="E485" s="82"/>
      <c r="F485" s="63"/>
      <c r="G485" s="63"/>
      <c r="H485" s="63"/>
      <c r="I485" s="63"/>
      <c r="J485" s="63"/>
      <c r="K485" s="63"/>
      <c r="L485" s="63"/>
      <c r="M485" s="63"/>
      <c r="N485" s="63"/>
      <c r="O485" s="63"/>
      <c r="P485" s="63"/>
      <c r="Q485" s="63"/>
      <c r="R485" s="63"/>
      <c r="S485" s="63"/>
      <c r="T485" s="63"/>
      <c r="U485" s="63"/>
      <c r="X485" s="63"/>
      <c r="Y485" s="63"/>
      <c r="Z485" s="63"/>
      <c r="AA485" s="63"/>
      <c r="AB485" s="63"/>
      <c r="AC485" s="63"/>
      <c r="AD485" s="63"/>
      <c r="AE485" s="110"/>
      <c r="AF485" s="63"/>
      <c r="AG485" s="63"/>
      <c r="AH485" s="63"/>
      <c r="AI485" s="63"/>
      <c r="AJ485" s="63"/>
      <c r="AK485" s="63"/>
      <c r="AL485" s="63"/>
      <c r="AM485" s="63"/>
      <c r="AN485" s="63"/>
      <c r="AO485" s="63"/>
      <c r="AP485" s="63"/>
      <c r="AQ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R485" s="63"/>
      <c r="BS485" s="63"/>
      <c r="BT485" s="63"/>
      <c r="BU485" s="63"/>
      <c r="BV485" s="63"/>
      <c r="BW485" s="63"/>
      <c r="BX485" s="63"/>
      <c r="BY485" s="63"/>
      <c r="BZ485" s="63"/>
      <c r="CA485" s="63"/>
      <c r="CB485" s="63"/>
      <c r="CC485" s="63"/>
    </row>
    <row r="486" spans="1:81" x14ac:dyDescent="0.35">
      <c r="A486" s="97"/>
      <c r="B486" s="82"/>
      <c r="C486" s="82"/>
      <c r="D486" s="82"/>
      <c r="E486" s="82"/>
      <c r="F486" s="63"/>
      <c r="G486" s="63"/>
      <c r="H486" s="63"/>
      <c r="I486" s="63"/>
      <c r="J486" s="63"/>
      <c r="K486" s="63"/>
      <c r="L486" s="63"/>
      <c r="M486" s="63"/>
      <c r="N486" s="63"/>
      <c r="O486" s="63"/>
      <c r="P486" s="63"/>
      <c r="Q486" s="63"/>
      <c r="R486" s="63"/>
      <c r="S486" s="63"/>
      <c r="T486" s="63"/>
      <c r="U486" s="63"/>
      <c r="X486" s="63"/>
      <c r="Y486" s="63"/>
      <c r="Z486" s="63"/>
      <c r="AA486" s="63"/>
      <c r="AB486" s="63"/>
      <c r="AC486" s="63"/>
      <c r="AD486" s="63"/>
      <c r="AE486" s="110"/>
      <c r="AF486" s="63"/>
      <c r="AG486" s="63"/>
      <c r="AH486" s="63"/>
      <c r="AI486" s="63"/>
      <c r="AJ486" s="63"/>
      <c r="AK486" s="63"/>
      <c r="AL486" s="63"/>
      <c r="AM486" s="63"/>
      <c r="AN486" s="63"/>
      <c r="AO486" s="63"/>
      <c r="AP486" s="63"/>
      <c r="AQ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R486" s="63"/>
      <c r="BS486" s="63"/>
      <c r="BT486" s="63"/>
      <c r="BU486" s="63"/>
      <c r="BV486" s="63"/>
      <c r="BW486" s="63"/>
      <c r="BX486" s="63"/>
      <c r="BY486" s="63"/>
      <c r="BZ486" s="63"/>
      <c r="CA486" s="63"/>
      <c r="CB486" s="63"/>
      <c r="CC486" s="63"/>
    </row>
    <row r="487" spans="1:81" x14ac:dyDescent="0.35">
      <c r="A487" s="97"/>
      <c r="B487" s="82"/>
      <c r="C487" s="82"/>
      <c r="D487" s="82"/>
      <c r="E487" s="82"/>
      <c r="F487" s="63"/>
      <c r="G487" s="63"/>
      <c r="H487" s="63"/>
      <c r="I487" s="63"/>
      <c r="J487" s="63"/>
      <c r="K487" s="63"/>
      <c r="L487" s="63"/>
      <c r="M487" s="63"/>
      <c r="N487" s="63"/>
      <c r="O487" s="63"/>
      <c r="P487" s="63"/>
      <c r="Q487" s="63"/>
      <c r="R487" s="63"/>
      <c r="S487" s="63"/>
      <c r="T487" s="63"/>
      <c r="U487" s="63"/>
      <c r="X487" s="63"/>
      <c r="Y487" s="63"/>
      <c r="Z487" s="63"/>
      <c r="AA487" s="63"/>
      <c r="AB487" s="63"/>
      <c r="AC487" s="63"/>
      <c r="AD487" s="63"/>
      <c r="AE487" s="110"/>
      <c r="AF487" s="63"/>
      <c r="AG487" s="63"/>
      <c r="AH487" s="63"/>
      <c r="AI487" s="63"/>
      <c r="AJ487" s="63"/>
      <c r="AK487" s="63"/>
      <c r="AL487" s="63"/>
      <c r="AM487" s="63"/>
      <c r="AN487" s="63"/>
      <c r="AO487" s="63"/>
      <c r="AP487" s="63"/>
      <c r="AQ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R487" s="63"/>
      <c r="BS487" s="63"/>
      <c r="BT487" s="63"/>
      <c r="BU487" s="63"/>
      <c r="BV487" s="63"/>
      <c r="BW487" s="63"/>
      <c r="BX487" s="63"/>
      <c r="BY487" s="63"/>
      <c r="BZ487" s="63"/>
      <c r="CA487" s="63"/>
      <c r="CB487" s="63"/>
      <c r="CC487" s="63"/>
    </row>
    <row r="488" spans="1:81" x14ac:dyDescent="0.35">
      <c r="A488" s="97"/>
      <c r="B488" s="82"/>
      <c r="C488" s="82"/>
      <c r="D488" s="82"/>
      <c r="E488" s="82"/>
      <c r="F488" s="63"/>
      <c r="G488" s="63"/>
      <c r="H488" s="63"/>
      <c r="I488" s="63"/>
      <c r="J488" s="63"/>
      <c r="K488" s="63"/>
      <c r="L488" s="63"/>
      <c r="M488" s="63"/>
      <c r="N488" s="63"/>
      <c r="O488" s="63"/>
      <c r="P488" s="63"/>
      <c r="Q488" s="63"/>
      <c r="R488" s="63"/>
      <c r="S488" s="63"/>
      <c r="T488" s="63"/>
      <c r="U488" s="63"/>
      <c r="X488" s="63"/>
      <c r="Y488" s="63"/>
      <c r="Z488" s="63"/>
      <c r="AA488" s="63"/>
      <c r="AB488" s="63"/>
      <c r="AC488" s="63"/>
      <c r="AD488" s="63"/>
      <c r="AE488" s="110"/>
      <c r="AF488" s="63"/>
      <c r="AG488" s="63"/>
      <c r="AH488" s="63"/>
      <c r="AI488" s="63"/>
      <c r="AJ488" s="63"/>
      <c r="AK488" s="63"/>
      <c r="AL488" s="63"/>
      <c r="AM488" s="63"/>
      <c r="AN488" s="63"/>
      <c r="AO488" s="63"/>
      <c r="AP488" s="63"/>
      <c r="AQ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R488" s="63"/>
      <c r="BS488" s="63"/>
      <c r="BT488" s="63"/>
      <c r="BU488" s="63"/>
      <c r="BV488" s="63"/>
      <c r="BW488" s="63"/>
      <c r="BX488" s="63"/>
      <c r="BY488" s="63"/>
      <c r="BZ488" s="63"/>
      <c r="CA488" s="63"/>
      <c r="CB488" s="63"/>
      <c r="CC488" s="63"/>
    </row>
    <row r="489" spans="1:81" x14ac:dyDescent="0.35">
      <c r="A489" s="97"/>
      <c r="B489" s="82"/>
      <c r="C489" s="82"/>
      <c r="D489" s="82"/>
      <c r="E489" s="82"/>
      <c r="F489" s="63"/>
      <c r="G489" s="63"/>
      <c r="H489" s="63"/>
      <c r="I489" s="63"/>
      <c r="J489" s="63"/>
      <c r="K489" s="63"/>
      <c r="L489" s="63"/>
      <c r="M489" s="63"/>
      <c r="N489" s="63"/>
      <c r="O489" s="63"/>
      <c r="P489" s="63"/>
      <c r="Q489" s="63"/>
      <c r="R489" s="63"/>
      <c r="S489" s="63"/>
      <c r="T489" s="63"/>
      <c r="U489" s="63"/>
      <c r="X489" s="63"/>
      <c r="Y489" s="63"/>
      <c r="Z489" s="63"/>
      <c r="AA489" s="63"/>
      <c r="AB489" s="63"/>
      <c r="AC489" s="63"/>
      <c r="AD489" s="63"/>
      <c r="AE489" s="110"/>
      <c r="AF489" s="63"/>
      <c r="AG489" s="63"/>
      <c r="AH489" s="63"/>
      <c r="AI489" s="63"/>
      <c r="AJ489" s="63"/>
      <c r="AK489" s="63"/>
      <c r="AL489" s="63"/>
      <c r="AM489" s="63"/>
      <c r="AN489" s="63"/>
      <c r="AO489" s="63"/>
      <c r="AP489" s="63"/>
      <c r="AQ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R489" s="63"/>
      <c r="BS489" s="63"/>
      <c r="BT489" s="63"/>
      <c r="BU489" s="63"/>
      <c r="BV489" s="63"/>
      <c r="BW489" s="63"/>
      <c r="BX489" s="63"/>
      <c r="BY489" s="63"/>
      <c r="BZ489" s="63"/>
      <c r="CA489" s="63"/>
      <c r="CB489" s="63"/>
      <c r="CC489" s="63"/>
    </row>
    <row r="490" spans="1:81" x14ac:dyDescent="0.35">
      <c r="A490" s="97"/>
      <c r="B490" s="82"/>
      <c r="C490" s="82"/>
      <c r="D490" s="82"/>
      <c r="E490" s="82"/>
      <c r="F490" s="63"/>
      <c r="G490" s="63"/>
      <c r="H490" s="63"/>
      <c r="I490" s="63"/>
      <c r="J490" s="63"/>
      <c r="K490" s="63"/>
      <c r="L490" s="63"/>
      <c r="M490" s="63"/>
      <c r="N490" s="63"/>
      <c r="O490" s="63"/>
      <c r="P490" s="63"/>
      <c r="Q490" s="63"/>
      <c r="R490" s="63"/>
      <c r="S490" s="63"/>
      <c r="T490" s="63"/>
      <c r="U490" s="63"/>
      <c r="X490" s="63"/>
      <c r="Y490" s="63"/>
      <c r="Z490" s="63"/>
      <c r="AA490" s="63"/>
      <c r="AB490" s="63"/>
      <c r="AC490" s="63"/>
      <c r="AD490" s="63"/>
      <c r="AE490" s="110"/>
      <c r="AF490" s="63"/>
      <c r="AG490" s="63"/>
      <c r="AH490" s="63"/>
      <c r="AI490" s="63"/>
      <c r="AJ490" s="63"/>
      <c r="AK490" s="63"/>
      <c r="AL490" s="63"/>
      <c r="AM490" s="63"/>
      <c r="AN490" s="63"/>
      <c r="AO490" s="63"/>
      <c r="AP490" s="63"/>
      <c r="AQ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R490" s="63"/>
      <c r="BS490" s="63"/>
      <c r="BT490" s="63"/>
      <c r="BU490" s="63"/>
      <c r="BV490" s="63"/>
      <c r="BW490" s="63"/>
      <c r="BX490" s="63"/>
      <c r="BY490" s="63"/>
      <c r="BZ490" s="63"/>
      <c r="CA490" s="63"/>
      <c r="CB490" s="63"/>
      <c r="CC490" s="63"/>
    </row>
    <row r="491" spans="1:81" x14ac:dyDescent="0.35">
      <c r="A491" s="97"/>
      <c r="B491" s="82"/>
      <c r="C491" s="82"/>
      <c r="D491" s="82"/>
      <c r="E491" s="82"/>
      <c r="F491" s="63"/>
      <c r="G491" s="63"/>
      <c r="H491" s="63"/>
      <c r="I491" s="63"/>
      <c r="J491" s="63"/>
      <c r="K491" s="63"/>
      <c r="L491" s="63"/>
      <c r="M491" s="63"/>
      <c r="N491" s="63"/>
      <c r="O491" s="63"/>
      <c r="P491" s="63"/>
      <c r="Q491" s="63"/>
      <c r="R491" s="63"/>
      <c r="S491" s="63"/>
      <c r="T491" s="63"/>
      <c r="U491" s="63"/>
      <c r="X491" s="63"/>
      <c r="Y491" s="63"/>
      <c r="Z491" s="63"/>
      <c r="AA491" s="63"/>
      <c r="AB491" s="63"/>
      <c r="AC491" s="63"/>
      <c r="AD491" s="63"/>
      <c r="AE491" s="110"/>
      <c r="AF491" s="63"/>
      <c r="AG491" s="63"/>
      <c r="AH491" s="63"/>
      <c r="AI491" s="63"/>
      <c r="AJ491" s="63"/>
      <c r="AK491" s="63"/>
      <c r="AL491" s="63"/>
      <c r="AM491" s="63"/>
      <c r="AN491" s="63"/>
      <c r="AO491" s="63"/>
      <c r="AP491" s="63"/>
      <c r="AQ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R491" s="63"/>
      <c r="BS491" s="63"/>
      <c r="BT491" s="63"/>
      <c r="BU491" s="63"/>
      <c r="BV491" s="63"/>
      <c r="BW491" s="63"/>
      <c r="BX491" s="63"/>
      <c r="BY491" s="63"/>
      <c r="BZ491" s="63"/>
      <c r="CA491" s="63"/>
      <c r="CB491" s="63"/>
      <c r="CC491" s="63"/>
    </row>
    <row r="492" spans="1:81" x14ac:dyDescent="0.35">
      <c r="A492" s="97"/>
      <c r="B492" s="82"/>
      <c r="C492" s="82"/>
      <c r="D492" s="82"/>
      <c r="E492" s="82"/>
      <c r="F492" s="63"/>
      <c r="G492" s="63"/>
      <c r="H492" s="63"/>
      <c r="I492" s="63"/>
      <c r="J492" s="63"/>
      <c r="K492" s="63"/>
      <c r="L492" s="63"/>
      <c r="M492" s="63"/>
      <c r="N492" s="63"/>
      <c r="O492" s="63"/>
      <c r="P492" s="63"/>
      <c r="Q492" s="63"/>
      <c r="R492" s="63"/>
      <c r="S492" s="63"/>
      <c r="T492" s="63"/>
      <c r="U492" s="63"/>
      <c r="X492" s="63"/>
      <c r="Y492" s="63"/>
      <c r="Z492" s="63"/>
      <c r="AA492" s="63"/>
      <c r="AB492" s="63"/>
      <c r="AC492" s="63"/>
      <c r="AD492" s="63"/>
      <c r="AE492" s="110"/>
      <c r="AF492" s="63"/>
      <c r="AG492" s="63"/>
      <c r="AH492" s="63"/>
      <c r="AI492" s="63"/>
      <c r="AJ492" s="63"/>
      <c r="AK492" s="63"/>
      <c r="AL492" s="63"/>
      <c r="AM492" s="63"/>
      <c r="AN492" s="63"/>
      <c r="AO492" s="63"/>
      <c r="AP492" s="63"/>
      <c r="AQ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R492" s="63"/>
      <c r="BS492" s="63"/>
      <c r="BT492" s="63"/>
      <c r="BU492" s="63"/>
      <c r="BV492" s="63"/>
      <c r="BW492" s="63"/>
      <c r="BX492" s="63"/>
      <c r="BY492" s="63"/>
      <c r="BZ492" s="63"/>
      <c r="CA492" s="63"/>
      <c r="CB492" s="63"/>
      <c r="CC492" s="63"/>
    </row>
    <row r="493" spans="1:81" x14ac:dyDescent="0.35">
      <c r="A493" s="97"/>
      <c r="B493" s="82"/>
      <c r="C493" s="82"/>
      <c r="D493" s="82"/>
      <c r="E493" s="82"/>
      <c r="F493" s="63"/>
      <c r="G493" s="63"/>
      <c r="H493" s="63"/>
      <c r="I493" s="63"/>
      <c r="J493" s="63"/>
      <c r="K493" s="63"/>
      <c r="L493" s="63"/>
      <c r="M493" s="63"/>
      <c r="N493" s="63"/>
      <c r="O493" s="63"/>
      <c r="P493" s="63"/>
      <c r="Q493" s="63"/>
      <c r="R493" s="63"/>
      <c r="S493" s="63"/>
      <c r="T493" s="63"/>
      <c r="U493" s="63"/>
      <c r="X493" s="63"/>
      <c r="Y493" s="63"/>
      <c r="Z493" s="63"/>
      <c r="AA493" s="63"/>
      <c r="AB493" s="63"/>
      <c r="AC493" s="63"/>
      <c r="AD493" s="63"/>
      <c r="AE493" s="110"/>
      <c r="AF493" s="63"/>
      <c r="AG493" s="63"/>
      <c r="AH493" s="63"/>
      <c r="AI493" s="63"/>
      <c r="AJ493" s="63"/>
      <c r="AK493" s="63"/>
      <c r="AL493" s="63"/>
      <c r="AM493" s="63"/>
      <c r="AN493" s="63"/>
      <c r="AO493" s="63"/>
      <c r="AP493" s="63"/>
      <c r="AQ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R493" s="63"/>
      <c r="BS493" s="63"/>
      <c r="BT493" s="63"/>
      <c r="BU493" s="63"/>
      <c r="BV493" s="63"/>
      <c r="BW493" s="63"/>
      <c r="BX493" s="63"/>
      <c r="BY493" s="63"/>
      <c r="BZ493" s="63"/>
      <c r="CA493" s="63"/>
      <c r="CB493" s="63"/>
      <c r="CC493" s="63"/>
    </row>
    <row r="494" spans="1:81" x14ac:dyDescent="0.35">
      <c r="A494" s="97"/>
      <c r="B494" s="82"/>
      <c r="C494" s="82"/>
      <c r="D494" s="82"/>
      <c r="E494" s="82"/>
      <c r="F494" s="63"/>
      <c r="G494" s="63"/>
      <c r="H494" s="63"/>
      <c r="I494" s="63"/>
      <c r="J494" s="63"/>
      <c r="K494" s="63"/>
      <c r="L494" s="63"/>
      <c r="M494" s="63"/>
      <c r="N494" s="63"/>
      <c r="O494" s="63"/>
      <c r="P494" s="63"/>
      <c r="Q494" s="63"/>
      <c r="R494" s="63"/>
      <c r="S494" s="63"/>
      <c r="T494" s="63"/>
      <c r="U494" s="63"/>
      <c r="X494" s="63"/>
      <c r="Y494" s="63"/>
      <c r="Z494" s="63"/>
      <c r="AA494" s="63"/>
      <c r="AB494" s="63"/>
      <c r="AC494" s="63"/>
      <c r="AD494" s="63"/>
      <c r="AE494" s="110"/>
      <c r="AF494" s="63"/>
      <c r="AG494" s="63"/>
      <c r="AH494" s="63"/>
      <c r="AI494" s="63"/>
      <c r="AJ494" s="63"/>
      <c r="AK494" s="63"/>
      <c r="AL494" s="63"/>
      <c r="AM494" s="63"/>
      <c r="AN494" s="63"/>
      <c r="AO494" s="63"/>
      <c r="AP494" s="63"/>
      <c r="AQ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R494" s="63"/>
      <c r="BS494" s="63"/>
      <c r="BT494" s="63"/>
      <c r="BU494" s="63"/>
      <c r="BV494" s="63"/>
      <c r="BW494" s="63"/>
      <c r="BX494" s="63"/>
      <c r="BY494" s="63"/>
      <c r="BZ494" s="63"/>
      <c r="CA494" s="63"/>
      <c r="CB494" s="63"/>
      <c r="CC494" s="63"/>
    </row>
    <row r="495" spans="1:81" x14ac:dyDescent="0.35">
      <c r="A495" s="97"/>
      <c r="B495" s="82"/>
      <c r="C495" s="82"/>
      <c r="D495" s="82"/>
      <c r="E495" s="82"/>
      <c r="F495" s="63"/>
      <c r="G495" s="63"/>
      <c r="H495" s="63"/>
      <c r="I495" s="63"/>
      <c r="J495" s="63"/>
      <c r="K495" s="63"/>
      <c r="L495" s="63"/>
      <c r="M495" s="63"/>
      <c r="N495" s="63"/>
      <c r="O495" s="63"/>
      <c r="P495" s="63"/>
      <c r="Q495" s="63"/>
      <c r="R495" s="63"/>
      <c r="S495" s="63"/>
      <c r="T495" s="63"/>
      <c r="U495" s="63"/>
      <c r="X495" s="63"/>
      <c r="Y495" s="63"/>
      <c r="Z495" s="63"/>
      <c r="AA495" s="63"/>
      <c r="AB495" s="63"/>
      <c r="AC495" s="63"/>
      <c r="AD495" s="63"/>
      <c r="AE495" s="110"/>
      <c r="AF495" s="63"/>
      <c r="AG495" s="63"/>
      <c r="AH495" s="63"/>
      <c r="AI495" s="63"/>
      <c r="AJ495" s="63"/>
      <c r="AK495" s="63"/>
      <c r="AL495" s="63"/>
      <c r="AM495" s="63"/>
      <c r="AN495" s="63"/>
      <c r="AO495" s="63"/>
      <c r="AP495" s="63"/>
      <c r="AQ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R495" s="63"/>
      <c r="BS495" s="63"/>
      <c r="BT495" s="63"/>
      <c r="BU495" s="63"/>
      <c r="BV495" s="63"/>
      <c r="BW495" s="63"/>
      <c r="BX495" s="63"/>
      <c r="BY495" s="63"/>
      <c r="BZ495" s="63"/>
      <c r="CA495" s="63"/>
      <c r="CB495" s="63"/>
      <c r="CC495" s="63"/>
    </row>
    <row r="496" spans="1:81" x14ac:dyDescent="0.35">
      <c r="A496" s="97"/>
      <c r="B496" s="82"/>
      <c r="C496" s="82"/>
      <c r="D496" s="82"/>
      <c r="E496" s="82"/>
      <c r="F496" s="63"/>
      <c r="G496" s="63"/>
      <c r="H496" s="63"/>
      <c r="I496" s="63"/>
      <c r="J496" s="63"/>
      <c r="K496" s="63"/>
      <c r="L496" s="63"/>
      <c r="M496" s="63"/>
      <c r="N496" s="63"/>
      <c r="O496" s="63"/>
      <c r="P496" s="63"/>
      <c r="Q496" s="63"/>
      <c r="R496" s="63"/>
      <c r="S496" s="63"/>
      <c r="T496" s="63"/>
      <c r="U496" s="63"/>
      <c r="X496" s="63"/>
      <c r="Y496" s="63"/>
      <c r="Z496" s="63"/>
      <c r="AA496" s="63"/>
      <c r="AB496" s="63"/>
      <c r="AC496" s="63"/>
      <c r="AD496" s="63"/>
      <c r="AE496" s="110"/>
      <c r="AF496" s="63"/>
      <c r="AG496" s="63"/>
      <c r="AH496" s="63"/>
      <c r="AI496" s="63"/>
      <c r="AJ496" s="63"/>
      <c r="AK496" s="63"/>
      <c r="AL496" s="63"/>
      <c r="AM496" s="63"/>
      <c r="AN496" s="63"/>
      <c r="AO496" s="63"/>
      <c r="AP496" s="63"/>
      <c r="AQ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R496" s="63"/>
      <c r="BS496" s="63"/>
      <c r="BT496" s="63"/>
      <c r="BU496" s="63"/>
      <c r="BV496" s="63"/>
      <c r="BW496" s="63"/>
      <c r="BX496" s="63"/>
      <c r="BY496" s="63"/>
      <c r="BZ496" s="63"/>
      <c r="CA496" s="63"/>
      <c r="CB496" s="63"/>
      <c r="CC496" s="63"/>
    </row>
    <row r="497" spans="1:81" x14ac:dyDescent="0.35">
      <c r="A497" s="97"/>
      <c r="B497" s="82"/>
      <c r="C497" s="82"/>
      <c r="D497" s="82"/>
      <c r="E497" s="82"/>
      <c r="F497" s="63"/>
      <c r="G497" s="63"/>
      <c r="H497" s="63"/>
      <c r="I497" s="63"/>
      <c r="J497" s="63"/>
      <c r="K497" s="63"/>
      <c r="L497" s="63"/>
      <c r="M497" s="63"/>
      <c r="N497" s="63"/>
      <c r="O497" s="63"/>
      <c r="P497" s="63"/>
      <c r="Q497" s="63"/>
      <c r="R497" s="63"/>
      <c r="S497" s="63"/>
      <c r="T497" s="63"/>
      <c r="U497" s="63"/>
      <c r="X497" s="63"/>
      <c r="Y497" s="63"/>
      <c r="Z497" s="63"/>
      <c r="AA497" s="63"/>
      <c r="AB497" s="63"/>
      <c r="AC497" s="63"/>
      <c r="AD497" s="63"/>
      <c r="AE497" s="110"/>
      <c r="AF497" s="63"/>
      <c r="AG497" s="63"/>
      <c r="AH497" s="63"/>
      <c r="AI497" s="63"/>
      <c r="AJ497" s="63"/>
      <c r="AK497" s="63"/>
      <c r="AL497" s="63"/>
      <c r="AM497" s="63"/>
      <c r="AN497" s="63"/>
      <c r="AO497" s="63"/>
      <c r="AP497" s="63"/>
      <c r="AQ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R497" s="63"/>
      <c r="BS497" s="63"/>
      <c r="BT497" s="63"/>
      <c r="BU497" s="63"/>
      <c r="BV497" s="63"/>
      <c r="BW497" s="63"/>
      <c r="BX497" s="63"/>
      <c r="BY497" s="63"/>
      <c r="BZ497" s="63"/>
      <c r="CA497" s="63"/>
      <c r="CB497" s="63"/>
      <c r="CC497" s="63"/>
    </row>
    <row r="498" spans="1:81" x14ac:dyDescent="0.35">
      <c r="A498" s="97"/>
      <c r="B498" s="82"/>
      <c r="C498" s="82"/>
      <c r="D498" s="82"/>
      <c r="E498" s="82"/>
      <c r="F498" s="63"/>
      <c r="G498" s="63"/>
      <c r="H498" s="63"/>
      <c r="I498" s="63"/>
      <c r="J498" s="63"/>
      <c r="K498" s="63"/>
      <c r="L498" s="63"/>
      <c r="M498" s="63"/>
      <c r="N498" s="63"/>
      <c r="O498" s="63"/>
      <c r="P498" s="63"/>
      <c r="Q498" s="63"/>
      <c r="R498" s="63"/>
      <c r="S498" s="63"/>
      <c r="T498" s="63"/>
      <c r="U498" s="63"/>
      <c r="X498" s="63"/>
      <c r="Y498" s="63"/>
      <c r="Z498" s="63"/>
      <c r="AA498" s="63"/>
      <c r="AB498" s="63"/>
      <c r="AC498" s="63"/>
      <c r="AD498" s="63"/>
      <c r="AE498" s="110"/>
      <c r="AF498" s="63"/>
      <c r="AG498" s="63"/>
      <c r="AH498" s="63"/>
      <c r="AI498" s="63"/>
      <c r="AJ498" s="63"/>
      <c r="AK498" s="63"/>
      <c r="AL498" s="63"/>
      <c r="AM498" s="63"/>
      <c r="AN498" s="63"/>
      <c r="AO498" s="63"/>
      <c r="AP498" s="63"/>
      <c r="AQ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R498" s="63"/>
      <c r="BS498" s="63"/>
      <c r="BT498" s="63"/>
      <c r="BU498" s="63"/>
      <c r="BV498" s="63"/>
      <c r="BW498" s="63"/>
      <c r="BX498" s="63"/>
      <c r="BY498" s="63"/>
      <c r="BZ498" s="63"/>
      <c r="CA498" s="63"/>
      <c r="CB498" s="63"/>
      <c r="CC498" s="63"/>
    </row>
    <row r="499" spans="1:81" x14ac:dyDescent="0.35">
      <c r="A499" s="97"/>
      <c r="B499" s="82"/>
      <c r="C499" s="82"/>
      <c r="D499" s="82"/>
      <c r="E499" s="82"/>
      <c r="F499" s="63"/>
      <c r="G499" s="63"/>
      <c r="H499" s="63"/>
      <c r="I499" s="63"/>
      <c r="J499" s="63"/>
      <c r="K499" s="63"/>
      <c r="L499" s="63"/>
      <c r="M499" s="63"/>
      <c r="N499" s="63"/>
      <c r="O499" s="63"/>
      <c r="P499" s="63"/>
      <c r="Q499" s="63"/>
      <c r="R499" s="63"/>
      <c r="S499" s="63"/>
      <c r="T499" s="63"/>
      <c r="U499" s="63"/>
      <c r="X499" s="63"/>
      <c r="Y499" s="63"/>
      <c r="Z499" s="63"/>
      <c r="AA499" s="63"/>
      <c r="AB499" s="63"/>
      <c r="AC499" s="63"/>
      <c r="AD499" s="63"/>
      <c r="AE499" s="110"/>
      <c r="AF499" s="63"/>
      <c r="AG499" s="63"/>
      <c r="AH499" s="63"/>
      <c r="AI499" s="63"/>
      <c r="AJ499" s="63"/>
      <c r="AK499" s="63"/>
      <c r="AL499" s="63"/>
      <c r="AM499" s="63"/>
      <c r="AN499" s="63"/>
      <c r="AO499" s="63"/>
      <c r="AP499" s="63"/>
      <c r="AQ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R499" s="63"/>
      <c r="BS499" s="63"/>
      <c r="BT499" s="63"/>
      <c r="BU499" s="63"/>
      <c r="BV499" s="63"/>
      <c r="BW499" s="63"/>
      <c r="BX499" s="63"/>
      <c r="BY499" s="63"/>
      <c r="BZ499" s="63"/>
      <c r="CA499" s="63"/>
      <c r="CB499" s="63"/>
      <c r="CC499" s="63"/>
    </row>
    <row r="500" spans="1:81" x14ac:dyDescent="0.35">
      <c r="A500" s="97"/>
      <c r="B500" s="82"/>
      <c r="C500" s="82"/>
      <c r="D500" s="82"/>
      <c r="E500" s="82"/>
      <c r="F500" s="63"/>
      <c r="G500" s="63"/>
      <c r="H500" s="63"/>
      <c r="I500" s="63"/>
      <c r="J500" s="63"/>
      <c r="K500" s="63"/>
      <c r="L500" s="63"/>
      <c r="M500" s="63"/>
      <c r="N500" s="63"/>
      <c r="O500" s="63"/>
      <c r="P500" s="63"/>
      <c r="Q500" s="63"/>
      <c r="R500" s="63"/>
      <c r="S500" s="63"/>
      <c r="T500" s="63"/>
      <c r="U500" s="63"/>
      <c r="X500" s="63"/>
      <c r="Y500" s="63"/>
      <c r="Z500" s="63"/>
      <c r="AA500" s="63"/>
      <c r="AB500" s="63"/>
      <c r="AC500" s="63"/>
      <c r="AD500" s="63"/>
      <c r="AE500" s="110"/>
      <c r="AF500" s="63"/>
      <c r="AG500" s="63"/>
      <c r="AH500" s="63"/>
      <c r="AI500" s="63"/>
      <c r="AJ500" s="63"/>
      <c r="AK500" s="63"/>
      <c r="AL500" s="63"/>
      <c r="AM500" s="63"/>
      <c r="AN500" s="63"/>
      <c r="AO500" s="63"/>
      <c r="AP500" s="63"/>
      <c r="AQ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R500" s="63"/>
      <c r="BS500" s="63"/>
      <c r="BT500" s="63"/>
      <c r="BU500" s="63"/>
      <c r="BV500" s="63"/>
      <c r="BW500" s="63"/>
      <c r="BX500" s="63"/>
      <c r="BY500" s="63"/>
      <c r="BZ500" s="63"/>
      <c r="CA500" s="63"/>
      <c r="CB500" s="63"/>
      <c r="CC500" s="63"/>
    </row>
    <row r="501" spans="1:81" x14ac:dyDescent="0.35">
      <c r="A501" s="97"/>
      <c r="B501" s="82"/>
      <c r="C501" s="82"/>
      <c r="D501" s="82"/>
      <c r="E501" s="82"/>
      <c r="F501" s="63"/>
      <c r="G501" s="63"/>
      <c r="H501" s="63"/>
      <c r="I501" s="63"/>
      <c r="J501" s="63"/>
      <c r="K501" s="63"/>
      <c r="L501" s="63"/>
      <c r="M501" s="63"/>
      <c r="N501" s="63"/>
      <c r="O501" s="63"/>
      <c r="P501" s="63"/>
      <c r="Q501" s="63"/>
      <c r="R501" s="63"/>
      <c r="S501" s="63"/>
      <c r="T501" s="63"/>
      <c r="U501" s="63"/>
      <c r="X501" s="63"/>
      <c r="Y501" s="63"/>
      <c r="Z501" s="63"/>
      <c r="AA501" s="63"/>
      <c r="AB501" s="63"/>
      <c r="AC501" s="63"/>
      <c r="AD501" s="63"/>
      <c r="AE501" s="110"/>
      <c r="AF501" s="63"/>
      <c r="AG501" s="63"/>
      <c r="AH501" s="63"/>
      <c r="AI501" s="63"/>
      <c r="AJ501" s="63"/>
      <c r="AK501" s="63"/>
      <c r="AL501" s="63"/>
      <c r="AM501" s="63"/>
      <c r="AN501" s="63"/>
      <c r="AO501" s="63"/>
      <c r="AP501" s="63"/>
      <c r="AQ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R501" s="63"/>
      <c r="BS501" s="63"/>
      <c r="BT501" s="63"/>
      <c r="BU501" s="63"/>
      <c r="BV501" s="63"/>
      <c r="BW501" s="63"/>
      <c r="BX501" s="63"/>
      <c r="BY501" s="63"/>
      <c r="BZ501" s="63"/>
      <c r="CA501" s="63"/>
      <c r="CB501" s="63"/>
      <c r="CC501" s="63"/>
    </row>
    <row r="502" spans="1:81" x14ac:dyDescent="0.35">
      <c r="A502" s="97"/>
      <c r="B502" s="82"/>
      <c r="C502" s="82"/>
      <c r="D502" s="82"/>
      <c r="E502" s="82"/>
      <c r="F502" s="63"/>
      <c r="G502" s="63"/>
      <c r="H502" s="63"/>
      <c r="I502" s="63"/>
      <c r="J502" s="63"/>
      <c r="K502" s="63"/>
      <c r="L502" s="63"/>
      <c r="M502" s="63"/>
      <c r="N502" s="63"/>
      <c r="O502" s="63"/>
      <c r="P502" s="63"/>
      <c r="Q502" s="63"/>
      <c r="R502" s="63"/>
      <c r="S502" s="63"/>
      <c r="T502" s="63"/>
      <c r="U502" s="63"/>
      <c r="X502" s="63"/>
      <c r="Y502" s="63"/>
      <c r="Z502" s="63"/>
      <c r="AA502" s="63"/>
      <c r="AB502" s="63"/>
      <c r="AC502" s="63"/>
      <c r="AD502" s="63"/>
      <c r="AE502" s="110"/>
      <c r="AF502" s="63"/>
      <c r="AG502" s="63"/>
      <c r="AH502" s="63"/>
      <c r="AI502" s="63"/>
      <c r="AJ502" s="63"/>
      <c r="AK502" s="63"/>
      <c r="AL502" s="63"/>
      <c r="AM502" s="63"/>
      <c r="AN502" s="63"/>
      <c r="AO502" s="63"/>
      <c r="AP502" s="63"/>
      <c r="AQ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R502" s="63"/>
      <c r="BS502" s="63"/>
      <c r="BT502" s="63"/>
      <c r="BU502" s="63"/>
      <c r="BV502" s="63"/>
      <c r="BW502" s="63"/>
      <c r="BX502" s="63"/>
      <c r="BY502" s="63"/>
      <c r="BZ502" s="63"/>
      <c r="CA502" s="63"/>
      <c r="CB502" s="63"/>
      <c r="CC502" s="63"/>
    </row>
    <row r="503" spans="1:81" x14ac:dyDescent="0.35">
      <c r="A503" s="97"/>
      <c r="B503" s="82"/>
      <c r="C503" s="82"/>
      <c r="D503" s="82"/>
      <c r="E503" s="82"/>
      <c r="F503" s="63"/>
      <c r="G503" s="63"/>
      <c r="H503" s="63"/>
      <c r="I503" s="63"/>
      <c r="J503" s="63"/>
      <c r="K503" s="63"/>
      <c r="L503" s="63"/>
      <c r="M503" s="63"/>
      <c r="N503" s="63"/>
      <c r="O503" s="63"/>
      <c r="P503" s="63"/>
      <c r="Q503" s="63"/>
      <c r="R503" s="63"/>
      <c r="S503" s="63"/>
      <c r="T503" s="63"/>
      <c r="U503" s="63"/>
      <c r="X503" s="63"/>
      <c r="Y503" s="63"/>
      <c r="Z503" s="63"/>
      <c r="AA503" s="63"/>
      <c r="AB503" s="63"/>
      <c r="AC503" s="63"/>
      <c r="AD503" s="63"/>
      <c r="AE503" s="110"/>
      <c r="AF503" s="63"/>
      <c r="AG503" s="63"/>
      <c r="AH503" s="63"/>
      <c r="AI503" s="63"/>
      <c r="AJ503" s="63"/>
      <c r="AK503" s="63"/>
      <c r="AL503" s="63"/>
      <c r="AM503" s="63"/>
      <c r="AN503" s="63"/>
      <c r="AO503" s="63"/>
      <c r="AP503" s="63"/>
      <c r="AQ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R503" s="63"/>
      <c r="BS503" s="63"/>
      <c r="BT503" s="63"/>
      <c r="BU503" s="63"/>
      <c r="BV503" s="63"/>
      <c r="BW503" s="63"/>
      <c r="BX503" s="63"/>
      <c r="BY503" s="63"/>
      <c r="BZ503" s="63"/>
      <c r="CA503" s="63"/>
      <c r="CB503" s="63"/>
      <c r="CC503" s="63"/>
    </row>
    <row r="504" spans="1:81" x14ac:dyDescent="0.35">
      <c r="A504" s="97"/>
      <c r="B504" s="82"/>
      <c r="C504" s="82"/>
      <c r="D504" s="82"/>
      <c r="E504" s="82"/>
      <c r="F504" s="63"/>
      <c r="G504" s="63"/>
      <c r="H504" s="63"/>
      <c r="I504" s="63"/>
      <c r="J504" s="63"/>
      <c r="K504" s="63"/>
      <c r="L504" s="63"/>
      <c r="M504" s="63"/>
      <c r="N504" s="63"/>
      <c r="O504" s="63"/>
      <c r="P504" s="63"/>
      <c r="Q504" s="63"/>
      <c r="R504" s="63"/>
      <c r="S504" s="63"/>
      <c r="T504" s="63"/>
      <c r="U504" s="63"/>
      <c r="X504" s="63"/>
      <c r="Y504" s="63"/>
      <c r="Z504" s="63"/>
      <c r="AA504" s="63"/>
      <c r="AB504" s="63"/>
      <c r="AC504" s="63"/>
      <c r="AD504" s="63"/>
      <c r="AE504" s="110"/>
      <c r="AF504" s="63"/>
      <c r="AG504" s="63"/>
      <c r="AH504" s="63"/>
      <c r="AI504" s="63"/>
      <c r="AJ504" s="63"/>
      <c r="AK504" s="63"/>
      <c r="AL504" s="63"/>
      <c r="AM504" s="63"/>
      <c r="AN504" s="63"/>
      <c r="AO504" s="63"/>
      <c r="AP504" s="63"/>
      <c r="AQ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R504" s="63"/>
      <c r="BS504" s="63"/>
      <c r="BT504" s="63"/>
      <c r="BU504" s="63"/>
      <c r="BV504" s="63"/>
      <c r="BW504" s="63"/>
      <c r="BX504" s="63"/>
      <c r="BY504" s="63"/>
      <c r="BZ504" s="63"/>
      <c r="CA504" s="63"/>
      <c r="CB504" s="63"/>
      <c r="CC504" s="63"/>
    </row>
    <row r="505" spans="1:81" x14ac:dyDescent="0.35">
      <c r="A505" s="97"/>
      <c r="B505" s="82"/>
      <c r="C505" s="82"/>
      <c r="D505" s="82"/>
      <c r="E505" s="82"/>
      <c r="F505" s="63"/>
      <c r="G505" s="63"/>
      <c r="H505" s="63"/>
      <c r="I505" s="63"/>
      <c r="J505" s="63"/>
      <c r="K505" s="63"/>
      <c r="L505" s="63"/>
      <c r="M505" s="63"/>
      <c r="N505" s="63"/>
      <c r="O505" s="63"/>
      <c r="P505" s="63"/>
      <c r="Q505" s="63"/>
      <c r="R505" s="63"/>
      <c r="S505" s="63"/>
      <c r="T505" s="63"/>
      <c r="U505" s="63"/>
      <c r="X505" s="63"/>
      <c r="Y505" s="63"/>
      <c r="Z505" s="63"/>
      <c r="AA505" s="63"/>
      <c r="AB505" s="63"/>
      <c r="AC505" s="63"/>
      <c r="AD505" s="63"/>
      <c r="AE505" s="110"/>
      <c r="AF505" s="63"/>
      <c r="AG505" s="63"/>
      <c r="AH505" s="63"/>
      <c r="AI505" s="63"/>
      <c r="AJ505" s="63"/>
      <c r="AK505" s="63"/>
      <c r="AL505" s="63"/>
      <c r="AM505" s="63"/>
      <c r="AN505" s="63"/>
      <c r="AO505" s="63"/>
      <c r="AP505" s="63"/>
      <c r="AQ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R505" s="63"/>
      <c r="BS505" s="63"/>
      <c r="BT505" s="63"/>
      <c r="BU505" s="63"/>
      <c r="BV505" s="63"/>
      <c r="BW505" s="63"/>
      <c r="BX505" s="63"/>
      <c r="BY505" s="63"/>
      <c r="BZ505" s="63"/>
      <c r="CA505" s="63"/>
      <c r="CB505" s="63"/>
      <c r="CC505" s="63"/>
    </row>
    <row r="506" spans="1:81" x14ac:dyDescent="0.35">
      <c r="A506" s="97"/>
      <c r="B506" s="82"/>
      <c r="C506" s="82"/>
      <c r="D506" s="82"/>
      <c r="E506" s="82"/>
      <c r="F506" s="63"/>
      <c r="G506" s="63"/>
      <c r="H506" s="63"/>
      <c r="I506" s="63"/>
      <c r="J506" s="63"/>
      <c r="K506" s="63"/>
      <c r="L506" s="63"/>
      <c r="M506" s="63"/>
      <c r="N506" s="63"/>
      <c r="O506" s="63"/>
      <c r="P506" s="63"/>
      <c r="Q506" s="63"/>
      <c r="R506" s="63"/>
      <c r="S506" s="63"/>
      <c r="T506" s="63"/>
      <c r="U506" s="63"/>
      <c r="X506" s="63"/>
      <c r="Y506" s="63"/>
      <c r="Z506" s="63"/>
      <c r="AA506" s="63"/>
      <c r="AB506" s="63"/>
      <c r="AC506" s="63"/>
      <c r="AD506" s="63"/>
      <c r="AE506" s="110"/>
      <c r="AF506" s="63"/>
      <c r="AG506" s="63"/>
      <c r="AH506" s="63"/>
      <c r="AI506" s="63"/>
      <c r="AJ506" s="63"/>
      <c r="AK506" s="63"/>
      <c r="AL506" s="63"/>
      <c r="AM506" s="63"/>
      <c r="AN506" s="63"/>
      <c r="AO506" s="63"/>
      <c r="AP506" s="63"/>
      <c r="AQ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R506" s="63"/>
      <c r="BS506" s="63"/>
      <c r="BT506" s="63"/>
      <c r="BU506" s="63"/>
      <c r="BV506" s="63"/>
      <c r="BW506" s="63"/>
      <c r="BX506" s="63"/>
      <c r="BY506" s="63"/>
      <c r="BZ506" s="63"/>
      <c r="CA506" s="63"/>
      <c r="CB506" s="63"/>
      <c r="CC506" s="63"/>
    </row>
    <row r="507" spans="1:81" x14ac:dyDescent="0.35">
      <c r="A507" s="97"/>
      <c r="B507" s="82"/>
      <c r="C507" s="82"/>
      <c r="D507" s="82"/>
      <c r="E507" s="82"/>
      <c r="F507" s="63"/>
      <c r="G507" s="63"/>
      <c r="H507" s="63"/>
      <c r="I507" s="63"/>
      <c r="J507" s="63"/>
      <c r="K507" s="63"/>
      <c r="L507" s="63"/>
      <c r="M507" s="63"/>
      <c r="N507" s="63"/>
      <c r="O507" s="63"/>
      <c r="P507" s="63"/>
      <c r="Q507" s="63"/>
      <c r="R507" s="63"/>
      <c r="S507" s="63"/>
      <c r="T507" s="63"/>
      <c r="U507" s="63"/>
      <c r="X507" s="63"/>
      <c r="Y507" s="63"/>
      <c r="Z507" s="63"/>
      <c r="AA507" s="63"/>
      <c r="AB507" s="63"/>
      <c r="AC507" s="63"/>
      <c r="AD507" s="63"/>
      <c r="AE507" s="110"/>
      <c r="AF507" s="63"/>
      <c r="AG507" s="63"/>
      <c r="AH507" s="63"/>
      <c r="AI507" s="63"/>
      <c r="AJ507" s="63"/>
      <c r="AK507" s="63"/>
      <c r="AL507" s="63"/>
      <c r="AM507" s="63"/>
      <c r="AN507" s="63"/>
      <c r="AO507" s="63"/>
      <c r="AP507" s="63"/>
      <c r="AQ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R507" s="63"/>
      <c r="BS507" s="63"/>
      <c r="BT507" s="63"/>
      <c r="BU507" s="63"/>
      <c r="BV507" s="63"/>
      <c r="BW507" s="63"/>
      <c r="BX507" s="63"/>
      <c r="BY507" s="63"/>
      <c r="BZ507" s="63"/>
      <c r="CA507" s="63"/>
      <c r="CB507" s="63"/>
      <c r="CC507" s="63"/>
    </row>
    <row r="508" spans="1:81" x14ac:dyDescent="0.35">
      <c r="A508" s="97"/>
      <c r="B508" s="82"/>
      <c r="C508" s="82"/>
      <c r="D508" s="82"/>
      <c r="E508" s="82"/>
      <c r="F508" s="63"/>
      <c r="G508" s="63"/>
      <c r="H508" s="63"/>
      <c r="I508" s="63"/>
      <c r="J508" s="63"/>
      <c r="K508" s="63"/>
      <c r="L508" s="63"/>
      <c r="M508" s="63"/>
      <c r="N508" s="63"/>
      <c r="O508" s="63"/>
      <c r="P508" s="63"/>
      <c r="Q508" s="63"/>
      <c r="R508" s="63"/>
      <c r="S508" s="63"/>
      <c r="T508" s="63"/>
      <c r="U508" s="63"/>
      <c r="X508" s="63"/>
      <c r="Y508" s="63"/>
      <c r="Z508" s="63"/>
      <c r="AA508" s="63"/>
      <c r="AB508" s="63"/>
      <c r="AC508" s="63"/>
      <c r="AD508" s="63"/>
      <c r="AE508" s="110"/>
      <c r="AF508" s="63"/>
      <c r="AG508" s="63"/>
      <c r="AH508" s="63"/>
      <c r="AI508" s="63"/>
      <c r="AJ508" s="63"/>
      <c r="AK508" s="63"/>
      <c r="AL508" s="63"/>
      <c r="AM508" s="63"/>
      <c r="AN508" s="63"/>
      <c r="AO508" s="63"/>
      <c r="AP508" s="63"/>
      <c r="AQ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R508" s="63"/>
      <c r="BS508" s="63"/>
      <c r="BT508" s="63"/>
      <c r="BU508" s="63"/>
      <c r="BV508" s="63"/>
      <c r="BW508" s="63"/>
      <c r="BX508" s="63"/>
      <c r="BY508" s="63"/>
      <c r="BZ508" s="63"/>
      <c r="CA508" s="63"/>
      <c r="CB508" s="63"/>
      <c r="CC508" s="63"/>
    </row>
    <row r="509" spans="1:81" x14ac:dyDescent="0.35">
      <c r="A509" s="97"/>
      <c r="B509" s="82"/>
      <c r="C509" s="82"/>
      <c r="D509" s="82"/>
      <c r="E509" s="82"/>
      <c r="F509" s="63"/>
      <c r="G509" s="63"/>
      <c r="H509" s="63"/>
      <c r="I509" s="63"/>
      <c r="J509" s="63"/>
      <c r="K509" s="63"/>
      <c r="L509" s="63"/>
      <c r="M509" s="63"/>
      <c r="N509" s="63"/>
      <c r="O509" s="63"/>
      <c r="P509" s="63"/>
      <c r="Q509" s="63"/>
      <c r="R509" s="63"/>
      <c r="S509" s="63"/>
      <c r="T509" s="63"/>
      <c r="U509" s="63"/>
      <c r="X509" s="63"/>
      <c r="Y509" s="63"/>
      <c r="Z509" s="63"/>
      <c r="AA509" s="63"/>
      <c r="AB509" s="63"/>
      <c r="AC509" s="63"/>
      <c r="AD509" s="63"/>
      <c r="AE509" s="110"/>
      <c r="AF509" s="63"/>
      <c r="AG509" s="63"/>
      <c r="AH509" s="63"/>
      <c r="AI509" s="63"/>
      <c r="AJ509" s="63"/>
      <c r="AK509" s="63"/>
      <c r="AL509" s="63"/>
      <c r="AM509" s="63"/>
      <c r="AN509" s="63"/>
      <c r="AO509" s="63"/>
      <c r="AP509" s="63"/>
      <c r="AQ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R509" s="63"/>
      <c r="BS509" s="63"/>
      <c r="BT509" s="63"/>
      <c r="BU509" s="63"/>
      <c r="BV509" s="63"/>
      <c r="BW509" s="63"/>
      <c r="BX509" s="63"/>
      <c r="BY509" s="63"/>
      <c r="BZ509" s="63"/>
      <c r="CA509" s="63"/>
      <c r="CB509" s="63"/>
      <c r="CC509" s="63"/>
    </row>
    <row r="510" spans="1:81" x14ac:dyDescent="0.35">
      <c r="A510" s="97"/>
      <c r="B510" s="82"/>
      <c r="C510" s="82"/>
      <c r="D510" s="82"/>
      <c r="E510" s="82"/>
      <c r="F510" s="63"/>
      <c r="G510" s="63"/>
      <c r="H510" s="63"/>
      <c r="I510" s="63"/>
      <c r="J510" s="63"/>
      <c r="K510" s="63"/>
      <c r="L510" s="63"/>
      <c r="M510" s="63"/>
      <c r="N510" s="63"/>
      <c r="O510" s="63"/>
      <c r="P510" s="63"/>
      <c r="Q510" s="63"/>
      <c r="R510" s="63"/>
      <c r="S510" s="63"/>
      <c r="T510" s="63"/>
      <c r="U510" s="63"/>
      <c r="X510" s="63"/>
      <c r="Y510" s="63"/>
      <c r="Z510" s="63"/>
      <c r="AA510" s="63"/>
      <c r="AB510" s="63"/>
      <c r="AC510" s="63"/>
      <c r="AD510" s="63"/>
      <c r="AE510" s="110"/>
      <c r="AF510" s="63"/>
      <c r="AG510" s="63"/>
      <c r="AH510" s="63"/>
      <c r="AI510" s="63"/>
      <c r="AJ510" s="63"/>
      <c r="AK510" s="63"/>
      <c r="AL510" s="63"/>
      <c r="AM510" s="63"/>
      <c r="AN510" s="63"/>
      <c r="AO510" s="63"/>
      <c r="AP510" s="63"/>
      <c r="AQ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R510" s="63"/>
      <c r="BS510" s="63"/>
      <c r="BT510" s="63"/>
      <c r="BU510" s="63"/>
      <c r="BV510" s="63"/>
      <c r="BW510" s="63"/>
      <c r="BX510" s="63"/>
      <c r="BY510" s="63"/>
      <c r="BZ510" s="63"/>
      <c r="CA510" s="63"/>
      <c r="CB510" s="63"/>
      <c r="CC510" s="63"/>
    </row>
    <row r="511" spans="1:81" x14ac:dyDescent="0.35">
      <c r="A511" s="97"/>
      <c r="B511" s="82"/>
      <c r="C511" s="82"/>
      <c r="D511" s="82"/>
      <c r="E511" s="82"/>
      <c r="F511" s="63"/>
      <c r="G511" s="63"/>
      <c r="H511" s="63"/>
      <c r="I511" s="63"/>
      <c r="J511" s="63"/>
      <c r="K511" s="63"/>
      <c r="L511" s="63"/>
      <c r="M511" s="63"/>
      <c r="N511" s="63"/>
      <c r="O511" s="63"/>
      <c r="P511" s="63"/>
      <c r="Q511" s="63"/>
      <c r="R511" s="63"/>
      <c r="S511" s="63"/>
      <c r="T511" s="63">
        <v>1</v>
      </c>
      <c r="U511" s="63"/>
      <c r="X511" s="63"/>
      <c r="Y511" s="63"/>
      <c r="Z511" s="63"/>
      <c r="AA511" s="63"/>
      <c r="AB511" s="63"/>
      <c r="AC511" s="63"/>
      <c r="AD511" s="63"/>
      <c r="AE511" s="110"/>
      <c r="AF511" s="63"/>
      <c r="AG511" s="63"/>
      <c r="AH511" s="63"/>
      <c r="AI511" s="63"/>
      <c r="AJ511" s="63"/>
      <c r="AK511" s="63"/>
      <c r="AL511" s="63"/>
      <c r="AM511" s="63"/>
      <c r="AN511" s="63"/>
      <c r="AO511" s="63"/>
      <c r="AP511" s="63"/>
      <c r="AQ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R511" s="63"/>
      <c r="BS511" s="63"/>
      <c r="BT511" s="63"/>
      <c r="BU511" s="63"/>
      <c r="BV511" s="63"/>
      <c r="BW511" s="63"/>
      <c r="BX511" s="63"/>
      <c r="BY511" s="63"/>
      <c r="BZ511" s="63"/>
      <c r="CA511" s="63"/>
      <c r="CB511" s="63"/>
      <c r="CC511" s="63"/>
    </row>
    <row r="512" spans="1:81" x14ac:dyDescent="0.35">
      <c r="A512" s="97"/>
      <c r="B512" s="82"/>
      <c r="C512" s="82"/>
      <c r="D512" s="82"/>
      <c r="E512" s="82"/>
      <c r="F512" s="63"/>
      <c r="G512" s="63"/>
      <c r="H512" s="63"/>
      <c r="I512" s="63"/>
      <c r="J512" s="63"/>
      <c r="K512" s="63"/>
      <c r="L512" s="63"/>
      <c r="M512" s="63"/>
      <c r="N512" s="63"/>
      <c r="O512" s="63"/>
      <c r="P512" s="63"/>
      <c r="Q512" s="63"/>
      <c r="R512" s="63"/>
      <c r="S512" s="63"/>
      <c r="T512" s="63"/>
      <c r="U512" s="63"/>
      <c r="X512" s="63"/>
      <c r="Y512" s="63"/>
      <c r="Z512" s="63"/>
      <c r="AA512" s="63"/>
      <c r="AB512" s="63"/>
      <c r="AC512" s="63"/>
      <c r="AD512" s="63"/>
      <c r="AE512" s="110"/>
      <c r="AF512" s="63"/>
      <c r="AG512" s="63"/>
      <c r="AH512" s="63"/>
      <c r="AI512" s="63"/>
      <c r="AJ512" s="63"/>
      <c r="AK512" s="63"/>
      <c r="AL512" s="63"/>
      <c r="AM512" s="63"/>
      <c r="AN512" s="63"/>
      <c r="AO512" s="63"/>
      <c r="AP512" s="63"/>
      <c r="AQ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R512" s="63"/>
      <c r="BS512" s="63"/>
      <c r="BT512" s="63"/>
      <c r="BU512" s="63"/>
      <c r="BV512" s="63"/>
      <c r="BW512" s="63"/>
      <c r="BX512" s="63"/>
      <c r="BY512" s="63"/>
      <c r="BZ512" s="63"/>
      <c r="CA512" s="63"/>
      <c r="CB512" s="63"/>
      <c r="CC512" s="63"/>
    </row>
    <row r="513" spans="1:82" x14ac:dyDescent="0.35">
      <c r="A513" s="97"/>
      <c r="B513" s="82"/>
      <c r="C513" s="82"/>
      <c r="D513" s="82"/>
      <c r="E513" s="82"/>
      <c r="F513" s="63"/>
      <c r="G513" s="63"/>
      <c r="H513" s="63"/>
      <c r="I513" s="63"/>
      <c r="J513" s="63"/>
      <c r="K513" s="63"/>
      <c r="L513" s="63"/>
      <c r="M513" s="63"/>
      <c r="N513" s="63"/>
      <c r="O513" s="63"/>
      <c r="P513" s="63"/>
      <c r="Q513" s="63"/>
      <c r="R513" s="63"/>
      <c r="S513" s="63"/>
      <c r="T513" s="63"/>
      <c r="U513" s="63"/>
      <c r="X513" s="63"/>
      <c r="Y513" s="63"/>
      <c r="Z513" s="63"/>
      <c r="AA513" s="63"/>
      <c r="AB513" s="63"/>
      <c r="AC513" s="63"/>
      <c r="AD513" s="63"/>
      <c r="AE513" s="110"/>
      <c r="AF513" s="63"/>
      <c r="AG513" s="63"/>
      <c r="AH513" s="63"/>
      <c r="AI513" s="63"/>
      <c r="AJ513" s="63"/>
      <c r="AK513" s="63"/>
      <c r="AL513" s="63"/>
      <c r="AM513" s="63"/>
      <c r="AN513" s="63"/>
      <c r="AO513" s="63"/>
      <c r="AP513" s="63"/>
      <c r="AQ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R513" s="63"/>
      <c r="BS513" s="63"/>
      <c r="BT513" s="63"/>
      <c r="BU513" s="63"/>
      <c r="BV513" s="63"/>
      <c r="BW513" s="63"/>
      <c r="BX513" s="63"/>
      <c r="BY513" s="63"/>
      <c r="BZ513" s="63"/>
      <c r="CA513" s="63"/>
      <c r="CB513" s="63"/>
      <c r="CC513" s="63"/>
    </row>
    <row r="514" spans="1:82" x14ac:dyDescent="0.35">
      <c r="A514" s="97"/>
      <c r="B514" s="82"/>
      <c r="C514" s="82"/>
      <c r="D514" s="82"/>
      <c r="E514" s="82"/>
      <c r="F514" s="63"/>
      <c r="G514" s="63"/>
      <c r="H514" s="63"/>
      <c r="I514" s="63"/>
      <c r="J514" s="63"/>
      <c r="K514" s="63"/>
      <c r="L514" s="63"/>
      <c r="M514" s="63"/>
      <c r="N514" s="63"/>
      <c r="O514" s="63"/>
      <c r="P514" s="63"/>
      <c r="Q514" s="63"/>
      <c r="R514" s="63"/>
      <c r="S514" s="63"/>
      <c r="T514" s="63"/>
      <c r="U514" s="63"/>
      <c r="X514" s="63"/>
      <c r="Y514" s="63"/>
      <c r="Z514" s="63"/>
      <c r="AA514" s="63"/>
      <c r="AB514" s="63"/>
      <c r="AC514" s="63"/>
      <c r="AD514" s="63"/>
      <c r="AE514" s="110"/>
      <c r="AF514" s="63"/>
      <c r="AG514" s="63"/>
      <c r="AH514" s="63"/>
      <c r="AI514" s="63"/>
      <c r="AJ514" s="63"/>
      <c r="AK514" s="63"/>
      <c r="AL514" s="63"/>
      <c r="AM514" s="63"/>
      <c r="AN514" s="63"/>
      <c r="AO514" s="63"/>
      <c r="AP514" s="63"/>
      <c r="AQ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R514" s="63"/>
      <c r="BS514" s="63"/>
      <c r="BT514" s="63"/>
      <c r="BU514" s="63"/>
      <c r="BV514" s="63"/>
      <c r="BW514" s="63"/>
      <c r="BX514" s="63"/>
      <c r="BY514" s="63"/>
      <c r="BZ514" s="63"/>
      <c r="CA514" s="63"/>
      <c r="CB514" s="63"/>
      <c r="CC514" s="63"/>
    </row>
    <row r="515" spans="1:82" s="100" customFormat="1" x14ac:dyDescent="0.35">
      <c r="A515" s="98"/>
      <c r="B515" s="99"/>
      <c r="C515" s="99"/>
      <c r="D515" s="99"/>
      <c r="E515" s="99"/>
      <c r="V515" s="63"/>
      <c r="W515" s="63"/>
      <c r="AE515" s="101"/>
      <c r="AR515" s="63"/>
      <c r="AS515" s="63"/>
      <c r="AT515" s="102"/>
      <c r="BO515" s="102"/>
      <c r="BP515" s="63"/>
      <c r="BQ515" s="63"/>
      <c r="CD515" s="63"/>
    </row>
    <row r="516" spans="1:82" s="78" customFormat="1" x14ac:dyDescent="0.35">
      <c r="A516" s="104"/>
      <c r="B516" s="105"/>
      <c r="C516" s="105"/>
      <c r="D516" s="105"/>
      <c r="E516" s="105"/>
      <c r="V516" s="63"/>
      <c r="W516" s="63"/>
      <c r="AE516" s="79"/>
      <c r="AR516" s="63"/>
      <c r="AS516" s="63"/>
      <c r="AT516" s="103"/>
      <c r="BO516" s="103"/>
      <c r="BP516" s="63"/>
      <c r="BQ516" s="63"/>
      <c r="CD516" s="63"/>
    </row>
    <row r="517" spans="1:82" x14ac:dyDescent="0.35">
      <c r="A517" s="97"/>
      <c r="B517" s="82"/>
      <c r="C517" s="82"/>
      <c r="D517" s="82"/>
      <c r="E517" s="82"/>
      <c r="F517" s="63"/>
      <c r="G517" s="63"/>
      <c r="H517" s="63"/>
      <c r="I517" s="63"/>
      <c r="J517" s="63"/>
      <c r="K517" s="63"/>
      <c r="L517" s="63"/>
      <c r="M517" s="63"/>
      <c r="N517" s="63"/>
      <c r="O517" s="63"/>
      <c r="P517" s="63"/>
      <c r="Q517" s="63"/>
      <c r="R517" s="63"/>
      <c r="S517" s="63"/>
      <c r="T517" s="63"/>
      <c r="U517" s="63"/>
      <c r="X517" s="63"/>
      <c r="Y517" s="63"/>
      <c r="Z517" s="63"/>
      <c r="AA517" s="63"/>
      <c r="AB517" s="63"/>
      <c r="AC517" s="63"/>
      <c r="AD517" s="63"/>
      <c r="AE517" s="110"/>
      <c r="AF517" s="63"/>
      <c r="AG517" s="63"/>
      <c r="AH517" s="63"/>
      <c r="AI517" s="63"/>
      <c r="AJ517" s="63"/>
      <c r="AK517" s="63"/>
      <c r="AL517" s="63"/>
      <c r="AM517" s="63"/>
      <c r="AN517" s="63"/>
      <c r="AO517" s="63"/>
      <c r="AP517" s="63"/>
      <c r="AQ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R517" s="63"/>
      <c r="BS517" s="63"/>
      <c r="BT517" s="63"/>
      <c r="BU517" s="63"/>
      <c r="BV517" s="63"/>
      <c r="BW517" s="63"/>
      <c r="BX517" s="63"/>
      <c r="BY517" s="63"/>
      <c r="BZ517" s="63"/>
      <c r="CA517" s="63"/>
      <c r="CB517" s="63"/>
      <c r="CC517" s="63"/>
    </row>
    <row r="518" spans="1:82" x14ac:dyDescent="0.35">
      <c r="A518" s="97"/>
      <c r="B518" s="82"/>
      <c r="C518" s="82"/>
      <c r="D518" s="82"/>
      <c r="E518" s="82"/>
      <c r="F518" s="63"/>
      <c r="G518" s="63"/>
      <c r="H518" s="63"/>
      <c r="I518" s="63"/>
      <c r="J518" s="63"/>
      <c r="K518" s="63"/>
      <c r="L518" s="63"/>
      <c r="M518" s="63"/>
      <c r="N518" s="63"/>
      <c r="O518" s="63"/>
      <c r="P518" s="63"/>
      <c r="Q518" s="63"/>
      <c r="R518" s="63"/>
      <c r="S518" s="63"/>
      <c r="T518" s="63"/>
      <c r="U518" s="63"/>
      <c r="X518" s="63"/>
      <c r="Y518" s="63"/>
      <c r="Z518" s="63"/>
      <c r="AA518" s="63"/>
      <c r="AB518" s="63"/>
      <c r="AC518" s="63"/>
      <c r="AD518" s="63"/>
      <c r="AE518" s="110"/>
      <c r="AF518" s="63"/>
      <c r="AG518" s="63"/>
      <c r="AH518" s="63"/>
      <c r="AI518" s="63"/>
      <c r="AJ518" s="63"/>
      <c r="AK518" s="63"/>
      <c r="AL518" s="63"/>
      <c r="AM518" s="63"/>
      <c r="AN518" s="63"/>
      <c r="AO518" s="63"/>
      <c r="AP518" s="63"/>
      <c r="AQ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R518" s="63"/>
      <c r="BS518" s="63"/>
      <c r="BT518" s="63"/>
      <c r="BU518" s="63"/>
      <c r="BV518" s="63"/>
      <c r="BW518" s="63"/>
      <c r="BX518" s="63"/>
      <c r="BY518" s="63"/>
      <c r="BZ518" s="63"/>
      <c r="CA518" s="63"/>
      <c r="CB518" s="63"/>
      <c r="CC518" s="63"/>
    </row>
    <row r="519" spans="1:82" x14ac:dyDescent="0.35">
      <c r="A519" s="97"/>
      <c r="B519" s="82"/>
      <c r="C519" s="82"/>
      <c r="D519" s="82"/>
      <c r="E519" s="82"/>
      <c r="F519" s="63"/>
      <c r="G519" s="63"/>
      <c r="H519" s="63"/>
      <c r="I519" s="63"/>
      <c r="J519" s="63"/>
      <c r="K519" s="63"/>
      <c r="L519" s="63"/>
      <c r="M519" s="63"/>
      <c r="N519" s="63"/>
      <c r="O519" s="63"/>
      <c r="P519" s="63"/>
      <c r="Q519" s="63"/>
      <c r="R519" s="63"/>
      <c r="S519" s="63"/>
      <c r="T519" s="63"/>
      <c r="U519" s="63"/>
      <c r="X519" s="63"/>
      <c r="Y519" s="63"/>
      <c r="Z519" s="63"/>
      <c r="AA519" s="63"/>
      <c r="AB519" s="63"/>
      <c r="AC519" s="63"/>
      <c r="AD519" s="63"/>
      <c r="AE519" s="110"/>
      <c r="AF519" s="63"/>
      <c r="AG519" s="63"/>
      <c r="AH519" s="63"/>
      <c r="AI519" s="63"/>
      <c r="AJ519" s="63"/>
      <c r="AK519" s="63"/>
      <c r="AL519" s="63"/>
      <c r="AM519" s="63"/>
      <c r="AN519" s="63"/>
      <c r="AO519" s="63"/>
      <c r="AP519" s="63"/>
      <c r="AQ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R519" s="63"/>
      <c r="BS519" s="63"/>
      <c r="BT519" s="63"/>
      <c r="BU519" s="63"/>
      <c r="BV519" s="63"/>
      <c r="BW519" s="63"/>
      <c r="BX519" s="63"/>
      <c r="BY519" s="63"/>
      <c r="BZ519" s="63"/>
      <c r="CA519" s="63"/>
      <c r="CB519" s="63"/>
      <c r="CC519" s="63"/>
    </row>
    <row r="520" spans="1:82" x14ac:dyDescent="0.35">
      <c r="A520" s="97"/>
      <c r="B520" s="82"/>
      <c r="C520" s="82"/>
      <c r="D520" s="82"/>
      <c r="E520" s="82"/>
      <c r="F520" s="63"/>
      <c r="G520" s="63"/>
      <c r="H520" s="63"/>
      <c r="I520" s="63"/>
      <c r="J520" s="63"/>
      <c r="K520" s="63"/>
      <c r="L520" s="63"/>
      <c r="M520" s="63"/>
      <c r="N520" s="63"/>
      <c r="O520" s="63"/>
      <c r="P520" s="63"/>
      <c r="Q520" s="63"/>
      <c r="R520" s="63"/>
      <c r="S520" s="63"/>
      <c r="T520" s="63"/>
      <c r="U520" s="63"/>
      <c r="X520" s="63"/>
      <c r="Y520" s="63"/>
      <c r="Z520" s="63"/>
      <c r="AA520" s="63"/>
      <c r="AB520" s="63"/>
      <c r="AC520" s="63"/>
      <c r="AD520" s="63"/>
      <c r="AE520" s="110"/>
      <c r="AF520" s="63"/>
      <c r="AG520" s="63"/>
      <c r="AH520" s="63"/>
      <c r="AI520" s="63"/>
      <c r="AJ520" s="63"/>
      <c r="AK520" s="63"/>
      <c r="AL520" s="63"/>
      <c r="AM520" s="63"/>
      <c r="AN520" s="63"/>
      <c r="AO520" s="63"/>
      <c r="AP520" s="63"/>
      <c r="AQ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R520" s="63"/>
      <c r="BS520" s="63"/>
      <c r="BT520" s="63"/>
      <c r="BU520" s="63"/>
      <c r="BV520" s="63"/>
      <c r="BW520" s="63"/>
      <c r="BX520" s="63"/>
      <c r="BY520" s="63"/>
      <c r="BZ520" s="63"/>
      <c r="CA520" s="63"/>
      <c r="CB520" s="63"/>
      <c r="CC520" s="63"/>
    </row>
    <row r="521" spans="1:82" x14ac:dyDescent="0.35">
      <c r="A521" s="97"/>
      <c r="B521" s="82"/>
      <c r="C521" s="82"/>
      <c r="D521" s="82"/>
      <c r="E521" s="82"/>
      <c r="F521" s="63"/>
      <c r="G521" s="63"/>
      <c r="H521" s="63"/>
      <c r="I521" s="63"/>
      <c r="J521" s="63"/>
      <c r="K521" s="63"/>
      <c r="L521" s="63"/>
      <c r="M521" s="63"/>
      <c r="N521" s="63"/>
      <c r="O521" s="63"/>
      <c r="P521" s="63"/>
      <c r="Q521" s="63"/>
      <c r="R521" s="63"/>
      <c r="S521" s="63"/>
      <c r="T521" s="63"/>
      <c r="U521" s="63"/>
      <c r="X521" s="63"/>
      <c r="Y521" s="63"/>
      <c r="Z521" s="63"/>
      <c r="AA521" s="63"/>
      <c r="AB521" s="63"/>
      <c r="AC521" s="63"/>
      <c r="AD521" s="63"/>
      <c r="AE521" s="110"/>
      <c r="AF521" s="63"/>
      <c r="AG521" s="63"/>
      <c r="AH521" s="63"/>
      <c r="AI521" s="63"/>
      <c r="AJ521" s="63"/>
      <c r="AK521" s="63"/>
      <c r="AL521" s="63"/>
      <c r="AM521" s="63"/>
      <c r="AN521" s="63"/>
      <c r="AO521" s="63"/>
      <c r="AP521" s="63"/>
      <c r="AQ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R521" s="63"/>
      <c r="BS521" s="63"/>
      <c r="BT521" s="63"/>
      <c r="BU521" s="63"/>
      <c r="BV521" s="63"/>
      <c r="BW521" s="63"/>
      <c r="BX521" s="63"/>
      <c r="BY521" s="63"/>
      <c r="BZ521" s="63"/>
      <c r="CA521" s="63"/>
      <c r="CB521" s="63"/>
      <c r="CC521" s="63"/>
    </row>
    <row r="522" spans="1:82" x14ac:dyDescent="0.35">
      <c r="A522" s="97"/>
      <c r="B522" s="82"/>
      <c r="C522" s="82"/>
      <c r="D522" s="82"/>
      <c r="E522" s="82"/>
      <c r="F522" s="63"/>
      <c r="G522" s="63"/>
      <c r="H522" s="63"/>
      <c r="I522" s="63"/>
      <c r="J522" s="63"/>
      <c r="K522" s="63"/>
      <c r="L522" s="63"/>
      <c r="M522" s="63"/>
      <c r="N522" s="63"/>
      <c r="O522" s="63"/>
      <c r="P522" s="63"/>
      <c r="Q522" s="63"/>
      <c r="R522" s="63"/>
      <c r="S522" s="63"/>
      <c r="T522" s="63"/>
      <c r="U522" s="63"/>
      <c r="X522" s="63"/>
      <c r="Y522" s="63"/>
      <c r="Z522" s="63"/>
      <c r="AA522" s="63"/>
      <c r="AB522" s="63"/>
      <c r="AC522" s="63"/>
      <c r="AD522" s="63"/>
      <c r="AE522" s="110"/>
      <c r="AF522" s="63"/>
      <c r="AG522" s="63"/>
      <c r="AH522" s="63"/>
      <c r="AI522" s="63"/>
      <c r="AJ522" s="63"/>
      <c r="AK522" s="63"/>
      <c r="AL522" s="63"/>
      <c r="AM522" s="63"/>
      <c r="AN522" s="63"/>
      <c r="AO522" s="63"/>
      <c r="AP522" s="63"/>
      <c r="AQ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R522" s="63"/>
      <c r="BS522" s="63"/>
      <c r="BT522" s="63"/>
      <c r="BU522" s="63"/>
      <c r="BV522" s="63"/>
      <c r="BW522" s="63"/>
      <c r="BX522" s="63"/>
      <c r="BY522" s="63"/>
      <c r="BZ522" s="63"/>
      <c r="CA522" s="63"/>
      <c r="CB522" s="63"/>
      <c r="CC522" s="63"/>
    </row>
    <row r="523" spans="1:82" x14ac:dyDescent="0.35">
      <c r="A523" s="97"/>
      <c r="B523" s="82"/>
      <c r="C523" s="82"/>
      <c r="D523" s="82"/>
      <c r="E523" s="82"/>
      <c r="F523" s="63"/>
      <c r="G523" s="63"/>
      <c r="H523" s="63"/>
      <c r="I523" s="63"/>
      <c r="J523" s="63"/>
      <c r="K523" s="63"/>
      <c r="L523" s="63"/>
      <c r="M523" s="63"/>
      <c r="N523" s="63"/>
      <c r="O523" s="63"/>
      <c r="P523" s="63"/>
      <c r="Q523" s="63"/>
      <c r="R523" s="63"/>
      <c r="S523" s="63"/>
      <c r="T523" s="63"/>
      <c r="U523" s="63"/>
      <c r="X523" s="63"/>
      <c r="Y523" s="63"/>
      <c r="Z523" s="63"/>
      <c r="AA523" s="63"/>
      <c r="AB523" s="63"/>
      <c r="AC523" s="63"/>
      <c r="AD523" s="63"/>
      <c r="AE523" s="110"/>
      <c r="AF523" s="63"/>
      <c r="AG523" s="63"/>
      <c r="AH523" s="63"/>
      <c r="AI523" s="63"/>
      <c r="AJ523" s="63"/>
      <c r="AK523" s="63"/>
      <c r="AL523" s="63"/>
      <c r="AM523" s="63"/>
      <c r="AN523" s="63"/>
      <c r="AO523" s="63"/>
      <c r="AP523" s="63"/>
      <c r="AQ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R523" s="63"/>
      <c r="BS523" s="63"/>
      <c r="BT523" s="63"/>
      <c r="BU523" s="63"/>
      <c r="BV523" s="63"/>
      <c r="BW523" s="63"/>
      <c r="BX523" s="63"/>
      <c r="BY523" s="63"/>
      <c r="BZ523" s="63"/>
      <c r="CA523" s="63"/>
      <c r="CB523" s="63"/>
      <c r="CC523" s="63"/>
    </row>
    <row r="524" spans="1:82" x14ac:dyDescent="0.35">
      <c r="A524" s="97"/>
      <c r="B524" s="82"/>
      <c r="C524" s="82"/>
      <c r="D524" s="82"/>
      <c r="E524" s="82"/>
      <c r="F524" s="63"/>
      <c r="G524" s="63"/>
      <c r="H524" s="63"/>
      <c r="I524" s="63"/>
      <c r="J524" s="63"/>
      <c r="K524" s="63"/>
      <c r="L524" s="63"/>
      <c r="M524" s="63"/>
      <c r="N524" s="63"/>
      <c r="O524" s="63"/>
      <c r="P524" s="63"/>
      <c r="Q524" s="63"/>
      <c r="R524" s="63"/>
      <c r="S524" s="63"/>
      <c r="T524" s="63"/>
      <c r="U524" s="63"/>
      <c r="X524" s="63"/>
      <c r="Y524" s="63"/>
      <c r="Z524" s="63"/>
      <c r="AA524" s="63"/>
      <c r="AB524" s="63"/>
      <c r="AC524" s="63"/>
      <c r="AD524" s="63"/>
      <c r="AE524" s="110"/>
      <c r="AF524" s="63"/>
      <c r="AG524" s="63"/>
      <c r="AH524" s="63"/>
      <c r="AI524" s="63"/>
      <c r="AJ524" s="63"/>
      <c r="AK524" s="63"/>
      <c r="AL524" s="63"/>
      <c r="AM524" s="63"/>
      <c r="AN524" s="63"/>
      <c r="AO524" s="63"/>
      <c r="AP524" s="63"/>
      <c r="AQ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R524" s="63"/>
      <c r="BS524" s="63"/>
      <c r="BT524" s="63"/>
      <c r="BU524" s="63"/>
      <c r="BV524" s="63"/>
      <c r="BW524" s="63"/>
      <c r="BX524" s="63"/>
      <c r="BY524" s="63"/>
      <c r="BZ524" s="63"/>
      <c r="CA524" s="63"/>
      <c r="CB524" s="63"/>
      <c r="CC524" s="63"/>
    </row>
    <row r="525" spans="1:82" x14ac:dyDescent="0.35">
      <c r="A525" s="97"/>
      <c r="B525" s="82"/>
      <c r="C525" s="82"/>
      <c r="D525" s="82"/>
      <c r="E525" s="82"/>
      <c r="F525" s="63"/>
      <c r="G525" s="63"/>
      <c r="H525" s="63"/>
      <c r="I525" s="63"/>
      <c r="J525" s="63"/>
      <c r="K525" s="63"/>
      <c r="L525" s="63"/>
      <c r="M525" s="63"/>
      <c r="N525" s="63"/>
      <c r="O525" s="63"/>
      <c r="P525" s="63"/>
      <c r="Q525" s="63"/>
      <c r="R525" s="63"/>
      <c r="S525" s="63"/>
      <c r="T525" s="63"/>
      <c r="U525" s="63"/>
      <c r="X525" s="63"/>
      <c r="Y525" s="63"/>
      <c r="Z525" s="63"/>
      <c r="AA525" s="63"/>
      <c r="AB525" s="63"/>
      <c r="AC525" s="63"/>
      <c r="AD525" s="63"/>
      <c r="AE525" s="110"/>
      <c r="AF525" s="63"/>
      <c r="AG525" s="63"/>
      <c r="AH525" s="63"/>
      <c r="AI525" s="63"/>
      <c r="AJ525" s="63"/>
      <c r="AK525" s="63"/>
      <c r="AL525" s="63"/>
      <c r="AM525" s="63"/>
      <c r="AN525" s="63"/>
      <c r="AO525" s="63"/>
      <c r="AP525" s="63"/>
      <c r="AQ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R525" s="63"/>
      <c r="BS525" s="63"/>
      <c r="BT525" s="63"/>
      <c r="BU525" s="63"/>
      <c r="BV525" s="63"/>
      <c r="BW525" s="63"/>
      <c r="BX525" s="63"/>
      <c r="BY525" s="63"/>
      <c r="BZ525" s="63"/>
      <c r="CA525" s="63"/>
      <c r="CB525" s="63"/>
      <c r="CC525" s="63"/>
    </row>
    <row r="526" spans="1:82" x14ac:dyDescent="0.35">
      <c r="A526" s="97"/>
      <c r="B526" s="82"/>
      <c r="C526" s="82"/>
      <c r="D526" s="82"/>
      <c r="E526" s="82"/>
      <c r="F526" s="63"/>
      <c r="G526" s="63"/>
      <c r="H526" s="63"/>
      <c r="I526" s="63"/>
      <c r="J526" s="63"/>
      <c r="K526" s="63"/>
      <c r="L526" s="63"/>
      <c r="M526" s="63"/>
      <c r="N526" s="63"/>
      <c r="O526" s="63"/>
      <c r="P526" s="63"/>
      <c r="Q526" s="63"/>
      <c r="R526" s="63"/>
      <c r="S526" s="63"/>
      <c r="T526" s="63"/>
      <c r="U526" s="63"/>
      <c r="X526" s="63"/>
      <c r="Y526" s="63"/>
      <c r="Z526" s="63"/>
      <c r="AA526" s="63"/>
      <c r="AB526" s="63"/>
      <c r="AC526" s="63"/>
      <c r="AD526" s="63"/>
      <c r="AE526" s="110"/>
      <c r="AF526" s="63"/>
      <c r="AG526" s="63"/>
      <c r="AH526" s="63"/>
      <c r="AI526" s="63"/>
      <c r="AJ526" s="63"/>
      <c r="AK526" s="63"/>
      <c r="AL526" s="63"/>
      <c r="AM526" s="63"/>
      <c r="AN526" s="63"/>
      <c r="AO526" s="63"/>
      <c r="AP526" s="63"/>
      <c r="AQ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R526" s="63"/>
      <c r="BS526" s="63"/>
      <c r="BT526" s="63"/>
      <c r="BU526" s="63"/>
      <c r="BV526" s="63"/>
      <c r="BW526" s="63"/>
      <c r="BX526" s="63"/>
      <c r="BY526" s="63"/>
      <c r="BZ526" s="63"/>
      <c r="CA526" s="63"/>
      <c r="CB526" s="63"/>
      <c r="CC526" s="63"/>
    </row>
    <row r="527" spans="1:82" x14ac:dyDescent="0.35">
      <c r="A527" s="97"/>
      <c r="B527" s="82"/>
      <c r="C527" s="82"/>
      <c r="D527" s="82"/>
      <c r="E527" s="82"/>
      <c r="F527" s="63"/>
      <c r="G527" s="63"/>
      <c r="H527" s="63"/>
      <c r="I527" s="63"/>
      <c r="J527" s="63"/>
      <c r="K527" s="63"/>
      <c r="L527" s="63"/>
      <c r="M527" s="63"/>
      <c r="N527" s="63"/>
      <c r="O527" s="63"/>
      <c r="P527" s="63"/>
      <c r="Q527" s="63"/>
      <c r="R527" s="63"/>
      <c r="S527" s="63"/>
      <c r="T527" s="63"/>
      <c r="U527" s="63"/>
      <c r="X527" s="63"/>
      <c r="Y527" s="63"/>
      <c r="Z527" s="63"/>
      <c r="AA527" s="63"/>
      <c r="AB527" s="63"/>
      <c r="AC527" s="63"/>
      <c r="AD527" s="63"/>
      <c r="AE527" s="110"/>
      <c r="AF527" s="63"/>
      <c r="AG527" s="63"/>
      <c r="AH527" s="63"/>
      <c r="AI527" s="63"/>
      <c r="AJ527" s="63"/>
      <c r="AK527" s="63"/>
      <c r="AL527" s="63"/>
      <c r="AM527" s="63"/>
      <c r="AN527" s="63"/>
      <c r="AO527" s="63"/>
      <c r="AP527" s="63"/>
      <c r="AQ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R527" s="63"/>
      <c r="BS527" s="63"/>
      <c r="BT527" s="63"/>
      <c r="BU527" s="63"/>
      <c r="BV527" s="63"/>
      <c r="BW527" s="63"/>
      <c r="BX527" s="63"/>
      <c r="BY527" s="63"/>
      <c r="BZ527" s="63"/>
      <c r="CA527" s="63"/>
      <c r="CB527" s="63"/>
      <c r="CC527" s="63"/>
    </row>
    <row r="528" spans="1:82" x14ac:dyDescent="0.35">
      <c r="A528" s="97"/>
      <c r="B528" s="82"/>
      <c r="C528" s="82"/>
      <c r="D528" s="82"/>
      <c r="E528" s="82"/>
      <c r="F528" s="63"/>
      <c r="G528" s="63"/>
      <c r="H528" s="63"/>
      <c r="I528" s="63"/>
      <c r="J528" s="63"/>
      <c r="K528" s="63"/>
      <c r="L528" s="63"/>
      <c r="M528" s="63"/>
      <c r="N528" s="63"/>
      <c r="O528" s="63"/>
      <c r="P528" s="63"/>
      <c r="Q528" s="63"/>
      <c r="R528" s="63"/>
      <c r="S528" s="63"/>
      <c r="T528" s="63"/>
      <c r="U528" s="63"/>
      <c r="X528" s="63"/>
      <c r="Y528" s="63"/>
      <c r="Z528" s="63"/>
      <c r="AA528" s="63"/>
      <c r="AB528" s="63"/>
      <c r="AC528" s="63"/>
      <c r="AD528" s="63"/>
      <c r="AE528" s="110"/>
      <c r="AF528" s="63"/>
      <c r="AG528" s="63"/>
      <c r="AH528" s="63"/>
      <c r="AI528" s="63"/>
      <c r="AJ528" s="63"/>
      <c r="AK528" s="63"/>
      <c r="AL528" s="63"/>
      <c r="AM528" s="63"/>
      <c r="AN528" s="63"/>
      <c r="AO528" s="63"/>
      <c r="AP528" s="63"/>
      <c r="AQ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R528" s="63"/>
      <c r="BS528" s="63"/>
      <c r="BT528" s="63"/>
      <c r="BU528" s="63"/>
      <c r="BV528" s="63"/>
      <c r="BW528" s="63"/>
      <c r="BX528" s="63"/>
      <c r="BY528" s="63"/>
      <c r="BZ528" s="63"/>
      <c r="CA528" s="63"/>
      <c r="CB528" s="63"/>
      <c r="CC528" s="63"/>
    </row>
    <row r="529" spans="1:81" x14ac:dyDescent="0.35">
      <c r="A529" s="97"/>
      <c r="B529" s="82"/>
      <c r="C529" s="82"/>
      <c r="D529" s="82"/>
      <c r="E529" s="82"/>
      <c r="F529" s="63"/>
      <c r="G529" s="63"/>
      <c r="H529" s="63"/>
      <c r="I529" s="63"/>
      <c r="J529" s="63"/>
      <c r="K529" s="63"/>
      <c r="L529" s="63"/>
      <c r="M529" s="63"/>
      <c r="N529" s="63"/>
      <c r="O529" s="63"/>
      <c r="P529" s="63"/>
      <c r="Q529" s="63"/>
      <c r="R529" s="63"/>
      <c r="S529" s="63"/>
      <c r="T529" s="63"/>
      <c r="U529" s="63"/>
      <c r="X529" s="63"/>
      <c r="Y529" s="63"/>
      <c r="Z529" s="63"/>
      <c r="AA529" s="63"/>
      <c r="AB529" s="63"/>
      <c r="AC529" s="63"/>
      <c r="AD529" s="63"/>
      <c r="AE529" s="110"/>
      <c r="AF529" s="63"/>
      <c r="AG529" s="63"/>
      <c r="AH529" s="63"/>
      <c r="AI529" s="63"/>
      <c r="AJ529" s="63"/>
      <c r="AK529" s="63"/>
      <c r="AL529" s="63"/>
      <c r="AM529" s="63"/>
      <c r="AN529" s="63"/>
      <c r="AO529" s="63"/>
      <c r="AP529" s="63"/>
      <c r="AQ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R529" s="63"/>
      <c r="BS529" s="63"/>
      <c r="BT529" s="63"/>
      <c r="BU529" s="63"/>
      <c r="BV529" s="63"/>
      <c r="BW529" s="63"/>
      <c r="BX529" s="63"/>
      <c r="BY529" s="63"/>
      <c r="BZ529" s="63"/>
      <c r="CA529" s="63"/>
      <c r="CB529" s="63"/>
      <c r="CC529" s="63"/>
    </row>
    <row r="530" spans="1:81" x14ac:dyDescent="0.35">
      <c r="A530" s="97"/>
      <c r="B530" s="82"/>
      <c r="C530" s="82"/>
      <c r="D530" s="82"/>
      <c r="E530" s="82"/>
      <c r="F530" s="63"/>
      <c r="G530" s="63"/>
      <c r="H530" s="63"/>
      <c r="I530" s="63"/>
      <c r="J530" s="63"/>
      <c r="K530" s="63"/>
      <c r="L530" s="63"/>
      <c r="M530" s="63"/>
      <c r="N530" s="63"/>
      <c r="O530" s="63"/>
      <c r="P530" s="63"/>
      <c r="Q530" s="63"/>
      <c r="R530" s="63"/>
      <c r="S530" s="63"/>
      <c r="T530" s="63"/>
      <c r="U530" s="63"/>
      <c r="X530" s="63"/>
      <c r="Y530" s="63"/>
      <c r="Z530" s="63"/>
      <c r="AA530" s="63"/>
      <c r="AB530" s="63"/>
      <c r="AC530" s="63"/>
      <c r="AD530" s="63"/>
      <c r="AE530" s="110"/>
      <c r="AF530" s="63"/>
      <c r="AG530" s="63"/>
      <c r="AH530" s="63"/>
      <c r="AI530" s="63"/>
      <c r="AJ530" s="63"/>
      <c r="AK530" s="63"/>
      <c r="AL530" s="63"/>
      <c r="AM530" s="63"/>
      <c r="AN530" s="63"/>
      <c r="AO530" s="63"/>
      <c r="AP530" s="63"/>
      <c r="AQ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R530" s="63"/>
      <c r="BS530" s="63"/>
      <c r="BT530" s="63"/>
      <c r="BU530" s="63"/>
      <c r="BV530" s="63"/>
      <c r="BW530" s="63"/>
      <c r="BX530" s="63"/>
      <c r="BY530" s="63"/>
      <c r="BZ530" s="63"/>
      <c r="CA530" s="63"/>
      <c r="CB530" s="63"/>
      <c r="CC530" s="63"/>
    </row>
    <row r="531" spans="1:81" x14ac:dyDescent="0.35">
      <c r="A531" s="97"/>
      <c r="B531" s="82"/>
      <c r="C531" s="82"/>
      <c r="D531" s="82"/>
      <c r="E531" s="82"/>
      <c r="F531" s="63"/>
      <c r="G531" s="63"/>
      <c r="H531" s="63"/>
      <c r="I531" s="63"/>
      <c r="J531" s="63"/>
      <c r="K531" s="63"/>
      <c r="L531" s="63"/>
      <c r="M531" s="63"/>
      <c r="N531" s="63"/>
      <c r="O531" s="63"/>
      <c r="P531" s="63"/>
      <c r="Q531" s="63"/>
      <c r="R531" s="63"/>
      <c r="S531" s="63"/>
      <c r="T531" s="63"/>
      <c r="U531" s="63"/>
      <c r="X531" s="63"/>
      <c r="Y531" s="63"/>
      <c r="Z531" s="63"/>
      <c r="AA531" s="63"/>
      <c r="AB531" s="63"/>
      <c r="AC531" s="63"/>
      <c r="AD531" s="63"/>
      <c r="AE531" s="110"/>
      <c r="AF531" s="63"/>
      <c r="AG531" s="63"/>
      <c r="AH531" s="63"/>
      <c r="AI531" s="63"/>
      <c r="AJ531" s="63"/>
      <c r="AK531" s="63"/>
      <c r="AL531" s="63"/>
      <c r="AM531" s="63"/>
      <c r="AN531" s="63"/>
      <c r="AO531" s="63"/>
      <c r="AP531" s="63"/>
      <c r="AQ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R531" s="63"/>
      <c r="BS531" s="63"/>
      <c r="BT531" s="63"/>
      <c r="BU531" s="63"/>
      <c r="BV531" s="63"/>
      <c r="BW531" s="63"/>
      <c r="BX531" s="63"/>
      <c r="BY531" s="63"/>
      <c r="BZ531" s="63"/>
      <c r="CA531" s="63"/>
      <c r="CB531" s="63"/>
      <c r="CC531" s="63"/>
    </row>
    <row r="532" spans="1:81" x14ac:dyDescent="0.35">
      <c r="A532" s="97"/>
      <c r="B532" s="82"/>
      <c r="C532" s="82"/>
      <c r="D532" s="82"/>
      <c r="E532" s="82"/>
      <c r="F532" s="63"/>
      <c r="G532" s="63"/>
      <c r="H532" s="63"/>
      <c r="I532" s="63"/>
      <c r="J532" s="63"/>
      <c r="K532" s="63"/>
      <c r="L532" s="63"/>
      <c r="M532" s="63"/>
      <c r="N532" s="63"/>
      <c r="O532" s="63"/>
      <c r="P532" s="63"/>
      <c r="Q532" s="63"/>
      <c r="R532" s="63"/>
      <c r="S532" s="63"/>
      <c r="T532" s="63"/>
      <c r="U532" s="63"/>
      <c r="X532" s="63"/>
      <c r="Y532" s="63"/>
      <c r="Z532" s="63"/>
      <c r="AA532" s="63"/>
      <c r="AB532" s="63"/>
      <c r="AC532" s="63"/>
      <c r="AD532" s="63"/>
      <c r="AE532" s="110"/>
      <c r="AF532" s="63"/>
      <c r="AG532" s="63"/>
      <c r="AH532" s="63"/>
      <c r="AI532" s="63"/>
      <c r="AJ532" s="63"/>
      <c r="AK532" s="63"/>
      <c r="AL532" s="63"/>
      <c r="AM532" s="63"/>
      <c r="AN532" s="63"/>
      <c r="AO532" s="63"/>
      <c r="AP532" s="63"/>
      <c r="AQ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R532" s="63"/>
      <c r="BS532" s="63"/>
      <c r="BT532" s="63"/>
      <c r="BU532" s="63"/>
      <c r="BV532" s="63"/>
      <c r="BW532" s="63"/>
      <c r="BX532" s="63"/>
      <c r="BY532" s="63"/>
      <c r="BZ532" s="63"/>
      <c r="CA532" s="63"/>
      <c r="CB532" s="63"/>
      <c r="CC532" s="63"/>
    </row>
    <row r="533" spans="1:81" x14ac:dyDescent="0.35">
      <c r="A533" s="97"/>
      <c r="B533" s="82"/>
      <c r="C533" s="82"/>
      <c r="D533" s="82"/>
      <c r="E533" s="82"/>
      <c r="F533" s="63"/>
      <c r="G533" s="63"/>
      <c r="H533" s="63"/>
      <c r="I533" s="63"/>
      <c r="J533" s="63"/>
      <c r="K533" s="63"/>
      <c r="L533" s="63"/>
      <c r="M533" s="63"/>
      <c r="N533" s="63"/>
      <c r="O533" s="63"/>
      <c r="P533" s="63"/>
      <c r="Q533" s="63"/>
      <c r="R533" s="63"/>
      <c r="S533" s="63"/>
      <c r="T533" s="63"/>
      <c r="U533" s="63"/>
      <c r="X533" s="63"/>
      <c r="Y533" s="63"/>
      <c r="Z533" s="63"/>
      <c r="AA533" s="63"/>
      <c r="AB533" s="63"/>
      <c r="AC533" s="63"/>
      <c r="AD533" s="63"/>
      <c r="AE533" s="110"/>
      <c r="AF533" s="63"/>
      <c r="AG533" s="63"/>
      <c r="AH533" s="63"/>
      <c r="AI533" s="63"/>
      <c r="AJ533" s="63"/>
      <c r="AK533" s="63"/>
      <c r="AL533" s="63"/>
      <c r="AM533" s="63"/>
      <c r="AN533" s="63"/>
      <c r="AO533" s="63"/>
      <c r="AP533" s="63"/>
      <c r="AQ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R533" s="63"/>
      <c r="BS533" s="63"/>
      <c r="BT533" s="63"/>
      <c r="BU533" s="63"/>
      <c r="BV533" s="63"/>
      <c r="BW533" s="63"/>
      <c r="BX533" s="63"/>
      <c r="BY533" s="63"/>
      <c r="BZ533" s="63"/>
      <c r="CA533" s="63"/>
      <c r="CB533" s="63"/>
      <c r="CC533" s="63"/>
    </row>
    <row r="534" spans="1:81" x14ac:dyDescent="0.35">
      <c r="A534" s="97"/>
      <c r="B534" s="82"/>
      <c r="C534" s="82"/>
      <c r="D534" s="82"/>
      <c r="E534" s="82"/>
      <c r="F534" s="63"/>
      <c r="G534" s="63"/>
      <c r="H534" s="63"/>
      <c r="I534" s="63"/>
      <c r="J534" s="63"/>
      <c r="K534" s="63"/>
      <c r="L534" s="63"/>
      <c r="M534" s="63"/>
      <c r="N534" s="63"/>
      <c r="O534" s="63"/>
      <c r="P534" s="63"/>
      <c r="Q534" s="63"/>
      <c r="R534" s="63"/>
      <c r="S534" s="63"/>
      <c r="T534" s="63"/>
      <c r="U534" s="63"/>
      <c r="X534" s="63"/>
      <c r="Y534" s="63"/>
      <c r="Z534" s="63"/>
      <c r="AA534" s="63"/>
      <c r="AB534" s="63"/>
      <c r="AC534" s="63"/>
      <c r="AD534" s="63"/>
      <c r="AE534" s="110"/>
      <c r="AF534" s="63"/>
      <c r="AG534" s="63"/>
      <c r="AH534" s="63"/>
      <c r="AI534" s="63"/>
      <c r="AJ534" s="63"/>
      <c r="AK534" s="63"/>
      <c r="AL534" s="63"/>
      <c r="AM534" s="63"/>
      <c r="AN534" s="63"/>
      <c r="AO534" s="63"/>
      <c r="AP534" s="63"/>
      <c r="AQ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R534" s="63"/>
      <c r="BS534" s="63"/>
      <c r="BT534" s="63"/>
      <c r="BU534" s="63"/>
      <c r="BV534" s="63"/>
      <c r="BW534" s="63"/>
      <c r="BX534" s="63"/>
      <c r="BY534" s="63"/>
      <c r="BZ534" s="63"/>
      <c r="CA534" s="63"/>
      <c r="CB534" s="63"/>
      <c r="CC534" s="63"/>
    </row>
    <row r="535" spans="1:81" x14ac:dyDescent="0.35">
      <c r="A535" s="97"/>
      <c r="B535" s="82"/>
      <c r="C535" s="82"/>
      <c r="D535" s="82"/>
      <c r="E535" s="82"/>
      <c r="F535" s="63"/>
      <c r="G535" s="63"/>
      <c r="H535" s="63"/>
      <c r="I535" s="63"/>
      <c r="J535" s="63"/>
      <c r="K535" s="63"/>
      <c r="L535" s="63"/>
      <c r="M535" s="63"/>
      <c r="N535" s="63"/>
      <c r="O535" s="63"/>
      <c r="P535" s="63"/>
      <c r="Q535" s="63"/>
      <c r="R535" s="63"/>
      <c r="S535" s="63"/>
      <c r="T535" s="63"/>
      <c r="U535" s="63"/>
      <c r="X535" s="63"/>
      <c r="Y535" s="63"/>
      <c r="Z535" s="63"/>
      <c r="AA535" s="63"/>
      <c r="AB535" s="63"/>
      <c r="AC535" s="63"/>
      <c r="AD535" s="63"/>
      <c r="AE535" s="110"/>
      <c r="AF535" s="63"/>
      <c r="AG535" s="63"/>
      <c r="AH535" s="63"/>
      <c r="AI535" s="63"/>
      <c r="AJ535" s="63"/>
      <c r="AK535" s="63"/>
      <c r="AL535" s="63"/>
      <c r="AM535" s="63"/>
      <c r="AN535" s="63"/>
      <c r="AO535" s="63"/>
      <c r="AP535" s="63"/>
      <c r="AQ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R535" s="63"/>
      <c r="BS535" s="63"/>
      <c r="BT535" s="63"/>
      <c r="BU535" s="63"/>
      <c r="BV535" s="63"/>
      <c r="BW535" s="63"/>
      <c r="BX535" s="63"/>
      <c r="BY535" s="63"/>
      <c r="BZ535" s="63"/>
      <c r="CA535" s="63"/>
      <c r="CB535" s="63"/>
      <c r="CC535" s="63"/>
    </row>
    <row r="536" spans="1:81" x14ac:dyDescent="0.35">
      <c r="A536" s="97"/>
      <c r="B536" s="82"/>
      <c r="C536" s="82"/>
      <c r="D536" s="82"/>
      <c r="E536" s="82"/>
      <c r="F536" s="63"/>
      <c r="G536" s="63"/>
      <c r="H536" s="63"/>
      <c r="I536" s="63"/>
      <c r="J536" s="63"/>
      <c r="K536" s="63"/>
      <c r="L536" s="63"/>
      <c r="M536" s="63"/>
      <c r="N536" s="63"/>
      <c r="O536" s="63"/>
      <c r="P536" s="63"/>
      <c r="Q536" s="63"/>
      <c r="R536" s="63"/>
      <c r="S536" s="63"/>
      <c r="T536" s="63"/>
      <c r="U536" s="63"/>
      <c r="X536" s="63"/>
      <c r="Y536" s="63"/>
      <c r="Z536" s="63"/>
      <c r="AA536" s="63"/>
      <c r="AB536" s="63"/>
      <c r="AC536" s="63"/>
      <c r="AD536" s="63"/>
      <c r="AE536" s="110"/>
      <c r="AF536" s="63"/>
      <c r="AG536" s="63"/>
      <c r="AH536" s="63"/>
      <c r="AI536" s="63"/>
      <c r="AJ536" s="63"/>
      <c r="AK536" s="63"/>
      <c r="AL536" s="63"/>
      <c r="AM536" s="63"/>
      <c r="AN536" s="63"/>
      <c r="AO536" s="63"/>
      <c r="AP536" s="63"/>
      <c r="AQ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R536" s="63"/>
      <c r="BS536" s="63"/>
      <c r="BT536" s="63"/>
      <c r="BU536" s="63"/>
      <c r="BV536" s="63"/>
      <c r="BW536" s="63"/>
      <c r="BX536" s="63"/>
      <c r="BY536" s="63"/>
      <c r="BZ536" s="63"/>
      <c r="CA536" s="63"/>
      <c r="CB536" s="63"/>
      <c r="CC536" s="63"/>
    </row>
    <row r="537" spans="1:81" x14ac:dyDescent="0.35">
      <c r="A537" s="97"/>
      <c r="B537" s="82"/>
      <c r="C537" s="82"/>
      <c r="D537" s="82"/>
      <c r="E537" s="82"/>
      <c r="F537" s="63"/>
      <c r="G537" s="63"/>
      <c r="H537" s="63"/>
      <c r="I537" s="63"/>
      <c r="J537" s="63"/>
      <c r="K537" s="63"/>
      <c r="L537" s="63"/>
      <c r="M537" s="63"/>
      <c r="N537" s="63"/>
      <c r="O537" s="63"/>
      <c r="P537" s="63"/>
      <c r="Q537" s="63"/>
      <c r="R537" s="63"/>
      <c r="S537" s="63"/>
      <c r="T537" s="63"/>
      <c r="U537" s="63"/>
      <c r="X537" s="63"/>
      <c r="Y537" s="63"/>
      <c r="Z537" s="63"/>
      <c r="AA537" s="63"/>
      <c r="AB537" s="63"/>
      <c r="AC537" s="63"/>
      <c r="AD537" s="63"/>
      <c r="AE537" s="110"/>
      <c r="AF537" s="63"/>
      <c r="AG537" s="63"/>
      <c r="AH537" s="63"/>
      <c r="AI537" s="63"/>
      <c r="AJ537" s="63"/>
      <c r="AK537" s="63"/>
      <c r="AL537" s="63"/>
      <c r="AM537" s="63"/>
      <c r="AN537" s="63"/>
      <c r="AO537" s="63"/>
      <c r="AP537" s="63"/>
      <c r="AQ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R537" s="63"/>
      <c r="BS537" s="63"/>
      <c r="BT537" s="63"/>
      <c r="BU537" s="63"/>
      <c r="BV537" s="63"/>
      <c r="BW537" s="63"/>
      <c r="BX537" s="63"/>
      <c r="BY537" s="63"/>
      <c r="BZ537" s="63"/>
      <c r="CA537" s="63"/>
      <c r="CB537" s="63"/>
      <c r="CC537" s="63"/>
    </row>
    <row r="538" spans="1:81" x14ac:dyDescent="0.35">
      <c r="A538" s="97"/>
      <c r="B538" s="82"/>
      <c r="C538" s="82"/>
      <c r="D538" s="82"/>
      <c r="E538" s="82"/>
      <c r="F538" s="63"/>
      <c r="G538" s="63"/>
      <c r="H538" s="63"/>
      <c r="I538" s="63"/>
      <c r="J538" s="63"/>
      <c r="K538" s="63"/>
      <c r="L538" s="63"/>
      <c r="M538" s="63"/>
      <c r="N538" s="63"/>
      <c r="O538" s="63"/>
      <c r="P538" s="63"/>
      <c r="Q538" s="63"/>
      <c r="R538" s="63"/>
      <c r="S538" s="63"/>
      <c r="T538" s="63"/>
      <c r="U538" s="63"/>
      <c r="X538" s="63"/>
      <c r="Y538" s="63"/>
      <c r="Z538" s="63"/>
      <c r="AA538" s="63"/>
      <c r="AB538" s="63"/>
      <c r="AC538" s="63"/>
      <c r="AD538" s="63"/>
      <c r="AE538" s="110"/>
      <c r="AF538" s="63"/>
      <c r="AG538" s="63"/>
      <c r="AH538" s="63"/>
      <c r="AI538" s="63"/>
      <c r="AJ538" s="63"/>
      <c r="AK538" s="63"/>
      <c r="AL538" s="63"/>
      <c r="AM538" s="63"/>
      <c r="AN538" s="63"/>
      <c r="AO538" s="63"/>
      <c r="AP538" s="63"/>
      <c r="AQ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R538" s="63"/>
      <c r="BS538" s="63"/>
      <c r="BT538" s="63"/>
      <c r="BU538" s="63"/>
      <c r="BV538" s="63"/>
      <c r="BW538" s="63"/>
      <c r="BX538" s="63"/>
      <c r="BY538" s="63"/>
      <c r="BZ538" s="63"/>
      <c r="CA538" s="63"/>
      <c r="CB538" s="63"/>
      <c r="CC538" s="63"/>
    </row>
    <row r="539" spans="1:81" x14ac:dyDescent="0.35">
      <c r="A539" s="97"/>
      <c r="B539" s="82"/>
      <c r="C539" s="82"/>
      <c r="D539" s="82"/>
      <c r="E539" s="82"/>
      <c r="F539" s="63"/>
      <c r="G539" s="63"/>
      <c r="H539" s="63"/>
      <c r="I539" s="63"/>
      <c r="J539" s="63"/>
      <c r="K539" s="63"/>
      <c r="L539" s="63"/>
      <c r="M539" s="63"/>
      <c r="N539" s="63"/>
      <c r="O539" s="63"/>
      <c r="P539" s="63"/>
      <c r="Q539" s="63"/>
      <c r="R539" s="63"/>
      <c r="S539" s="63"/>
      <c r="T539" s="63"/>
      <c r="U539" s="63"/>
      <c r="X539" s="63"/>
      <c r="Y539" s="63"/>
      <c r="Z539" s="63"/>
      <c r="AA539" s="63"/>
      <c r="AB539" s="63"/>
      <c r="AC539" s="63"/>
      <c r="AD539" s="63"/>
      <c r="AE539" s="110"/>
      <c r="AF539" s="63"/>
      <c r="AG539" s="63"/>
      <c r="AH539" s="63"/>
      <c r="AI539" s="63"/>
      <c r="AJ539" s="63"/>
      <c r="AK539" s="63"/>
      <c r="AL539" s="63"/>
      <c r="AM539" s="63"/>
      <c r="AN539" s="63"/>
      <c r="AO539" s="63"/>
      <c r="AP539" s="63"/>
      <c r="AQ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R539" s="63"/>
      <c r="BS539" s="63"/>
      <c r="BT539" s="63"/>
      <c r="BU539" s="63"/>
      <c r="BV539" s="63"/>
      <c r="BW539" s="63"/>
      <c r="BX539" s="63"/>
      <c r="BY539" s="63"/>
      <c r="BZ539" s="63"/>
      <c r="CA539" s="63"/>
      <c r="CB539" s="63"/>
      <c r="CC539" s="63"/>
    </row>
    <row r="540" spans="1:81" x14ac:dyDescent="0.35">
      <c r="A540" s="97"/>
      <c r="B540" s="82"/>
      <c r="C540" s="82"/>
      <c r="D540" s="82"/>
      <c r="E540" s="82"/>
      <c r="F540" s="63"/>
      <c r="G540" s="63"/>
      <c r="H540" s="63"/>
      <c r="I540" s="63"/>
      <c r="J540" s="63"/>
      <c r="K540" s="63"/>
      <c r="L540" s="63"/>
      <c r="M540" s="63"/>
      <c r="N540" s="63"/>
      <c r="O540" s="63"/>
      <c r="P540" s="63"/>
      <c r="Q540" s="63"/>
      <c r="R540" s="63"/>
      <c r="S540" s="63"/>
      <c r="T540" s="63"/>
      <c r="U540" s="63"/>
      <c r="X540" s="63"/>
      <c r="Y540" s="63"/>
      <c r="Z540" s="63"/>
      <c r="AA540" s="63"/>
      <c r="AB540" s="63"/>
      <c r="AC540" s="63"/>
      <c r="AD540" s="63"/>
      <c r="AE540" s="110"/>
      <c r="AF540" s="63"/>
      <c r="AG540" s="63"/>
      <c r="AH540" s="63"/>
      <c r="AI540" s="63"/>
      <c r="AJ540" s="63"/>
      <c r="AK540" s="63"/>
      <c r="AL540" s="63"/>
      <c r="AM540" s="63"/>
      <c r="AN540" s="63"/>
      <c r="AO540" s="63"/>
      <c r="AP540" s="63"/>
      <c r="AQ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R540" s="63"/>
      <c r="BS540" s="63"/>
      <c r="BT540" s="63"/>
      <c r="BU540" s="63"/>
      <c r="BV540" s="63"/>
      <c r="BW540" s="63"/>
      <c r="BX540" s="63"/>
      <c r="BY540" s="63"/>
      <c r="BZ540" s="63"/>
      <c r="CA540" s="63"/>
      <c r="CB540" s="63"/>
      <c r="CC540" s="63"/>
    </row>
    <row r="541" spans="1:81" x14ac:dyDescent="0.35">
      <c r="A541" s="97"/>
      <c r="B541" s="82"/>
      <c r="C541" s="82"/>
      <c r="D541" s="82"/>
      <c r="E541" s="82"/>
      <c r="F541" s="63"/>
      <c r="G541" s="63"/>
      <c r="H541" s="63"/>
      <c r="I541" s="63"/>
      <c r="J541" s="63"/>
      <c r="K541" s="63"/>
      <c r="L541" s="63"/>
      <c r="M541" s="63"/>
      <c r="N541" s="63"/>
      <c r="O541" s="63"/>
      <c r="P541" s="63"/>
      <c r="Q541" s="63"/>
      <c r="R541" s="63"/>
      <c r="S541" s="63"/>
      <c r="T541" s="63"/>
      <c r="U541" s="63"/>
      <c r="X541" s="63"/>
      <c r="Y541" s="63"/>
      <c r="Z541" s="63"/>
      <c r="AA541" s="63"/>
      <c r="AB541" s="63"/>
      <c r="AC541" s="63"/>
      <c r="AD541" s="63"/>
      <c r="AE541" s="110"/>
      <c r="AF541" s="63"/>
      <c r="AG541" s="63"/>
      <c r="AH541" s="63"/>
      <c r="AI541" s="63"/>
      <c r="AJ541" s="63"/>
      <c r="AK541" s="63"/>
      <c r="AL541" s="63"/>
      <c r="AM541" s="63"/>
      <c r="AN541" s="63"/>
      <c r="AO541" s="63"/>
      <c r="AP541" s="63"/>
      <c r="AQ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R541" s="63"/>
      <c r="BS541" s="63"/>
      <c r="BT541" s="63"/>
      <c r="BU541" s="63"/>
      <c r="BV541" s="63"/>
      <c r="BW541" s="63"/>
      <c r="BX541" s="63"/>
      <c r="BY541" s="63"/>
      <c r="BZ541" s="63"/>
      <c r="CA541" s="63"/>
      <c r="CB541" s="63"/>
      <c r="CC541" s="63"/>
    </row>
    <row r="542" spans="1:81" x14ac:dyDescent="0.35">
      <c r="A542" s="97"/>
      <c r="B542" s="82"/>
      <c r="C542" s="82"/>
      <c r="D542" s="82"/>
      <c r="E542" s="82"/>
      <c r="F542" s="63"/>
      <c r="G542" s="63"/>
      <c r="H542" s="63"/>
      <c r="I542" s="63"/>
      <c r="J542" s="63"/>
      <c r="K542" s="63"/>
      <c r="L542" s="63"/>
      <c r="M542" s="63"/>
      <c r="N542" s="63"/>
      <c r="O542" s="63"/>
      <c r="P542" s="63"/>
      <c r="Q542" s="63"/>
      <c r="R542" s="63"/>
      <c r="S542" s="63"/>
      <c r="T542" s="63"/>
      <c r="U542" s="63"/>
      <c r="X542" s="63"/>
      <c r="Y542" s="63"/>
      <c r="Z542" s="63"/>
      <c r="AA542" s="63"/>
      <c r="AB542" s="63"/>
      <c r="AC542" s="63"/>
      <c r="AD542" s="63"/>
      <c r="AE542" s="110"/>
      <c r="AF542" s="63"/>
      <c r="AG542" s="63"/>
      <c r="AH542" s="63"/>
      <c r="AI542" s="63"/>
      <c r="AJ542" s="63"/>
      <c r="AK542" s="63"/>
      <c r="AL542" s="63"/>
      <c r="AM542" s="63"/>
      <c r="AN542" s="63"/>
      <c r="AO542" s="63"/>
      <c r="AP542" s="63"/>
      <c r="AQ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R542" s="63"/>
      <c r="BS542" s="63"/>
      <c r="BT542" s="63"/>
      <c r="BU542" s="63"/>
      <c r="BV542" s="63"/>
      <c r="BW542" s="63"/>
      <c r="BX542" s="63"/>
      <c r="BY542" s="63"/>
      <c r="BZ542" s="63"/>
      <c r="CA542" s="63"/>
      <c r="CB542" s="63"/>
      <c r="CC542" s="63"/>
    </row>
    <row r="543" spans="1:81" x14ac:dyDescent="0.35">
      <c r="A543" s="97"/>
      <c r="B543" s="82"/>
      <c r="C543" s="82"/>
      <c r="D543" s="82"/>
      <c r="E543" s="82"/>
      <c r="F543" s="63"/>
      <c r="G543" s="63"/>
      <c r="H543" s="63"/>
      <c r="I543" s="63"/>
      <c r="J543" s="63"/>
      <c r="K543" s="63"/>
      <c r="L543" s="63"/>
      <c r="M543" s="63"/>
      <c r="N543" s="63"/>
      <c r="O543" s="63"/>
      <c r="P543" s="63"/>
      <c r="Q543" s="63"/>
      <c r="R543" s="63"/>
      <c r="S543" s="63"/>
      <c r="T543" s="63"/>
      <c r="U543" s="63"/>
      <c r="X543" s="63"/>
      <c r="Y543" s="63"/>
      <c r="Z543" s="63"/>
      <c r="AA543" s="63"/>
      <c r="AB543" s="63"/>
      <c r="AC543" s="63"/>
      <c r="AD543" s="63"/>
      <c r="AE543" s="110"/>
      <c r="AF543" s="63"/>
      <c r="AG543" s="63"/>
      <c r="AH543" s="63"/>
      <c r="AI543" s="63"/>
      <c r="AJ543" s="63"/>
      <c r="AK543" s="63"/>
      <c r="AL543" s="63"/>
      <c r="AM543" s="63"/>
      <c r="AN543" s="63"/>
      <c r="AO543" s="63"/>
      <c r="AP543" s="63"/>
      <c r="AQ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R543" s="63"/>
      <c r="BS543" s="63"/>
      <c r="BT543" s="63"/>
      <c r="BU543" s="63"/>
      <c r="BV543" s="63"/>
      <c r="BW543" s="63"/>
      <c r="BX543" s="63"/>
      <c r="BY543" s="63"/>
      <c r="BZ543" s="63"/>
      <c r="CA543" s="63"/>
      <c r="CB543" s="63"/>
      <c r="CC543" s="63"/>
    </row>
    <row r="544" spans="1:81" x14ac:dyDescent="0.35">
      <c r="A544" s="97"/>
      <c r="B544" s="82"/>
      <c r="C544" s="82"/>
      <c r="D544" s="82"/>
      <c r="E544" s="82"/>
      <c r="F544" s="63"/>
      <c r="G544" s="63"/>
      <c r="H544" s="63"/>
      <c r="I544" s="63"/>
      <c r="J544" s="63"/>
      <c r="K544" s="63"/>
      <c r="L544" s="63"/>
      <c r="M544" s="63"/>
      <c r="N544" s="63"/>
      <c r="O544" s="63"/>
      <c r="P544" s="63"/>
      <c r="Q544" s="63"/>
      <c r="R544" s="63"/>
      <c r="S544" s="63"/>
      <c r="T544" s="63"/>
      <c r="U544" s="63"/>
      <c r="X544" s="63"/>
      <c r="Y544" s="63"/>
      <c r="Z544" s="63"/>
      <c r="AA544" s="63"/>
      <c r="AB544" s="63"/>
      <c r="AC544" s="63"/>
      <c r="AD544" s="63"/>
      <c r="AE544" s="110"/>
      <c r="AF544" s="63"/>
      <c r="AG544" s="63"/>
      <c r="AH544" s="63"/>
      <c r="AI544" s="63"/>
      <c r="AJ544" s="63"/>
      <c r="AK544" s="63"/>
      <c r="AL544" s="63"/>
      <c r="AM544" s="63"/>
      <c r="AN544" s="63"/>
      <c r="AO544" s="63"/>
      <c r="AP544" s="63"/>
      <c r="AQ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R544" s="63"/>
      <c r="BS544" s="63"/>
      <c r="BT544" s="63"/>
      <c r="BU544" s="63"/>
      <c r="BV544" s="63"/>
      <c r="BW544" s="63"/>
      <c r="BX544" s="63"/>
      <c r="BY544" s="63"/>
      <c r="BZ544" s="63"/>
      <c r="CA544" s="63"/>
      <c r="CB544" s="63"/>
      <c r="CC544" s="63"/>
    </row>
    <row r="545" spans="1:81" x14ac:dyDescent="0.35">
      <c r="A545" s="97"/>
      <c r="B545" s="82"/>
      <c r="C545" s="82"/>
      <c r="D545" s="82"/>
      <c r="E545" s="82"/>
      <c r="F545" s="63"/>
      <c r="G545" s="63"/>
      <c r="H545" s="63"/>
      <c r="I545" s="63"/>
      <c r="J545" s="63"/>
      <c r="K545" s="63"/>
      <c r="L545" s="63"/>
      <c r="M545" s="63"/>
      <c r="N545" s="63"/>
      <c r="O545" s="63"/>
      <c r="P545" s="63"/>
      <c r="Q545" s="63"/>
      <c r="R545" s="63"/>
      <c r="S545" s="63"/>
      <c r="T545" s="63"/>
      <c r="U545" s="63"/>
      <c r="X545" s="63"/>
      <c r="Y545" s="63"/>
      <c r="Z545" s="63"/>
      <c r="AA545" s="63"/>
      <c r="AB545" s="63"/>
      <c r="AC545" s="63"/>
      <c r="AD545" s="63"/>
      <c r="AE545" s="110"/>
      <c r="AF545" s="63"/>
      <c r="AG545" s="63"/>
      <c r="AH545" s="63"/>
      <c r="AI545" s="63"/>
      <c r="AJ545" s="63"/>
      <c r="AK545" s="63"/>
      <c r="AL545" s="63"/>
      <c r="AM545" s="63"/>
      <c r="AN545" s="63"/>
      <c r="AO545" s="63"/>
      <c r="AP545" s="63"/>
      <c r="AQ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R545" s="63"/>
      <c r="BS545" s="63"/>
      <c r="BT545" s="63"/>
      <c r="BU545" s="63"/>
      <c r="BV545" s="63"/>
      <c r="BW545" s="63"/>
      <c r="BX545" s="63"/>
      <c r="BY545" s="63"/>
      <c r="BZ545" s="63"/>
      <c r="CA545" s="63"/>
      <c r="CB545" s="63"/>
      <c r="CC545" s="63"/>
    </row>
    <row r="546" spans="1:81" x14ac:dyDescent="0.35">
      <c r="A546" s="97"/>
      <c r="B546" s="82"/>
      <c r="C546" s="82"/>
      <c r="D546" s="82"/>
      <c r="E546" s="82"/>
      <c r="F546" s="63"/>
      <c r="G546" s="63"/>
      <c r="H546" s="63"/>
      <c r="I546" s="63"/>
      <c r="J546" s="63"/>
      <c r="K546" s="63"/>
      <c r="L546" s="63"/>
      <c r="M546" s="63"/>
      <c r="N546" s="63"/>
      <c r="O546" s="63"/>
      <c r="P546" s="63"/>
      <c r="Q546" s="63"/>
      <c r="R546" s="63"/>
      <c r="S546" s="63"/>
      <c r="T546" s="63"/>
      <c r="U546" s="63"/>
      <c r="X546" s="63"/>
      <c r="Y546" s="63"/>
      <c r="Z546" s="63"/>
      <c r="AA546" s="63"/>
      <c r="AB546" s="63"/>
      <c r="AC546" s="63"/>
      <c r="AD546" s="63"/>
      <c r="AE546" s="110"/>
      <c r="AF546" s="63"/>
      <c r="AG546" s="63"/>
      <c r="AH546" s="63"/>
      <c r="AI546" s="63"/>
      <c r="AJ546" s="63"/>
      <c r="AK546" s="63"/>
      <c r="AL546" s="63"/>
      <c r="AM546" s="63"/>
      <c r="AN546" s="63"/>
      <c r="AO546" s="63"/>
      <c r="AP546" s="63"/>
      <c r="AQ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R546" s="63"/>
      <c r="BS546" s="63"/>
      <c r="BT546" s="63"/>
      <c r="BU546" s="63"/>
      <c r="BV546" s="63"/>
      <c r="BW546" s="63"/>
      <c r="BX546" s="63"/>
      <c r="BY546" s="63"/>
      <c r="BZ546" s="63"/>
      <c r="CA546" s="63"/>
      <c r="CB546" s="63"/>
      <c r="CC546" s="63"/>
    </row>
    <row r="547" spans="1:81" x14ac:dyDescent="0.35">
      <c r="A547" s="97"/>
      <c r="B547" s="82"/>
      <c r="C547" s="82"/>
      <c r="D547" s="82"/>
      <c r="E547" s="82"/>
      <c r="F547" s="63"/>
      <c r="G547" s="63"/>
      <c r="H547" s="63"/>
      <c r="I547" s="63"/>
      <c r="J547" s="63"/>
      <c r="K547" s="63"/>
      <c r="L547" s="63"/>
      <c r="M547" s="63"/>
      <c r="N547" s="63"/>
      <c r="O547" s="63"/>
      <c r="P547" s="63"/>
      <c r="Q547" s="63"/>
      <c r="R547" s="63"/>
      <c r="S547" s="63"/>
      <c r="T547" s="63"/>
      <c r="U547" s="63"/>
      <c r="X547" s="63"/>
      <c r="Y547" s="63"/>
      <c r="Z547" s="63"/>
      <c r="AA547" s="63"/>
      <c r="AB547" s="63"/>
      <c r="AC547" s="63"/>
      <c r="AD547" s="63"/>
      <c r="AE547" s="110"/>
      <c r="AF547" s="63"/>
      <c r="AG547" s="63"/>
      <c r="AH547" s="63"/>
      <c r="AI547" s="63"/>
      <c r="AJ547" s="63"/>
      <c r="AK547" s="63"/>
      <c r="AL547" s="63"/>
      <c r="AM547" s="63"/>
      <c r="AN547" s="63"/>
      <c r="AO547" s="63"/>
      <c r="AP547" s="63"/>
      <c r="AQ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R547" s="63"/>
      <c r="BS547" s="63"/>
      <c r="BT547" s="63"/>
      <c r="BU547" s="63"/>
      <c r="BV547" s="63"/>
      <c r="BW547" s="63"/>
      <c r="BX547" s="63"/>
      <c r="BY547" s="63"/>
      <c r="BZ547" s="63"/>
      <c r="CA547" s="63"/>
      <c r="CB547" s="63"/>
      <c r="CC547" s="63"/>
    </row>
    <row r="548" spans="1:81" x14ac:dyDescent="0.35">
      <c r="A548" s="97"/>
      <c r="B548" s="82"/>
      <c r="C548" s="82"/>
      <c r="D548" s="82"/>
      <c r="E548" s="82"/>
      <c r="F548" s="63"/>
      <c r="G548" s="63"/>
      <c r="H548" s="63"/>
      <c r="I548" s="63"/>
      <c r="J548" s="63"/>
      <c r="K548" s="63"/>
      <c r="L548" s="63"/>
      <c r="M548" s="63"/>
      <c r="N548" s="63"/>
      <c r="O548" s="63"/>
      <c r="P548" s="63"/>
      <c r="Q548" s="63"/>
      <c r="R548" s="63"/>
      <c r="S548" s="63"/>
      <c r="T548" s="63"/>
      <c r="U548" s="63"/>
      <c r="X548" s="63"/>
      <c r="Y548" s="63"/>
      <c r="Z548" s="63"/>
      <c r="AA548" s="63"/>
      <c r="AB548" s="63"/>
      <c r="AC548" s="63"/>
      <c r="AD548" s="63"/>
      <c r="AE548" s="110"/>
      <c r="AF548" s="63"/>
      <c r="AG548" s="63"/>
      <c r="AH548" s="63"/>
      <c r="AI548" s="63"/>
      <c r="AJ548" s="63"/>
      <c r="AK548" s="63"/>
      <c r="AL548" s="63"/>
      <c r="AM548" s="63"/>
      <c r="AN548" s="63"/>
      <c r="AO548" s="63"/>
      <c r="AP548" s="63"/>
      <c r="AQ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R548" s="63"/>
      <c r="BS548" s="63"/>
      <c r="BT548" s="63"/>
      <c r="BU548" s="63"/>
      <c r="BV548" s="63"/>
      <c r="BW548" s="63"/>
      <c r="BX548" s="63"/>
      <c r="BY548" s="63"/>
      <c r="BZ548" s="63"/>
      <c r="CA548" s="63"/>
      <c r="CB548" s="63"/>
      <c r="CC548" s="63"/>
    </row>
    <row r="549" spans="1:81" x14ac:dyDescent="0.35">
      <c r="A549" s="97"/>
      <c r="B549" s="82"/>
      <c r="C549" s="82"/>
      <c r="D549" s="82"/>
      <c r="E549" s="82"/>
      <c r="F549" s="63"/>
      <c r="G549" s="63"/>
      <c r="H549" s="63"/>
      <c r="I549" s="63"/>
      <c r="J549" s="63"/>
      <c r="K549" s="63"/>
      <c r="L549" s="63"/>
      <c r="M549" s="63"/>
      <c r="N549" s="63"/>
      <c r="O549" s="63"/>
      <c r="P549" s="63"/>
      <c r="Q549" s="63"/>
      <c r="R549" s="63"/>
      <c r="S549" s="63"/>
      <c r="T549" s="63"/>
      <c r="U549" s="63"/>
      <c r="X549" s="63"/>
      <c r="Y549" s="63"/>
      <c r="Z549" s="63"/>
      <c r="AA549" s="63"/>
      <c r="AB549" s="63"/>
      <c r="AC549" s="63"/>
      <c r="AD549" s="63"/>
      <c r="AE549" s="110"/>
      <c r="AF549" s="63"/>
      <c r="AG549" s="63"/>
      <c r="AH549" s="63"/>
      <c r="AI549" s="63"/>
      <c r="AJ549" s="63"/>
      <c r="AK549" s="63"/>
      <c r="AL549" s="63"/>
      <c r="AM549" s="63"/>
      <c r="AN549" s="63"/>
      <c r="AO549" s="63"/>
      <c r="AP549" s="63"/>
      <c r="AQ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R549" s="63"/>
      <c r="BS549" s="63"/>
      <c r="BT549" s="63"/>
      <c r="BU549" s="63"/>
      <c r="BV549" s="63"/>
      <c r="BW549" s="63"/>
      <c r="BX549" s="63"/>
      <c r="BY549" s="63"/>
      <c r="BZ549" s="63"/>
      <c r="CA549" s="63"/>
      <c r="CB549" s="63"/>
      <c r="CC549" s="63"/>
    </row>
    <row r="550" spans="1:81" x14ac:dyDescent="0.35">
      <c r="A550" s="97"/>
      <c r="B550" s="82"/>
      <c r="C550" s="82"/>
      <c r="D550" s="82"/>
      <c r="E550" s="82"/>
      <c r="F550" s="63"/>
      <c r="G550" s="63"/>
      <c r="H550" s="63"/>
      <c r="I550" s="63"/>
      <c r="J550" s="63"/>
      <c r="K550" s="63"/>
      <c r="L550" s="63"/>
      <c r="M550" s="63"/>
      <c r="N550" s="63"/>
      <c r="O550" s="63"/>
      <c r="P550" s="63"/>
      <c r="Q550" s="63"/>
      <c r="R550" s="63"/>
      <c r="S550" s="63"/>
      <c r="T550" s="63"/>
      <c r="U550" s="63"/>
      <c r="X550" s="63"/>
      <c r="Y550" s="63"/>
      <c r="Z550" s="63"/>
      <c r="AA550" s="63"/>
      <c r="AB550" s="63"/>
      <c r="AC550" s="63"/>
      <c r="AD550" s="63"/>
      <c r="AE550" s="110"/>
      <c r="AF550" s="63"/>
      <c r="AG550" s="63"/>
      <c r="AH550" s="63"/>
      <c r="AI550" s="63"/>
      <c r="AJ550" s="63"/>
      <c r="AK550" s="63"/>
      <c r="AL550" s="63"/>
      <c r="AM550" s="63"/>
      <c r="AN550" s="63"/>
      <c r="AO550" s="63"/>
      <c r="AP550" s="63"/>
      <c r="AQ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R550" s="63"/>
      <c r="BS550" s="63"/>
      <c r="BT550" s="63"/>
      <c r="BU550" s="63"/>
      <c r="BV550" s="63"/>
      <c r="BW550" s="63"/>
      <c r="BX550" s="63"/>
      <c r="BY550" s="63"/>
      <c r="BZ550" s="63"/>
      <c r="CA550" s="63"/>
      <c r="CB550" s="63"/>
      <c r="CC550" s="63"/>
    </row>
    <row r="551" spans="1:81" x14ac:dyDescent="0.35">
      <c r="A551" s="97"/>
      <c r="B551" s="82"/>
      <c r="C551" s="82"/>
      <c r="D551" s="82"/>
      <c r="E551" s="82"/>
      <c r="F551" s="63"/>
      <c r="G551" s="63"/>
      <c r="H551" s="63"/>
      <c r="I551" s="63"/>
      <c r="J551" s="63"/>
      <c r="K551" s="63"/>
      <c r="L551" s="63"/>
      <c r="M551" s="63"/>
      <c r="N551" s="63"/>
      <c r="O551" s="63"/>
      <c r="P551" s="63"/>
      <c r="Q551" s="63"/>
      <c r="R551" s="63"/>
      <c r="S551" s="63"/>
      <c r="T551" s="63"/>
      <c r="U551" s="63"/>
      <c r="X551" s="63"/>
      <c r="Y551" s="63"/>
      <c r="Z551" s="63"/>
      <c r="AA551" s="63"/>
      <c r="AB551" s="63"/>
      <c r="AC551" s="63"/>
      <c r="AD551" s="63"/>
      <c r="AE551" s="110"/>
      <c r="AF551" s="63"/>
      <c r="AG551" s="63"/>
      <c r="AH551" s="63"/>
      <c r="AI551" s="63"/>
      <c r="AJ551" s="63"/>
      <c r="AK551" s="63"/>
      <c r="AL551" s="63"/>
      <c r="AM551" s="63"/>
      <c r="AN551" s="63"/>
      <c r="AO551" s="63"/>
      <c r="AP551" s="63"/>
      <c r="AQ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R551" s="63"/>
      <c r="BS551" s="63"/>
      <c r="BT551" s="63"/>
      <c r="BU551" s="63"/>
      <c r="BV551" s="63"/>
      <c r="BW551" s="63"/>
      <c r="BX551" s="63"/>
      <c r="BY551" s="63"/>
      <c r="BZ551" s="63"/>
      <c r="CA551" s="63"/>
      <c r="CB551" s="63"/>
      <c r="CC551" s="63"/>
    </row>
    <row r="552" spans="1:81" x14ac:dyDescent="0.35">
      <c r="A552" s="97"/>
      <c r="B552" s="82"/>
      <c r="C552" s="82"/>
      <c r="D552" s="82"/>
      <c r="E552" s="82"/>
      <c r="F552" s="63"/>
      <c r="G552" s="63"/>
      <c r="H552" s="63"/>
      <c r="I552" s="63"/>
      <c r="J552" s="63"/>
      <c r="K552" s="63"/>
      <c r="L552" s="63"/>
      <c r="M552" s="63"/>
      <c r="N552" s="63"/>
      <c r="O552" s="63"/>
      <c r="P552" s="63"/>
      <c r="Q552" s="63"/>
      <c r="R552" s="63"/>
      <c r="S552" s="63"/>
      <c r="T552" s="63"/>
      <c r="U552" s="63"/>
      <c r="X552" s="63"/>
      <c r="Y552" s="63"/>
      <c r="Z552" s="63"/>
      <c r="AA552" s="63"/>
      <c r="AB552" s="63"/>
      <c r="AC552" s="63"/>
      <c r="AD552" s="63"/>
      <c r="AE552" s="110"/>
      <c r="AF552" s="63"/>
      <c r="AG552" s="63"/>
      <c r="AH552" s="63"/>
      <c r="AI552" s="63"/>
      <c r="AJ552" s="63"/>
      <c r="AK552" s="63"/>
      <c r="AL552" s="63"/>
      <c r="AM552" s="63"/>
      <c r="AN552" s="63"/>
      <c r="AO552" s="63"/>
      <c r="AP552" s="63"/>
      <c r="AQ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R552" s="63"/>
      <c r="BS552" s="63"/>
      <c r="BT552" s="63"/>
      <c r="BU552" s="63"/>
      <c r="BV552" s="63"/>
      <c r="BW552" s="63"/>
      <c r="BX552" s="63"/>
      <c r="BY552" s="63"/>
      <c r="BZ552" s="63"/>
      <c r="CA552" s="63"/>
      <c r="CB552" s="63"/>
      <c r="CC552" s="63"/>
    </row>
    <row r="553" spans="1:81" x14ac:dyDescent="0.35">
      <c r="A553" s="97"/>
      <c r="B553" s="82"/>
      <c r="C553" s="82"/>
      <c r="D553" s="82"/>
      <c r="E553" s="82"/>
      <c r="F553" s="63"/>
      <c r="G553" s="63"/>
      <c r="H553" s="63"/>
      <c r="I553" s="63"/>
      <c r="J553" s="63"/>
      <c r="K553" s="63"/>
      <c r="L553" s="63"/>
      <c r="M553" s="63"/>
      <c r="N553" s="63"/>
      <c r="O553" s="63"/>
      <c r="P553" s="63"/>
      <c r="Q553" s="63"/>
      <c r="R553" s="63"/>
      <c r="S553" s="63"/>
      <c r="T553" s="63"/>
      <c r="U553" s="63"/>
      <c r="X553" s="63"/>
      <c r="Y553" s="63"/>
      <c r="Z553" s="63"/>
      <c r="AA553" s="63"/>
      <c r="AB553" s="63"/>
      <c r="AC553" s="63"/>
      <c r="AD553" s="63"/>
      <c r="AE553" s="110"/>
      <c r="AF553" s="63"/>
      <c r="AG553" s="63"/>
      <c r="AH553" s="63"/>
      <c r="AI553" s="63"/>
      <c r="AJ553" s="63"/>
      <c r="AK553" s="63"/>
      <c r="AL553" s="63"/>
      <c r="AM553" s="63"/>
      <c r="AN553" s="63"/>
      <c r="AO553" s="63"/>
      <c r="AP553" s="63"/>
      <c r="AQ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R553" s="63"/>
      <c r="BS553" s="63"/>
      <c r="BT553" s="63"/>
      <c r="BU553" s="63"/>
      <c r="BV553" s="63"/>
      <c r="BW553" s="63"/>
      <c r="BX553" s="63"/>
      <c r="BY553" s="63"/>
      <c r="BZ553" s="63"/>
      <c r="CA553" s="63"/>
      <c r="CB553" s="63"/>
      <c r="CC553" s="63"/>
    </row>
    <row r="554" spans="1:81" x14ac:dyDescent="0.35">
      <c r="A554" s="97"/>
      <c r="B554" s="82"/>
      <c r="C554" s="82"/>
      <c r="D554" s="82"/>
      <c r="E554" s="82"/>
      <c r="F554" s="63"/>
      <c r="G554" s="63"/>
      <c r="H554" s="63"/>
      <c r="I554" s="63"/>
      <c r="J554" s="63"/>
      <c r="K554" s="63"/>
      <c r="L554" s="63"/>
      <c r="M554" s="63"/>
      <c r="N554" s="63"/>
      <c r="O554" s="63"/>
      <c r="P554" s="63"/>
      <c r="Q554" s="63"/>
      <c r="R554" s="63"/>
      <c r="S554" s="63"/>
      <c r="T554" s="63"/>
      <c r="U554" s="63"/>
      <c r="X554" s="63"/>
      <c r="Y554" s="63"/>
      <c r="Z554" s="63"/>
      <c r="AA554" s="63"/>
      <c r="AB554" s="63"/>
      <c r="AC554" s="63"/>
      <c r="AD554" s="63"/>
      <c r="AE554" s="110"/>
      <c r="AF554" s="63"/>
      <c r="AG554" s="63"/>
      <c r="AH554" s="63"/>
      <c r="AI554" s="63"/>
      <c r="AJ554" s="63"/>
      <c r="AK554" s="63"/>
      <c r="AL554" s="63"/>
      <c r="AM554" s="63"/>
      <c r="AN554" s="63"/>
      <c r="AO554" s="63"/>
      <c r="AP554" s="63"/>
      <c r="AQ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R554" s="63"/>
      <c r="BS554" s="63"/>
      <c r="BT554" s="63"/>
      <c r="BU554" s="63"/>
      <c r="BV554" s="63"/>
      <c r="BW554" s="63"/>
      <c r="BX554" s="63"/>
      <c r="BY554" s="63"/>
      <c r="BZ554" s="63"/>
      <c r="CA554" s="63"/>
      <c r="CB554" s="63"/>
      <c r="CC554" s="63"/>
    </row>
    <row r="555" spans="1:81" x14ac:dyDescent="0.35">
      <c r="A555" s="97"/>
      <c r="B555" s="82"/>
      <c r="C555" s="82"/>
      <c r="D555" s="82"/>
      <c r="E555" s="82"/>
      <c r="F555" s="63"/>
      <c r="G555" s="63"/>
      <c r="H555" s="63"/>
      <c r="I555" s="63"/>
      <c r="J555" s="63"/>
      <c r="K555" s="63"/>
      <c r="L555" s="63"/>
      <c r="M555" s="63"/>
      <c r="N555" s="63"/>
      <c r="O555" s="63"/>
      <c r="P555" s="63"/>
      <c r="Q555" s="63"/>
      <c r="R555" s="63"/>
      <c r="S555" s="63"/>
      <c r="T555" s="63"/>
      <c r="U555" s="63"/>
      <c r="X555" s="63"/>
      <c r="Y555" s="63"/>
      <c r="Z555" s="63"/>
      <c r="AA555" s="63"/>
      <c r="AB555" s="63"/>
      <c r="AC555" s="63"/>
      <c r="AD555" s="63"/>
      <c r="AE555" s="110"/>
      <c r="AF555" s="63"/>
      <c r="AG555" s="63"/>
      <c r="AH555" s="63"/>
      <c r="AI555" s="63"/>
      <c r="AJ555" s="63"/>
      <c r="AK555" s="63"/>
      <c r="AL555" s="63"/>
      <c r="AM555" s="63"/>
      <c r="AN555" s="63"/>
      <c r="AO555" s="63"/>
      <c r="AP555" s="63"/>
      <c r="AQ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R555" s="63"/>
      <c r="BS555" s="63"/>
      <c r="BT555" s="63"/>
      <c r="BU555" s="63"/>
      <c r="BV555" s="63"/>
      <c r="BW555" s="63"/>
      <c r="BX555" s="63"/>
      <c r="BY555" s="63"/>
      <c r="BZ555" s="63"/>
      <c r="CA555" s="63"/>
      <c r="CB555" s="63"/>
      <c r="CC555" s="63"/>
    </row>
    <row r="556" spans="1:81" x14ac:dyDescent="0.35">
      <c r="A556" s="97"/>
      <c r="B556" s="82"/>
      <c r="C556" s="82"/>
      <c r="D556" s="82"/>
      <c r="E556" s="82"/>
      <c r="F556" s="63"/>
      <c r="G556" s="63"/>
      <c r="H556" s="63"/>
      <c r="I556" s="63"/>
      <c r="J556" s="63"/>
      <c r="K556" s="63"/>
      <c r="L556" s="63"/>
      <c r="M556" s="63"/>
      <c r="N556" s="63"/>
      <c r="O556" s="63"/>
      <c r="P556" s="63"/>
      <c r="Q556" s="63"/>
      <c r="R556" s="63"/>
      <c r="S556" s="63"/>
      <c r="T556" s="63"/>
      <c r="U556" s="63"/>
      <c r="X556" s="63"/>
      <c r="Y556" s="63"/>
      <c r="Z556" s="63"/>
      <c r="AA556" s="63"/>
      <c r="AB556" s="63"/>
      <c r="AC556" s="63"/>
      <c r="AD556" s="63"/>
      <c r="AE556" s="110"/>
      <c r="AF556" s="63"/>
      <c r="AG556" s="63"/>
      <c r="AH556" s="63"/>
      <c r="AI556" s="63"/>
      <c r="AJ556" s="63"/>
      <c r="AK556" s="63"/>
      <c r="AL556" s="63"/>
      <c r="AM556" s="63"/>
      <c r="AN556" s="63"/>
      <c r="AO556" s="63"/>
      <c r="AP556" s="63"/>
      <c r="AQ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R556" s="63"/>
      <c r="BS556" s="63"/>
      <c r="BT556" s="63"/>
      <c r="BU556" s="63"/>
      <c r="BV556" s="63"/>
      <c r="BW556" s="63"/>
      <c r="BX556" s="63"/>
      <c r="BY556" s="63"/>
      <c r="BZ556" s="63"/>
      <c r="CA556" s="63"/>
      <c r="CB556" s="63"/>
      <c r="CC556" s="63"/>
    </row>
    <row r="557" spans="1:81" x14ac:dyDescent="0.35">
      <c r="A557" s="97"/>
      <c r="B557" s="82"/>
      <c r="C557" s="82"/>
      <c r="D557" s="82"/>
      <c r="E557" s="82"/>
      <c r="F557" s="63"/>
      <c r="G557" s="63"/>
      <c r="H557" s="63"/>
      <c r="I557" s="63"/>
      <c r="J557" s="63"/>
      <c r="K557" s="63"/>
      <c r="L557" s="63"/>
      <c r="M557" s="63"/>
      <c r="N557" s="63"/>
      <c r="O557" s="63"/>
      <c r="P557" s="63"/>
      <c r="Q557" s="63"/>
      <c r="R557" s="63"/>
      <c r="S557" s="63"/>
      <c r="T557" s="63"/>
      <c r="U557" s="63"/>
      <c r="X557" s="63"/>
      <c r="Y557" s="63"/>
      <c r="Z557" s="63"/>
      <c r="AA557" s="63"/>
      <c r="AB557" s="63"/>
      <c r="AC557" s="63"/>
      <c r="AD557" s="63"/>
      <c r="AE557" s="110"/>
      <c r="AF557" s="63"/>
      <c r="AG557" s="63"/>
      <c r="AH557" s="63"/>
      <c r="AI557" s="63"/>
      <c r="AJ557" s="63"/>
      <c r="AK557" s="63"/>
      <c r="AL557" s="63"/>
      <c r="AM557" s="63"/>
      <c r="AN557" s="63"/>
      <c r="AO557" s="63"/>
      <c r="AP557" s="63"/>
      <c r="AQ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R557" s="63"/>
      <c r="BS557" s="63"/>
      <c r="BT557" s="63"/>
      <c r="BU557" s="63"/>
      <c r="BV557" s="63"/>
      <c r="BW557" s="63"/>
      <c r="BX557" s="63"/>
      <c r="BY557" s="63"/>
      <c r="BZ557" s="63"/>
      <c r="CA557" s="63"/>
      <c r="CB557" s="63"/>
      <c r="CC557" s="63"/>
    </row>
    <row r="558" spans="1:81" x14ac:dyDescent="0.35">
      <c r="A558" s="97"/>
      <c r="B558" s="82"/>
      <c r="C558" s="82"/>
      <c r="D558" s="82"/>
      <c r="E558" s="82"/>
      <c r="F558" s="63"/>
      <c r="G558" s="63"/>
      <c r="H558" s="63"/>
      <c r="I558" s="63"/>
      <c r="J558" s="63"/>
      <c r="K558" s="63"/>
      <c r="L558" s="63"/>
      <c r="M558" s="63"/>
      <c r="N558" s="63"/>
      <c r="O558" s="63"/>
      <c r="P558" s="63"/>
      <c r="Q558" s="63"/>
      <c r="R558" s="63"/>
      <c r="S558" s="63"/>
      <c r="T558" s="63"/>
      <c r="U558" s="63"/>
      <c r="X558" s="63"/>
      <c r="Y558" s="63"/>
      <c r="Z558" s="63"/>
      <c r="AA558" s="63"/>
      <c r="AB558" s="63"/>
      <c r="AC558" s="63"/>
      <c r="AD558" s="63"/>
      <c r="AE558" s="110"/>
      <c r="AF558" s="63"/>
      <c r="AG558" s="63"/>
      <c r="AH558" s="63"/>
      <c r="AI558" s="63"/>
      <c r="AJ558" s="63"/>
      <c r="AK558" s="63"/>
      <c r="AL558" s="63"/>
      <c r="AM558" s="63"/>
      <c r="AN558" s="63"/>
      <c r="AO558" s="63"/>
      <c r="AP558" s="63"/>
      <c r="AQ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R558" s="63"/>
      <c r="BS558" s="63"/>
      <c r="BT558" s="63"/>
      <c r="BU558" s="63"/>
      <c r="BV558" s="63"/>
      <c r="BW558" s="63"/>
      <c r="BX558" s="63"/>
      <c r="BY558" s="63"/>
      <c r="BZ558" s="63"/>
      <c r="CA558" s="63"/>
      <c r="CB558" s="63"/>
      <c r="CC558" s="63"/>
    </row>
    <row r="559" spans="1:81" x14ac:dyDescent="0.35">
      <c r="A559" s="97"/>
      <c r="B559" s="82"/>
      <c r="C559" s="82"/>
      <c r="D559" s="82"/>
      <c r="E559" s="82"/>
      <c r="F559" s="63"/>
      <c r="G559" s="63"/>
      <c r="H559" s="63"/>
      <c r="I559" s="63"/>
      <c r="J559" s="63"/>
      <c r="K559" s="63"/>
      <c r="L559" s="63"/>
      <c r="M559" s="63"/>
      <c r="N559" s="63"/>
      <c r="O559" s="63"/>
      <c r="P559" s="63"/>
      <c r="Q559" s="63"/>
      <c r="R559" s="63"/>
      <c r="S559" s="63"/>
      <c r="T559" s="63"/>
      <c r="U559" s="63"/>
      <c r="X559" s="63"/>
      <c r="Y559" s="63"/>
      <c r="Z559" s="63"/>
      <c r="AA559" s="63"/>
      <c r="AB559" s="63"/>
      <c r="AC559" s="63"/>
      <c r="AD559" s="63"/>
      <c r="AE559" s="110"/>
      <c r="AF559" s="63"/>
      <c r="AG559" s="63"/>
      <c r="AH559" s="63"/>
      <c r="AI559" s="63"/>
      <c r="AJ559" s="63"/>
      <c r="AK559" s="63"/>
      <c r="AL559" s="63"/>
      <c r="AM559" s="63"/>
      <c r="AN559" s="63"/>
      <c r="AO559" s="63"/>
      <c r="AP559" s="63"/>
      <c r="AQ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R559" s="63"/>
      <c r="BS559" s="63"/>
      <c r="BT559" s="63"/>
      <c r="BU559" s="63"/>
      <c r="BV559" s="63"/>
      <c r="BW559" s="63"/>
      <c r="BX559" s="63"/>
      <c r="BY559" s="63"/>
      <c r="BZ559" s="63"/>
      <c r="CA559" s="63"/>
      <c r="CB559" s="63"/>
      <c r="CC559" s="63"/>
    </row>
    <row r="560" spans="1:81" x14ac:dyDescent="0.35">
      <c r="A560" s="97"/>
      <c r="B560" s="82"/>
      <c r="C560" s="82"/>
      <c r="D560" s="82"/>
      <c r="E560" s="82"/>
      <c r="F560" s="63"/>
      <c r="G560" s="63"/>
      <c r="H560" s="63"/>
      <c r="I560" s="63"/>
      <c r="J560" s="63"/>
      <c r="K560" s="63"/>
      <c r="L560" s="63"/>
      <c r="M560" s="63"/>
      <c r="N560" s="63"/>
      <c r="O560" s="63"/>
      <c r="P560" s="63"/>
      <c r="Q560" s="63"/>
      <c r="R560" s="63"/>
      <c r="S560" s="63"/>
      <c r="T560" s="63"/>
      <c r="U560" s="63"/>
      <c r="X560" s="63"/>
      <c r="Y560" s="63"/>
      <c r="Z560" s="63"/>
      <c r="AA560" s="63"/>
      <c r="AB560" s="63"/>
      <c r="AC560" s="63"/>
      <c r="AD560" s="63"/>
      <c r="AE560" s="110"/>
      <c r="AF560" s="63"/>
      <c r="AG560" s="63"/>
      <c r="AH560" s="63"/>
      <c r="AI560" s="63"/>
      <c r="AJ560" s="63"/>
      <c r="AK560" s="63"/>
      <c r="AL560" s="63"/>
      <c r="AM560" s="63"/>
      <c r="AN560" s="63"/>
      <c r="AO560" s="63"/>
      <c r="AP560" s="63"/>
      <c r="AQ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R560" s="63"/>
      <c r="BS560" s="63"/>
      <c r="BT560" s="63"/>
      <c r="BU560" s="63"/>
      <c r="BV560" s="63"/>
      <c r="BW560" s="63"/>
      <c r="BX560" s="63"/>
      <c r="BY560" s="63"/>
      <c r="BZ560" s="63"/>
      <c r="CA560" s="63"/>
      <c r="CB560" s="63"/>
      <c r="CC560" s="63"/>
    </row>
    <row r="561" spans="1:82" x14ac:dyDescent="0.35">
      <c r="A561" s="97"/>
      <c r="B561" s="82"/>
      <c r="C561" s="82"/>
      <c r="D561" s="82"/>
      <c r="E561" s="82"/>
      <c r="F561" s="63"/>
      <c r="G561" s="63"/>
      <c r="H561" s="63"/>
      <c r="I561" s="63"/>
      <c r="J561" s="63"/>
      <c r="K561" s="63"/>
      <c r="L561" s="63"/>
      <c r="M561" s="63"/>
      <c r="N561" s="63"/>
      <c r="O561" s="63"/>
      <c r="P561" s="63"/>
      <c r="Q561" s="63"/>
      <c r="R561" s="63"/>
      <c r="S561" s="63"/>
      <c r="T561" s="63"/>
      <c r="U561" s="63"/>
      <c r="X561" s="63"/>
      <c r="Y561" s="63"/>
      <c r="Z561" s="63"/>
      <c r="AA561" s="63"/>
      <c r="AB561" s="63"/>
      <c r="AC561" s="63"/>
      <c r="AD561" s="63"/>
      <c r="AE561" s="110"/>
      <c r="AF561" s="63"/>
      <c r="AG561" s="63"/>
      <c r="AH561" s="63"/>
      <c r="AI561" s="63"/>
      <c r="AJ561" s="63"/>
      <c r="AK561" s="63"/>
      <c r="AL561" s="63"/>
      <c r="AM561" s="63"/>
      <c r="AN561" s="63"/>
      <c r="AO561" s="63"/>
      <c r="AP561" s="63"/>
      <c r="AQ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R561" s="63"/>
      <c r="BS561" s="63"/>
      <c r="BT561" s="63"/>
      <c r="BU561" s="63"/>
      <c r="BV561" s="63"/>
      <c r="BW561" s="63"/>
      <c r="BX561" s="63"/>
      <c r="BY561" s="63"/>
      <c r="BZ561" s="63"/>
      <c r="CA561" s="63"/>
      <c r="CB561" s="63"/>
      <c r="CC561" s="63"/>
    </row>
    <row r="562" spans="1:82" s="100" customFormat="1" x14ac:dyDescent="0.35">
      <c r="A562" s="98"/>
      <c r="B562" s="99"/>
      <c r="C562" s="99"/>
      <c r="D562" s="99"/>
      <c r="E562" s="99"/>
      <c r="V562" s="63"/>
      <c r="W562" s="63"/>
      <c r="AE562" s="101"/>
      <c r="AR562" s="63"/>
      <c r="AS562" s="63"/>
      <c r="AT562" s="102"/>
      <c r="BO562" s="102"/>
      <c r="BP562" s="63"/>
      <c r="BQ562" s="63"/>
      <c r="CD562" s="63"/>
    </row>
    <row r="563" spans="1:82" s="78" customFormat="1" x14ac:dyDescent="0.35">
      <c r="A563" s="104"/>
      <c r="B563" s="105"/>
      <c r="C563" s="105"/>
      <c r="D563" s="105"/>
      <c r="E563" s="105"/>
      <c r="V563" s="63"/>
      <c r="W563" s="63"/>
      <c r="AE563" s="79"/>
      <c r="AR563" s="63"/>
      <c r="AS563" s="63"/>
      <c r="AT563" s="103"/>
      <c r="BO563" s="103"/>
      <c r="BP563" s="63"/>
      <c r="BQ563" s="63"/>
      <c r="CD563" s="63"/>
    </row>
    <row r="564" spans="1:82" x14ac:dyDescent="0.35">
      <c r="A564" s="97"/>
      <c r="B564" s="82"/>
      <c r="C564" s="82"/>
      <c r="D564" s="82"/>
      <c r="E564" s="82"/>
      <c r="F564" s="63"/>
      <c r="G564" s="63"/>
      <c r="H564" s="63"/>
      <c r="I564" s="63"/>
      <c r="J564" s="63"/>
      <c r="K564" s="63"/>
      <c r="L564" s="63"/>
      <c r="M564" s="63"/>
      <c r="N564" s="63"/>
      <c r="O564" s="63"/>
      <c r="P564" s="63"/>
      <c r="Q564" s="63"/>
      <c r="R564" s="63"/>
      <c r="S564" s="63"/>
      <c r="T564" s="63"/>
      <c r="U564" s="63"/>
      <c r="X564" s="63"/>
      <c r="Y564" s="63"/>
      <c r="Z564" s="63"/>
      <c r="AA564" s="63"/>
      <c r="AB564" s="63"/>
      <c r="AC564" s="63"/>
      <c r="AD564" s="63"/>
      <c r="AE564" s="110"/>
      <c r="AF564" s="63"/>
      <c r="AG564" s="63"/>
      <c r="AH564" s="63"/>
      <c r="AI564" s="63"/>
      <c r="AJ564" s="63"/>
      <c r="AK564" s="63"/>
      <c r="AL564" s="63"/>
      <c r="AM564" s="63"/>
      <c r="AN564" s="63"/>
      <c r="AO564" s="63"/>
      <c r="AP564" s="63"/>
      <c r="AQ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R564" s="63"/>
      <c r="BS564" s="63"/>
      <c r="BT564" s="63"/>
      <c r="BU564" s="63"/>
      <c r="BV564" s="63"/>
      <c r="BW564" s="63"/>
      <c r="BX564" s="63"/>
      <c r="BY564" s="63"/>
      <c r="BZ564" s="63"/>
      <c r="CA564" s="63"/>
      <c r="CB564" s="63"/>
      <c r="CC564" s="63"/>
    </row>
    <row r="565" spans="1:82" x14ac:dyDescent="0.35">
      <c r="A565" s="97"/>
      <c r="B565" s="82"/>
      <c r="C565" s="82"/>
      <c r="D565" s="82"/>
      <c r="E565" s="82"/>
      <c r="F565" s="63"/>
      <c r="G565" s="63"/>
      <c r="H565" s="63"/>
      <c r="I565" s="63"/>
      <c r="J565" s="63"/>
      <c r="K565" s="63"/>
      <c r="L565" s="63"/>
      <c r="M565" s="63"/>
      <c r="N565" s="63"/>
      <c r="O565" s="63"/>
      <c r="P565" s="63"/>
      <c r="Q565" s="63"/>
      <c r="R565" s="63"/>
      <c r="S565" s="63"/>
      <c r="T565" s="63"/>
      <c r="U565" s="63"/>
      <c r="X565" s="63"/>
      <c r="Y565" s="63"/>
      <c r="Z565" s="63"/>
      <c r="AA565" s="63"/>
      <c r="AB565" s="63"/>
      <c r="AC565" s="63"/>
      <c r="AD565" s="63"/>
      <c r="AE565" s="110"/>
      <c r="AF565" s="63"/>
      <c r="AG565" s="63"/>
      <c r="AH565" s="63"/>
      <c r="AI565" s="63"/>
      <c r="AJ565" s="63"/>
      <c r="AK565" s="63"/>
      <c r="AL565" s="63"/>
      <c r="AM565" s="63"/>
      <c r="AN565" s="63"/>
      <c r="AO565" s="63"/>
      <c r="AP565" s="63"/>
      <c r="AQ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R565" s="63"/>
      <c r="BS565" s="63"/>
      <c r="BT565" s="63"/>
      <c r="BU565" s="63"/>
      <c r="BV565" s="63"/>
      <c r="BW565" s="63"/>
      <c r="BX565" s="63"/>
      <c r="BY565" s="63"/>
      <c r="BZ565" s="63"/>
      <c r="CA565" s="63"/>
      <c r="CB565" s="63"/>
      <c r="CC565" s="63"/>
    </row>
    <row r="566" spans="1:82" x14ac:dyDescent="0.35">
      <c r="A566" s="97"/>
      <c r="B566" s="82"/>
      <c r="C566" s="82"/>
      <c r="D566" s="82"/>
      <c r="E566" s="82"/>
      <c r="F566" s="63"/>
      <c r="G566" s="63"/>
      <c r="H566" s="63"/>
      <c r="I566" s="63"/>
      <c r="J566" s="63"/>
      <c r="K566" s="63"/>
      <c r="L566" s="63"/>
      <c r="M566" s="63"/>
      <c r="N566" s="63"/>
      <c r="O566" s="63"/>
      <c r="P566" s="63"/>
      <c r="Q566" s="63"/>
      <c r="R566" s="63"/>
      <c r="S566" s="63"/>
      <c r="T566" s="63"/>
      <c r="U566" s="63"/>
      <c r="X566" s="63"/>
      <c r="Y566" s="63"/>
      <c r="Z566" s="63"/>
      <c r="AA566" s="63"/>
      <c r="AB566" s="63"/>
      <c r="AC566" s="63"/>
      <c r="AD566" s="63"/>
      <c r="AE566" s="110"/>
      <c r="AF566" s="63"/>
      <c r="AG566" s="63"/>
      <c r="AH566" s="63"/>
      <c r="AI566" s="63"/>
      <c r="AJ566" s="63"/>
      <c r="AK566" s="63"/>
      <c r="AL566" s="63"/>
      <c r="AM566" s="63"/>
      <c r="AN566" s="63"/>
      <c r="AO566" s="63"/>
      <c r="AP566" s="63"/>
      <c r="AQ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R566" s="63"/>
      <c r="BS566" s="63"/>
      <c r="BT566" s="63"/>
      <c r="BU566" s="63"/>
      <c r="BV566" s="63"/>
      <c r="BW566" s="63"/>
      <c r="BX566" s="63"/>
      <c r="BY566" s="63"/>
      <c r="BZ566" s="63"/>
      <c r="CA566" s="63"/>
      <c r="CB566" s="63"/>
      <c r="CC566" s="63"/>
    </row>
    <row r="567" spans="1:82" x14ac:dyDescent="0.35">
      <c r="A567" s="97"/>
      <c r="B567" s="82"/>
      <c r="C567" s="82"/>
      <c r="D567" s="82"/>
      <c r="E567" s="82"/>
      <c r="F567" s="63"/>
      <c r="G567" s="63"/>
      <c r="H567" s="63"/>
      <c r="I567" s="63"/>
      <c r="J567" s="63"/>
      <c r="K567" s="63"/>
      <c r="L567" s="63"/>
      <c r="M567" s="63"/>
      <c r="N567" s="63"/>
      <c r="O567" s="63"/>
      <c r="P567" s="63"/>
      <c r="Q567" s="63"/>
      <c r="R567" s="63"/>
      <c r="S567" s="63"/>
      <c r="T567" s="63"/>
      <c r="U567" s="63"/>
      <c r="X567" s="63"/>
      <c r="Y567" s="63"/>
      <c r="Z567" s="63"/>
      <c r="AA567" s="63"/>
      <c r="AB567" s="63"/>
      <c r="AC567" s="63"/>
      <c r="AD567" s="63"/>
      <c r="AE567" s="110"/>
      <c r="AF567" s="63"/>
      <c r="AG567" s="63"/>
      <c r="AH567" s="63"/>
      <c r="AI567" s="63"/>
      <c r="AJ567" s="63"/>
      <c r="AK567" s="63"/>
      <c r="AL567" s="63"/>
      <c r="AM567" s="63"/>
      <c r="AN567" s="63"/>
      <c r="AO567" s="63"/>
      <c r="AP567" s="63"/>
      <c r="AQ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R567" s="63"/>
      <c r="BS567" s="63"/>
      <c r="BT567" s="63"/>
      <c r="BU567" s="63"/>
      <c r="BV567" s="63"/>
      <c r="BW567" s="63"/>
      <c r="BX567" s="63"/>
      <c r="BY567" s="63"/>
      <c r="BZ567" s="63"/>
      <c r="CA567" s="63"/>
      <c r="CB567" s="63"/>
      <c r="CC567" s="63"/>
    </row>
    <row r="568" spans="1:82" x14ac:dyDescent="0.35">
      <c r="A568" s="97"/>
      <c r="B568" s="82"/>
      <c r="C568" s="82"/>
      <c r="D568" s="82"/>
      <c r="E568" s="82"/>
      <c r="F568" s="63"/>
      <c r="G568" s="63"/>
      <c r="H568" s="63"/>
      <c r="I568" s="63"/>
      <c r="J568" s="63"/>
      <c r="K568" s="63"/>
      <c r="L568" s="63"/>
      <c r="M568" s="63"/>
      <c r="N568" s="63"/>
      <c r="O568" s="63"/>
      <c r="P568" s="63"/>
      <c r="Q568" s="63"/>
      <c r="R568" s="63"/>
      <c r="S568" s="63"/>
      <c r="T568" s="63"/>
      <c r="U568" s="63"/>
      <c r="X568" s="63"/>
      <c r="Y568" s="63"/>
      <c r="Z568" s="63"/>
      <c r="AA568" s="63"/>
      <c r="AB568" s="63"/>
      <c r="AC568" s="63"/>
      <c r="AD568" s="63"/>
      <c r="AE568" s="110"/>
      <c r="AF568" s="63"/>
      <c r="AG568" s="63"/>
      <c r="AH568" s="63"/>
      <c r="AI568" s="63"/>
      <c r="AJ568" s="63"/>
      <c r="AK568" s="63"/>
      <c r="AL568" s="63"/>
      <c r="AM568" s="63"/>
      <c r="AN568" s="63"/>
      <c r="AO568" s="63"/>
      <c r="AP568" s="63"/>
      <c r="AQ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R568" s="63"/>
      <c r="BS568" s="63"/>
      <c r="BT568" s="63"/>
      <c r="BU568" s="63"/>
      <c r="BV568" s="63"/>
      <c r="BW568" s="63"/>
      <c r="BX568" s="63"/>
      <c r="BY568" s="63"/>
      <c r="BZ568" s="63"/>
      <c r="CA568" s="63"/>
      <c r="CB568" s="63"/>
      <c r="CC568" s="63"/>
    </row>
    <row r="569" spans="1:82" x14ac:dyDescent="0.35">
      <c r="A569" s="97"/>
      <c r="B569" s="82"/>
      <c r="C569" s="82"/>
      <c r="D569" s="82"/>
      <c r="E569" s="82"/>
      <c r="F569" s="63"/>
      <c r="G569" s="63"/>
      <c r="H569" s="63"/>
      <c r="I569" s="63"/>
      <c r="J569" s="63"/>
      <c r="K569" s="63"/>
      <c r="L569" s="63"/>
      <c r="M569" s="63"/>
      <c r="N569" s="63"/>
      <c r="O569" s="63"/>
      <c r="P569" s="63"/>
      <c r="Q569" s="63"/>
      <c r="R569" s="63"/>
      <c r="S569" s="63"/>
      <c r="T569" s="63"/>
      <c r="U569" s="63"/>
      <c r="X569" s="63"/>
      <c r="Y569" s="63"/>
      <c r="Z569" s="63"/>
      <c r="AA569" s="63"/>
      <c r="AB569" s="63"/>
      <c r="AC569" s="63"/>
      <c r="AD569" s="63"/>
      <c r="AE569" s="110"/>
      <c r="AF569" s="63"/>
      <c r="AG569" s="63"/>
      <c r="AH569" s="63"/>
      <c r="AI569" s="63"/>
      <c r="AJ569" s="63"/>
      <c r="AK569" s="63"/>
      <c r="AL569" s="63"/>
      <c r="AM569" s="63"/>
      <c r="AN569" s="63"/>
      <c r="AO569" s="63"/>
      <c r="AP569" s="63"/>
      <c r="AQ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R569" s="63"/>
      <c r="BS569" s="63"/>
      <c r="BT569" s="63"/>
      <c r="BU569" s="63"/>
      <c r="BV569" s="63"/>
      <c r="BW569" s="63"/>
      <c r="BX569" s="63"/>
      <c r="BY569" s="63"/>
      <c r="BZ569" s="63"/>
      <c r="CA569" s="63"/>
      <c r="CB569" s="63"/>
      <c r="CC569" s="63"/>
    </row>
    <row r="570" spans="1:82" x14ac:dyDescent="0.35">
      <c r="A570" s="97"/>
      <c r="B570" s="82"/>
      <c r="C570" s="82"/>
      <c r="D570" s="82"/>
      <c r="E570" s="82"/>
      <c r="F570" s="63"/>
      <c r="G570" s="63"/>
      <c r="H570" s="63"/>
      <c r="I570" s="63"/>
      <c r="J570" s="63"/>
      <c r="K570" s="63"/>
      <c r="L570" s="63"/>
      <c r="M570" s="63"/>
      <c r="N570" s="63"/>
      <c r="O570" s="63"/>
      <c r="P570" s="63"/>
      <c r="Q570" s="63"/>
      <c r="R570" s="63"/>
      <c r="S570" s="63"/>
      <c r="T570" s="63"/>
      <c r="U570" s="63"/>
      <c r="X570" s="63"/>
      <c r="Y570" s="63"/>
      <c r="Z570" s="63"/>
      <c r="AA570" s="63"/>
      <c r="AB570" s="63"/>
      <c r="AC570" s="63"/>
      <c r="AD570" s="63"/>
      <c r="AE570" s="110"/>
      <c r="AF570" s="63"/>
      <c r="AG570" s="63"/>
      <c r="AH570" s="63"/>
      <c r="AI570" s="63"/>
      <c r="AJ570" s="63"/>
      <c r="AK570" s="63"/>
      <c r="AL570" s="63"/>
      <c r="AM570" s="63"/>
      <c r="AN570" s="63"/>
      <c r="AO570" s="63"/>
      <c r="AP570" s="63"/>
      <c r="AQ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R570" s="63"/>
      <c r="BS570" s="63"/>
      <c r="BT570" s="63"/>
      <c r="BU570" s="63"/>
      <c r="BV570" s="63"/>
      <c r="BW570" s="63"/>
      <c r="BX570" s="63"/>
      <c r="BY570" s="63"/>
      <c r="BZ570" s="63"/>
      <c r="CA570" s="63"/>
      <c r="CB570" s="63"/>
      <c r="CC570" s="63"/>
    </row>
    <row r="571" spans="1:82" x14ac:dyDescent="0.35">
      <c r="A571" s="97"/>
      <c r="B571" s="82"/>
      <c r="C571" s="82"/>
      <c r="D571" s="82"/>
      <c r="E571" s="82"/>
      <c r="F571" s="63"/>
      <c r="G571" s="63"/>
      <c r="H571" s="63"/>
      <c r="I571" s="63"/>
      <c r="J571" s="63"/>
      <c r="K571" s="63"/>
      <c r="L571" s="63"/>
      <c r="M571" s="63"/>
      <c r="N571" s="63"/>
      <c r="O571" s="63"/>
      <c r="P571" s="63"/>
      <c r="Q571" s="63"/>
      <c r="R571" s="63"/>
      <c r="S571" s="63"/>
      <c r="T571" s="63"/>
      <c r="U571" s="63"/>
      <c r="X571" s="63"/>
      <c r="Y571" s="63"/>
      <c r="Z571" s="63"/>
      <c r="AA571" s="63"/>
      <c r="AB571" s="63"/>
      <c r="AC571" s="63"/>
      <c r="AD571" s="63"/>
      <c r="AE571" s="110"/>
      <c r="AF571" s="63"/>
      <c r="AG571" s="63"/>
      <c r="AH571" s="63"/>
      <c r="AI571" s="63"/>
      <c r="AJ571" s="63"/>
      <c r="AK571" s="63"/>
      <c r="AL571" s="63"/>
      <c r="AM571" s="63"/>
      <c r="AN571" s="63"/>
      <c r="AO571" s="63"/>
      <c r="AP571" s="63"/>
      <c r="AQ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R571" s="63"/>
      <c r="BS571" s="63"/>
      <c r="BT571" s="63"/>
      <c r="BU571" s="63"/>
      <c r="BV571" s="63"/>
      <c r="BW571" s="63"/>
      <c r="BX571" s="63"/>
      <c r="BY571" s="63"/>
      <c r="BZ571" s="63"/>
      <c r="CA571" s="63"/>
      <c r="CB571" s="63"/>
      <c r="CC571" s="63"/>
    </row>
    <row r="572" spans="1:82" x14ac:dyDescent="0.35">
      <c r="A572" s="97"/>
      <c r="B572" s="82"/>
      <c r="C572" s="82"/>
      <c r="D572" s="82"/>
      <c r="E572" s="82"/>
      <c r="F572" s="63"/>
      <c r="G572" s="63"/>
      <c r="H572" s="63"/>
      <c r="I572" s="63"/>
      <c r="J572" s="63"/>
      <c r="K572" s="63"/>
      <c r="L572" s="63"/>
      <c r="M572" s="63"/>
      <c r="N572" s="63"/>
      <c r="O572" s="63"/>
      <c r="P572" s="63"/>
      <c r="Q572" s="63"/>
      <c r="R572" s="63"/>
      <c r="S572" s="63"/>
      <c r="T572" s="63"/>
      <c r="U572" s="63"/>
      <c r="X572" s="63"/>
      <c r="Y572" s="63"/>
      <c r="Z572" s="63"/>
      <c r="AA572" s="63"/>
      <c r="AB572" s="63"/>
      <c r="AC572" s="63"/>
      <c r="AD572" s="63"/>
      <c r="AE572" s="110"/>
      <c r="AF572" s="63"/>
      <c r="AG572" s="63"/>
      <c r="AH572" s="63"/>
      <c r="AI572" s="63"/>
      <c r="AJ572" s="63"/>
      <c r="AK572" s="63"/>
      <c r="AL572" s="63"/>
      <c r="AM572" s="63"/>
      <c r="AN572" s="63"/>
      <c r="AO572" s="63"/>
      <c r="AP572" s="63"/>
      <c r="AQ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R572" s="63"/>
      <c r="BS572" s="63"/>
      <c r="BT572" s="63"/>
      <c r="BU572" s="63"/>
      <c r="BV572" s="63"/>
      <c r="BW572" s="63"/>
      <c r="BX572" s="63"/>
      <c r="BY572" s="63"/>
      <c r="BZ572" s="63"/>
      <c r="CA572" s="63"/>
      <c r="CB572" s="63"/>
      <c r="CC572" s="63"/>
    </row>
    <row r="573" spans="1:82" x14ac:dyDescent="0.35">
      <c r="A573" s="97"/>
      <c r="B573" s="82"/>
      <c r="C573" s="82"/>
      <c r="D573" s="82"/>
      <c r="E573" s="82"/>
      <c r="F573" s="63"/>
      <c r="G573" s="63"/>
      <c r="H573" s="63"/>
      <c r="I573" s="63"/>
      <c r="J573" s="63"/>
      <c r="K573" s="63"/>
      <c r="L573" s="63"/>
      <c r="M573" s="63"/>
      <c r="N573" s="63"/>
      <c r="O573" s="63"/>
      <c r="P573" s="63"/>
      <c r="Q573" s="63"/>
      <c r="R573" s="63"/>
      <c r="S573" s="63"/>
      <c r="T573" s="63"/>
      <c r="U573" s="63"/>
      <c r="X573" s="63"/>
      <c r="Y573" s="63"/>
      <c r="Z573" s="63"/>
      <c r="AA573" s="63"/>
      <c r="AB573" s="63"/>
      <c r="AC573" s="63"/>
      <c r="AD573" s="63"/>
      <c r="AE573" s="110"/>
      <c r="AF573" s="63"/>
      <c r="AG573" s="63"/>
      <c r="AH573" s="63"/>
      <c r="AI573" s="63"/>
      <c r="AJ573" s="63"/>
      <c r="AK573" s="63"/>
      <c r="AL573" s="63"/>
      <c r="AM573" s="63"/>
      <c r="AN573" s="63"/>
      <c r="AO573" s="63"/>
      <c r="AP573" s="63"/>
      <c r="AQ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R573" s="63"/>
      <c r="BS573" s="63"/>
      <c r="BT573" s="63"/>
      <c r="BU573" s="63"/>
      <c r="BV573" s="63"/>
      <c r="BW573" s="63"/>
      <c r="BX573" s="63"/>
      <c r="BY573" s="63"/>
      <c r="BZ573" s="63"/>
      <c r="CA573" s="63"/>
      <c r="CB573" s="63"/>
      <c r="CC573" s="63"/>
    </row>
    <row r="574" spans="1:82" x14ac:dyDescent="0.35">
      <c r="A574" s="97"/>
      <c r="B574" s="82"/>
      <c r="C574" s="82"/>
      <c r="D574" s="82"/>
      <c r="E574" s="82"/>
      <c r="F574" s="63"/>
      <c r="G574" s="63"/>
      <c r="H574" s="63"/>
      <c r="I574" s="63"/>
      <c r="J574" s="63"/>
      <c r="K574" s="63"/>
      <c r="L574" s="63"/>
      <c r="M574" s="63"/>
      <c r="N574" s="63"/>
      <c r="O574" s="63"/>
      <c r="P574" s="63"/>
      <c r="Q574" s="63"/>
      <c r="R574" s="63"/>
      <c r="S574" s="63"/>
      <c r="T574" s="63"/>
      <c r="U574" s="63"/>
      <c r="X574" s="63"/>
      <c r="Y574" s="63"/>
      <c r="Z574" s="63"/>
      <c r="AA574" s="63"/>
      <c r="AB574" s="63"/>
      <c r="AC574" s="63"/>
      <c r="AD574" s="63"/>
      <c r="AE574" s="110"/>
      <c r="AF574" s="63"/>
      <c r="AG574" s="63"/>
      <c r="AH574" s="63"/>
      <c r="AI574" s="63"/>
      <c r="AJ574" s="63"/>
      <c r="AK574" s="63"/>
      <c r="AL574" s="63"/>
      <c r="AM574" s="63"/>
      <c r="AN574" s="63"/>
      <c r="AO574" s="63"/>
      <c r="AP574" s="63"/>
      <c r="AQ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R574" s="63"/>
      <c r="BS574" s="63"/>
      <c r="BT574" s="63"/>
      <c r="BU574" s="63"/>
      <c r="BV574" s="63"/>
      <c r="BW574" s="63"/>
      <c r="BX574" s="63"/>
      <c r="BY574" s="63"/>
      <c r="BZ574" s="63"/>
      <c r="CA574" s="63"/>
      <c r="CB574" s="63"/>
      <c r="CC574" s="63"/>
    </row>
    <row r="575" spans="1:82" x14ac:dyDescent="0.35">
      <c r="A575" s="97"/>
      <c r="B575" s="82"/>
      <c r="C575" s="82"/>
      <c r="D575" s="82"/>
      <c r="E575" s="82"/>
      <c r="F575" s="63"/>
      <c r="G575" s="63"/>
      <c r="H575" s="63"/>
      <c r="I575" s="63"/>
      <c r="J575" s="63"/>
      <c r="K575" s="63"/>
      <c r="L575" s="63"/>
      <c r="M575" s="63"/>
      <c r="N575" s="63"/>
      <c r="O575" s="63"/>
      <c r="P575" s="63"/>
      <c r="Q575" s="63"/>
      <c r="R575" s="63"/>
      <c r="S575" s="63"/>
      <c r="T575" s="63"/>
      <c r="U575" s="63"/>
      <c r="X575" s="63"/>
      <c r="Y575" s="63"/>
      <c r="Z575" s="63"/>
      <c r="AA575" s="63"/>
      <c r="AB575" s="63"/>
      <c r="AC575" s="63"/>
      <c r="AD575" s="63"/>
      <c r="AE575" s="110"/>
      <c r="AF575" s="63"/>
      <c r="AG575" s="63"/>
      <c r="AH575" s="63"/>
      <c r="AI575" s="63"/>
      <c r="AJ575" s="63"/>
      <c r="AK575" s="63"/>
      <c r="AL575" s="63"/>
      <c r="AM575" s="63"/>
      <c r="AN575" s="63"/>
      <c r="AO575" s="63"/>
      <c r="AP575" s="63"/>
      <c r="AQ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R575" s="63"/>
      <c r="BS575" s="63"/>
      <c r="BT575" s="63"/>
      <c r="BU575" s="63"/>
      <c r="BV575" s="63"/>
      <c r="BW575" s="63"/>
      <c r="BX575" s="63"/>
      <c r="BY575" s="63"/>
      <c r="BZ575" s="63"/>
      <c r="CA575" s="63"/>
      <c r="CB575" s="63"/>
      <c r="CC575" s="63"/>
    </row>
    <row r="576" spans="1:82" x14ac:dyDescent="0.35">
      <c r="A576" s="97"/>
      <c r="B576" s="82"/>
      <c r="C576" s="82"/>
      <c r="D576" s="82"/>
      <c r="E576" s="82"/>
      <c r="F576" s="63"/>
      <c r="G576" s="63"/>
      <c r="H576" s="63"/>
      <c r="I576" s="63"/>
      <c r="J576" s="63"/>
      <c r="K576" s="63"/>
      <c r="L576" s="63"/>
      <c r="M576" s="63"/>
      <c r="N576" s="63"/>
      <c r="O576" s="63"/>
      <c r="P576" s="63"/>
      <c r="Q576" s="63"/>
      <c r="R576" s="63"/>
      <c r="S576" s="63"/>
      <c r="T576" s="63"/>
      <c r="U576" s="63"/>
      <c r="X576" s="63"/>
      <c r="Y576" s="63"/>
      <c r="Z576" s="63"/>
      <c r="AA576" s="63"/>
      <c r="AB576" s="63"/>
      <c r="AC576" s="63"/>
      <c r="AD576" s="63"/>
      <c r="AE576" s="110"/>
      <c r="AF576" s="63"/>
      <c r="AG576" s="63"/>
      <c r="AH576" s="63"/>
      <c r="AI576" s="63"/>
      <c r="AJ576" s="63"/>
      <c r="AK576" s="63"/>
      <c r="AL576" s="63"/>
      <c r="AM576" s="63"/>
      <c r="AN576" s="63"/>
      <c r="AO576" s="63"/>
      <c r="AP576" s="63"/>
      <c r="AQ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R576" s="63"/>
      <c r="BS576" s="63"/>
      <c r="BT576" s="63"/>
      <c r="BU576" s="63"/>
      <c r="BV576" s="63"/>
      <c r="BW576" s="63"/>
      <c r="BX576" s="63"/>
      <c r="BY576" s="63"/>
      <c r="BZ576" s="63"/>
      <c r="CA576" s="63"/>
      <c r="CB576" s="63"/>
      <c r="CC576" s="63"/>
    </row>
    <row r="577" spans="1:81" x14ac:dyDescent="0.35">
      <c r="A577" s="97"/>
      <c r="B577" s="82"/>
      <c r="C577" s="82"/>
      <c r="D577" s="82"/>
      <c r="E577" s="82"/>
      <c r="F577" s="63"/>
      <c r="G577" s="63"/>
      <c r="H577" s="63"/>
      <c r="I577" s="63"/>
      <c r="J577" s="63"/>
      <c r="K577" s="63"/>
      <c r="L577" s="63"/>
      <c r="M577" s="63"/>
      <c r="N577" s="63"/>
      <c r="O577" s="63"/>
      <c r="P577" s="63"/>
      <c r="Q577" s="63"/>
      <c r="R577" s="63"/>
      <c r="S577" s="63"/>
      <c r="T577" s="63"/>
      <c r="U577" s="63"/>
      <c r="X577" s="63"/>
      <c r="Y577" s="63"/>
      <c r="Z577" s="63"/>
      <c r="AA577" s="63"/>
      <c r="AB577" s="63"/>
      <c r="AC577" s="63"/>
      <c r="AD577" s="63"/>
      <c r="AE577" s="110"/>
      <c r="AF577" s="63"/>
      <c r="AG577" s="63"/>
      <c r="AH577" s="63"/>
      <c r="AI577" s="63"/>
      <c r="AJ577" s="63"/>
      <c r="AK577" s="63"/>
      <c r="AL577" s="63"/>
      <c r="AM577" s="63"/>
      <c r="AN577" s="63"/>
      <c r="AO577" s="63"/>
      <c r="AP577" s="63"/>
      <c r="AQ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R577" s="63"/>
      <c r="BS577" s="63"/>
      <c r="BT577" s="63"/>
      <c r="BU577" s="63"/>
      <c r="BV577" s="63"/>
      <c r="BW577" s="63"/>
      <c r="BX577" s="63"/>
      <c r="BY577" s="63"/>
      <c r="BZ577" s="63"/>
      <c r="CA577" s="63"/>
      <c r="CB577" s="63"/>
      <c r="CC577" s="63"/>
    </row>
    <row r="578" spans="1:81" x14ac:dyDescent="0.35">
      <c r="A578" s="97"/>
      <c r="B578" s="82"/>
      <c r="C578" s="82"/>
      <c r="D578" s="82"/>
      <c r="E578" s="82"/>
      <c r="F578" s="63"/>
      <c r="G578" s="63"/>
      <c r="H578" s="63"/>
      <c r="I578" s="63"/>
      <c r="J578" s="63"/>
      <c r="K578" s="63"/>
      <c r="L578" s="63"/>
      <c r="M578" s="63"/>
      <c r="N578" s="63"/>
      <c r="O578" s="63"/>
      <c r="P578" s="63"/>
      <c r="Q578" s="63"/>
      <c r="R578" s="63"/>
      <c r="S578" s="63"/>
      <c r="T578" s="63"/>
      <c r="U578" s="63"/>
      <c r="X578" s="63"/>
      <c r="Y578" s="63"/>
      <c r="Z578" s="63"/>
      <c r="AA578" s="63"/>
      <c r="AB578" s="63"/>
      <c r="AC578" s="63"/>
      <c r="AD578" s="63"/>
      <c r="AE578" s="110"/>
      <c r="AF578" s="63"/>
      <c r="AG578" s="63"/>
      <c r="AH578" s="63"/>
      <c r="AI578" s="63"/>
      <c r="AJ578" s="63"/>
      <c r="AK578" s="63"/>
      <c r="AL578" s="63"/>
      <c r="AM578" s="63"/>
      <c r="AN578" s="63"/>
      <c r="AO578" s="63"/>
      <c r="AP578" s="63"/>
      <c r="AQ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R578" s="63"/>
      <c r="BS578" s="63"/>
      <c r="BT578" s="63"/>
      <c r="BU578" s="63"/>
      <c r="BV578" s="63"/>
      <c r="BW578" s="63"/>
      <c r="BX578" s="63"/>
      <c r="BY578" s="63"/>
      <c r="BZ578" s="63"/>
      <c r="CA578" s="63"/>
      <c r="CB578" s="63"/>
      <c r="CC578" s="63"/>
    </row>
    <row r="579" spans="1:81" x14ac:dyDescent="0.35">
      <c r="A579" s="97"/>
      <c r="B579" s="82"/>
      <c r="C579" s="82"/>
      <c r="D579" s="82"/>
      <c r="E579" s="82"/>
      <c r="F579" s="63"/>
      <c r="G579" s="63"/>
      <c r="H579" s="63"/>
      <c r="I579" s="63"/>
      <c r="J579" s="63"/>
      <c r="K579" s="63"/>
      <c r="L579" s="63"/>
      <c r="M579" s="63"/>
      <c r="N579" s="63"/>
      <c r="O579" s="63"/>
      <c r="P579" s="63"/>
      <c r="Q579" s="63"/>
      <c r="R579" s="63"/>
      <c r="S579" s="63"/>
      <c r="T579" s="63"/>
      <c r="U579" s="63"/>
      <c r="X579" s="63"/>
      <c r="Y579" s="63"/>
      <c r="Z579" s="63"/>
      <c r="AA579" s="63"/>
      <c r="AB579" s="63"/>
      <c r="AC579" s="63"/>
      <c r="AD579" s="63"/>
      <c r="AE579" s="110"/>
      <c r="AF579" s="63"/>
      <c r="AG579" s="63"/>
      <c r="AH579" s="63"/>
      <c r="AI579" s="63"/>
      <c r="AJ579" s="63"/>
      <c r="AK579" s="63"/>
      <c r="AL579" s="63"/>
      <c r="AM579" s="63"/>
      <c r="AN579" s="63"/>
      <c r="AO579" s="63"/>
      <c r="AP579" s="63"/>
      <c r="AQ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R579" s="63"/>
      <c r="BS579" s="63"/>
      <c r="BT579" s="63"/>
      <c r="BU579" s="63"/>
      <c r="BV579" s="63"/>
      <c r="BW579" s="63"/>
      <c r="BX579" s="63"/>
      <c r="BY579" s="63"/>
      <c r="BZ579" s="63"/>
      <c r="CA579" s="63"/>
      <c r="CB579" s="63"/>
      <c r="CC579" s="63"/>
    </row>
    <row r="580" spans="1:81" x14ac:dyDescent="0.35">
      <c r="A580" s="97"/>
      <c r="B580" s="82"/>
      <c r="C580" s="82"/>
      <c r="D580" s="82"/>
      <c r="E580" s="82"/>
      <c r="F580" s="63"/>
      <c r="G580" s="63"/>
      <c r="H580" s="63"/>
      <c r="I580" s="63"/>
      <c r="J580" s="63"/>
      <c r="K580" s="63"/>
      <c r="L580" s="63"/>
      <c r="M580" s="63"/>
      <c r="N580" s="63"/>
      <c r="O580" s="63"/>
      <c r="P580" s="63"/>
      <c r="Q580" s="63"/>
      <c r="R580" s="63"/>
      <c r="S580" s="63"/>
      <c r="T580" s="63"/>
      <c r="U580" s="63"/>
      <c r="X580" s="63"/>
      <c r="Y580" s="63"/>
      <c r="Z580" s="63"/>
      <c r="AA580" s="63"/>
      <c r="AB580" s="63"/>
      <c r="AC580" s="63"/>
      <c r="AD580" s="63"/>
      <c r="AE580" s="110"/>
      <c r="AF580" s="63"/>
      <c r="AG580" s="63"/>
      <c r="AH580" s="63"/>
      <c r="AI580" s="63"/>
      <c r="AJ580" s="63"/>
      <c r="AK580" s="63"/>
      <c r="AL580" s="63"/>
      <c r="AM580" s="63"/>
      <c r="AN580" s="63"/>
      <c r="AO580" s="63"/>
      <c r="AP580" s="63"/>
      <c r="AQ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R580" s="63"/>
      <c r="BS580" s="63"/>
      <c r="BT580" s="63"/>
      <c r="BU580" s="63"/>
      <c r="BV580" s="63"/>
      <c r="BW580" s="63"/>
      <c r="BX580" s="63"/>
      <c r="BY580" s="63"/>
      <c r="BZ580" s="63"/>
      <c r="CA580" s="63"/>
      <c r="CB580" s="63"/>
      <c r="CC580" s="63"/>
    </row>
    <row r="581" spans="1:81" x14ac:dyDescent="0.35">
      <c r="A581" s="97"/>
      <c r="B581" s="82"/>
      <c r="C581" s="82"/>
      <c r="D581" s="82"/>
      <c r="E581" s="82"/>
      <c r="F581" s="63"/>
      <c r="G581" s="63"/>
      <c r="H581" s="63"/>
      <c r="I581" s="63"/>
      <c r="J581" s="63"/>
      <c r="K581" s="63"/>
      <c r="L581" s="63"/>
      <c r="M581" s="63"/>
      <c r="N581" s="63"/>
      <c r="O581" s="63"/>
      <c r="P581" s="63"/>
      <c r="Q581" s="63"/>
      <c r="R581" s="63"/>
      <c r="S581" s="63"/>
      <c r="T581" s="63"/>
      <c r="U581" s="63"/>
      <c r="X581" s="63"/>
      <c r="Y581" s="63"/>
      <c r="Z581" s="63"/>
      <c r="AA581" s="63"/>
      <c r="AB581" s="63"/>
      <c r="AC581" s="63"/>
      <c r="AD581" s="63"/>
      <c r="AE581" s="110"/>
      <c r="AF581" s="63"/>
      <c r="AG581" s="63"/>
      <c r="AH581" s="63"/>
      <c r="AI581" s="63"/>
      <c r="AJ581" s="63"/>
      <c r="AK581" s="63"/>
      <c r="AL581" s="63"/>
      <c r="AM581" s="63"/>
      <c r="AN581" s="63"/>
      <c r="AO581" s="63"/>
      <c r="AP581" s="63"/>
      <c r="AQ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R581" s="63"/>
      <c r="BS581" s="63"/>
      <c r="BT581" s="63"/>
      <c r="BU581" s="63"/>
      <c r="BV581" s="63"/>
      <c r="BW581" s="63"/>
      <c r="BX581" s="63"/>
      <c r="BY581" s="63"/>
      <c r="BZ581" s="63"/>
      <c r="CA581" s="63"/>
      <c r="CB581" s="63"/>
      <c r="CC581" s="63"/>
    </row>
    <row r="582" spans="1:81" x14ac:dyDescent="0.35">
      <c r="A582" s="97"/>
      <c r="B582" s="82"/>
      <c r="C582" s="82"/>
      <c r="D582" s="82"/>
      <c r="E582" s="82"/>
      <c r="F582" s="63"/>
      <c r="G582" s="63"/>
      <c r="H582" s="63"/>
      <c r="I582" s="63"/>
      <c r="J582" s="63"/>
      <c r="K582" s="63"/>
      <c r="L582" s="63"/>
      <c r="M582" s="63"/>
      <c r="N582" s="63"/>
      <c r="O582" s="63"/>
      <c r="P582" s="63"/>
      <c r="Q582" s="63"/>
      <c r="R582" s="63"/>
      <c r="S582" s="63"/>
      <c r="T582" s="63"/>
      <c r="U582" s="63"/>
      <c r="X582" s="63"/>
      <c r="Y582" s="63"/>
      <c r="Z582" s="63"/>
      <c r="AA582" s="63"/>
      <c r="AB582" s="63"/>
      <c r="AC582" s="63"/>
      <c r="AD582" s="63"/>
      <c r="AE582" s="110"/>
      <c r="AF582" s="63"/>
      <c r="AG582" s="63"/>
      <c r="AH582" s="63"/>
      <c r="AI582" s="63"/>
      <c r="AJ582" s="63"/>
      <c r="AK582" s="63"/>
      <c r="AL582" s="63"/>
      <c r="AM582" s="63"/>
      <c r="AN582" s="63"/>
      <c r="AO582" s="63"/>
      <c r="AP582" s="63"/>
      <c r="AQ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R582" s="63"/>
      <c r="BS582" s="63"/>
      <c r="BT582" s="63"/>
      <c r="BU582" s="63"/>
      <c r="BV582" s="63"/>
      <c r="BW582" s="63"/>
      <c r="BX582" s="63"/>
      <c r="BY582" s="63"/>
      <c r="BZ582" s="63"/>
      <c r="CA582" s="63"/>
      <c r="CB582" s="63"/>
      <c r="CC582" s="63"/>
    </row>
    <row r="583" spans="1:81" x14ac:dyDescent="0.35">
      <c r="A583" s="97"/>
      <c r="B583" s="82"/>
      <c r="C583" s="82"/>
      <c r="D583" s="82"/>
      <c r="E583" s="82"/>
      <c r="F583" s="63"/>
      <c r="G583" s="63"/>
      <c r="H583" s="63"/>
      <c r="I583" s="63"/>
      <c r="J583" s="63"/>
      <c r="K583" s="63"/>
      <c r="L583" s="63"/>
      <c r="M583" s="63"/>
      <c r="N583" s="63"/>
      <c r="O583" s="63"/>
      <c r="P583" s="63"/>
      <c r="Q583" s="63"/>
      <c r="R583" s="63"/>
      <c r="S583" s="63"/>
      <c r="T583" s="63"/>
      <c r="U583" s="63"/>
      <c r="X583" s="63"/>
      <c r="Y583" s="63"/>
      <c r="Z583" s="63"/>
      <c r="AA583" s="63"/>
      <c r="AB583" s="63"/>
      <c r="AC583" s="63"/>
      <c r="AD583" s="63"/>
      <c r="AE583" s="110"/>
      <c r="AF583" s="63"/>
      <c r="AG583" s="63"/>
      <c r="AH583" s="63"/>
      <c r="AI583" s="63"/>
      <c r="AJ583" s="63"/>
      <c r="AK583" s="63"/>
      <c r="AL583" s="63"/>
      <c r="AM583" s="63"/>
      <c r="AN583" s="63"/>
      <c r="AO583" s="63"/>
      <c r="AP583" s="63"/>
      <c r="AQ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R583" s="63"/>
      <c r="BS583" s="63"/>
      <c r="BT583" s="63"/>
      <c r="BU583" s="63"/>
      <c r="BV583" s="63"/>
      <c r="BW583" s="63"/>
      <c r="BX583" s="63"/>
      <c r="BY583" s="63"/>
      <c r="BZ583" s="63"/>
      <c r="CA583" s="63"/>
      <c r="CB583" s="63"/>
      <c r="CC583" s="63"/>
    </row>
    <row r="584" spans="1:81" x14ac:dyDescent="0.35">
      <c r="A584" s="97"/>
      <c r="B584" s="82"/>
      <c r="C584" s="82"/>
      <c r="D584" s="82"/>
      <c r="E584" s="82"/>
      <c r="F584" s="63"/>
      <c r="G584" s="63"/>
      <c r="H584" s="63"/>
      <c r="I584" s="63"/>
      <c r="J584" s="63"/>
      <c r="K584" s="63"/>
      <c r="L584" s="63"/>
      <c r="M584" s="63"/>
      <c r="N584" s="63"/>
      <c r="O584" s="63"/>
      <c r="P584" s="63"/>
      <c r="Q584" s="63"/>
      <c r="R584" s="63"/>
      <c r="S584" s="63"/>
      <c r="T584" s="63"/>
      <c r="U584" s="63"/>
      <c r="X584" s="63"/>
      <c r="Y584" s="63"/>
      <c r="Z584" s="63"/>
      <c r="AA584" s="63"/>
      <c r="AB584" s="63"/>
      <c r="AC584" s="63"/>
      <c r="AD584" s="63"/>
      <c r="AE584" s="110"/>
      <c r="AF584" s="63"/>
      <c r="AG584" s="63"/>
      <c r="AH584" s="63"/>
      <c r="AI584" s="63"/>
      <c r="AJ584" s="63"/>
      <c r="AK584" s="63"/>
      <c r="AL584" s="63"/>
      <c r="AM584" s="63"/>
      <c r="AN584" s="63"/>
      <c r="AO584" s="63"/>
      <c r="AP584" s="63"/>
      <c r="AQ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R584" s="63"/>
      <c r="BS584" s="63"/>
      <c r="BT584" s="63"/>
      <c r="BU584" s="63"/>
      <c r="BV584" s="63"/>
      <c r="BW584" s="63"/>
      <c r="BX584" s="63"/>
      <c r="BY584" s="63"/>
      <c r="BZ584" s="63"/>
      <c r="CA584" s="63"/>
      <c r="CB584" s="63"/>
      <c r="CC584" s="63"/>
    </row>
    <row r="585" spans="1:81" x14ac:dyDescent="0.35">
      <c r="A585" s="97"/>
      <c r="B585" s="82"/>
      <c r="C585" s="82"/>
      <c r="D585" s="82"/>
      <c r="E585" s="82"/>
      <c r="F585" s="63"/>
      <c r="G585" s="63"/>
      <c r="H585" s="63"/>
      <c r="I585" s="63"/>
      <c r="J585" s="63"/>
      <c r="K585" s="63"/>
      <c r="L585" s="63"/>
      <c r="M585" s="63"/>
      <c r="N585" s="63"/>
      <c r="O585" s="63"/>
      <c r="P585" s="63"/>
      <c r="Q585" s="63"/>
      <c r="R585" s="63"/>
      <c r="S585" s="63"/>
      <c r="T585" s="63"/>
      <c r="U585" s="63"/>
      <c r="X585" s="63"/>
      <c r="Y585" s="63"/>
      <c r="Z585" s="63"/>
      <c r="AA585" s="63"/>
      <c r="AB585" s="63"/>
      <c r="AC585" s="63"/>
      <c r="AD585" s="63"/>
      <c r="AE585" s="110"/>
      <c r="AF585" s="63"/>
      <c r="AG585" s="63"/>
      <c r="AH585" s="63"/>
      <c r="AI585" s="63"/>
      <c r="AJ585" s="63"/>
      <c r="AK585" s="63"/>
      <c r="AL585" s="63"/>
      <c r="AM585" s="63"/>
      <c r="AN585" s="63"/>
      <c r="AO585" s="63"/>
      <c r="AP585" s="63"/>
      <c r="AQ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R585" s="63"/>
      <c r="BS585" s="63"/>
      <c r="BT585" s="63"/>
      <c r="BU585" s="63"/>
      <c r="BV585" s="63"/>
      <c r="BW585" s="63"/>
      <c r="BX585" s="63"/>
      <c r="BY585" s="63"/>
      <c r="BZ585" s="63"/>
      <c r="CA585" s="63"/>
      <c r="CB585" s="63"/>
      <c r="CC585" s="63"/>
    </row>
    <row r="586" spans="1:81" x14ac:dyDescent="0.35">
      <c r="A586" s="97"/>
      <c r="B586" s="82"/>
      <c r="C586" s="82"/>
      <c r="D586" s="82"/>
      <c r="E586" s="82"/>
      <c r="F586" s="63"/>
      <c r="G586" s="63"/>
      <c r="H586" s="63"/>
      <c r="I586" s="63"/>
      <c r="J586" s="63"/>
      <c r="K586" s="63"/>
      <c r="L586" s="63"/>
      <c r="M586" s="63"/>
      <c r="N586" s="63"/>
      <c r="O586" s="63"/>
      <c r="P586" s="63"/>
      <c r="Q586" s="63"/>
      <c r="R586" s="63"/>
      <c r="S586" s="63"/>
      <c r="T586" s="63"/>
      <c r="U586" s="63"/>
      <c r="X586" s="63"/>
      <c r="Y586" s="63"/>
      <c r="Z586" s="63"/>
      <c r="AA586" s="63"/>
      <c r="AB586" s="63"/>
      <c r="AC586" s="63"/>
      <c r="AD586" s="63"/>
      <c r="AE586" s="110"/>
      <c r="AF586" s="63"/>
      <c r="AG586" s="63"/>
      <c r="AH586" s="63"/>
      <c r="AI586" s="63"/>
      <c r="AJ586" s="63"/>
      <c r="AK586" s="63"/>
      <c r="AL586" s="63"/>
      <c r="AM586" s="63"/>
      <c r="AN586" s="63"/>
      <c r="AO586" s="63"/>
      <c r="AP586" s="63"/>
      <c r="AQ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R586" s="63"/>
      <c r="BS586" s="63"/>
      <c r="BT586" s="63"/>
      <c r="BU586" s="63"/>
      <c r="BV586" s="63"/>
      <c r="BW586" s="63"/>
      <c r="BX586" s="63"/>
      <c r="BY586" s="63"/>
      <c r="BZ586" s="63"/>
      <c r="CA586" s="63"/>
      <c r="CB586" s="63"/>
      <c r="CC586" s="63"/>
    </row>
    <row r="587" spans="1:81" x14ac:dyDescent="0.35">
      <c r="A587" s="97"/>
      <c r="B587" s="82"/>
      <c r="C587" s="82"/>
      <c r="D587" s="82"/>
      <c r="E587" s="82"/>
      <c r="F587" s="63"/>
      <c r="G587" s="63"/>
      <c r="H587" s="63"/>
      <c r="I587" s="63"/>
      <c r="J587" s="63"/>
      <c r="K587" s="63"/>
      <c r="L587" s="63"/>
      <c r="M587" s="63"/>
      <c r="N587" s="63"/>
      <c r="O587" s="63"/>
      <c r="P587" s="63"/>
      <c r="Q587" s="63"/>
      <c r="R587" s="63"/>
      <c r="S587" s="63"/>
      <c r="T587" s="63"/>
      <c r="U587" s="63"/>
      <c r="X587" s="63"/>
      <c r="Y587" s="63"/>
      <c r="Z587" s="63"/>
      <c r="AA587" s="63"/>
      <c r="AB587" s="63"/>
      <c r="AC587" s="63"/>
      <c r="AD587" s="63"/>
      <c r="AE587" s="110"/>
      <c r="AF587" s="63"/>
      <c r="AG587" s="63"/>
      <c r="AH587" s="63"/>
      <c r="AI587" s="63"/>
      <c r="AJ587" s="63"/>
      <c r="AK587" s="63"/>
      <c r="AL587" s="63"/>
      <c r="AM587" s="63"/>
      <c r="AN587" s="63"/>
      <c r="AO587" s="63"/>
      <c r="AP587" s="63"/>
      <c r="AQ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R587" s="63"/>
      <c r="BS587" s="63"/>
      <c r="BT587" s="63"/>
      <c r="BU587" s="63"/>
      <c r="BV587" s="63"/>
      <c r="BW587" s="63"/>
      <c r="BX587" s="63"/>
      <c r="BY587" s="63"/>
      <c r="BZ587" s="63"/>
      <c r="CA587" s="63"/>
      <c r="CB587" s="63"/>
      <c r="CC587" s="63"/>
    </row>
    <row r="588" spans="1:81" x14ac:dyDescent="0.35">
      <c r="A588" s="97"/>
      <c r="B588" s="82"/>
      <c r="C588" s="82"/>
      <c r="D588" s="82"/>
      <c r="E588" s="82"/>
      <c r="F588" s="63"/>
      <c r="G588" s="63"/>
      <c r="H588" s="63"/>
      <c r="I588" s="63"/>
      <c r="J588" s="63"/>
      <c r="K588" s="63"/>
      <c r="L588" s="63"/>
      <c r="M588" s="63"/>
      <c r="N588" s="63"/>
      <c r="O588" s="63"/>
      <c r="P588" s="63"/>
      <c r="Q588" s="63"/>
      <c r="R588" s="63"/>
      <c r="S588" s="63"/>
      <c r="T588" s="63"/>
      <c r="U588" s="63"/>
      <c r="X588" s="63"/>
      <c r="Y588" s="63"/>
      <c r="Z588" s="63"/>
      <c r="AA588" s="63"/>
      <c r="AB588" s="63"/>
      <c r="AC588" s="63"/>
      <c r="AD588" s="63"/>
      <c r="AE588" s="110"/>
      <c r="AF588" s="63"/>
      <c r="AG588" s="63"/>
      <c r="AH588" s="63"/>
      <c r="AI588" s="63"/>
      <c r="AJ588" s="63"/>
      <c r="AK588" s="63"/>
      <c r="AL588" s="63"/>
      <c r="AM588" s="63"/>
      <c r="AN588" s="63"/>
      <c r="AO588" s="63"/>
      <c r="AP588" s="63"/>
      <c r="AQ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R588" s="63"/>
      <c r="BS588" s="63"/>
      <c r="BT588" s="63"/>
      <c r="BU588" s="63"/>
      <c r="BV588" s="63"/>
      <c r="BW588" s="63"/>
      <c r="BX588" s="63"/>
      <c r="BY588" s="63"/>
      <c r="BZ588" s="63"/>
      <c r="CA588" s="63"/>
      <c r="CB588" s="63"/>
      <c r="CC588" s="63"/>
    </row>
    <row r="589" spans="1:81" x14ac:dyDescent="0.35">
      <c r="A589" s="97"/>
      <c r="B589" s="82"/>
      <c r="C589" s="82"/>
      <c r="D589" s="82"/>
      <c r="E589" s="82"/>
      <c r="F589" s="63"/>
      <c r="G589" s="63"/>
      <c r="H589" s="63"/>
      <c r="I589" s="63"/>
      <c r="J589" s="63"/>
      <c r="K589" s="63"/>
      <c r="L589" s="63"/>
      <c r="M589" s="63"/>
      <c r="N589" s="63"/>
      <c r="O589" s="63"/>
      <c r="P589" s="63"/>
      <c r="Q589" s="63"/>
      <c r="R589" s="63"/>
      <c r="S589" s="63"/>
      <c r="T589" s="63"/>
      <c r="U589" s="63"/>
      <c r="X589" s="63"/>
      <c r="Y589" s="63"/>
      <c r="Z589" s="63"/>
      <c r="AA589" s="63"/>
      <c r="AB589" s="63"/>
      <c r="AC589" s="63"/>
      <c r="AD589" s="63"/>
      <c r="AE589" s="110"/>
      <c r="AF589" s="63"/>
      <c r="AG589" s="63"/>
      <c r="AH589" s="63"/>
      <c r="AI589" s="63"/>
      <c r="AJ589" s="63"/>
      <c r="AK589" s="63"/>
      <c r="AL589" s="63"/>
      <c r="AM589" s="63"/>
      <c r="AN589" s="63"/>
      <c r="AO589" s="63"/>
      <c r="AP589" s="63"/>
      <c r="AQ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R589" s="63"/>
      <c r="BS589" s="63"/>
      <c r="BT589" s="63"/>
      <c r="BU589" s="63"/>
      <c r="BV589" s="63"/>
      <c r="BW589" s="63"/>
      <c r="BX589" s="63"/>
      <c r="BY589" s="63"/>
      <c r="BZ589" s="63"/>
      <c r="CA589" s="63"/>
      <c r="CB589" s="63"/>
      <c r="CC589" s="63"/>
    </row>
    <row r="590" spans="1:81" x14ac:dyDescent="0.35">
      <c r="A590" s="97"/>
      <c r="B590" s="82"/>
      <c r="C590" s="82"/>
      <c r="D590" s="82"/>
      <c r="E590" s="82"/>
      <c r="F590" s="63"/>
      <c r="G590" s="63"/>
      <c r="H590" s="63"/>
      <c r="I590" s="63"/>
      <c r="J590" s="63"/>
      <c r="K590" s="63"/>
      <c r="L590" s="63"/>
      <c r="M590" s="63"/>
      <c r="N590" s="63"/>
      <c r="O590" s="63"/>
      <c r="P590" s="63"/>
      <c r="Q590" s="63"/>
      <c r="R590" s="63"/>
      <c r="S590" s="63"/>
      <c r="T590" s="63"/>
      <c r="U590" s="63"/>
      <c r="X590" s="63"/>
      <c r="Y590" s="63"/>
      <c r="Z590" s="63"/>
      <c r="AA590" s="63"/>
      <c r="AB590" s="63"/>
      <c r="AC590" s="63"/>
      <c r="AD590" s="63"/>
      <c r="AE590" s="110"/>
      <c r="AF590" s="63"/>
      <c r="AG590" s="63"/>
      <c r="AH590" s="63"/>
      <c r="AI590" s="63"/>
      <c r="AJ590" s="63"/>
      <c r="AK590" s="63"/>
      <c r="AL590" s="63"/>
      <c r="AM590" s="63"/>
      <c r="AN590" s="63"/>
      <c r="AO590" s="63"/>
      <c r="AP590" s="63"/>
      <c r="AQ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R590" s="63"/>
      <c r="BS590" s="63"/>
      <c r="BT590" s="63"/>
      <c r="BU590" s="63"/>
      <c r="BV590" s="63"/>
      <c r="BW590" s="63"/>
      <c r="BX590" s="63"/>
      <c r="BY590" s="63"/>
      <c r="BZ590" s="63"/>
      <c r="CA590" s="63"/>
      <c r="CB590" s="63"/>
      <c r="CC590" s="63"/>
    </row>
    <row r="591" spans="1:81" x14ac:dyDescent="0.35">
      <c r="A591" s="97"/>
      <c r="B591" s="82"/>
      <c r="C591" s="82"/>
      <c r="D591" s="82"/>
      <c r="E591" s="82"/>
      <c r="F591" s="63"/>
      <c r="G591" s="63"/>
      <c r="H591" s="63"/>
      <c r="I591" s="63"/>
      <c r="J591" s="63"/>
      <c r="K591" s="63"/>
      <c r="L591" s="63"/>
      <c r="M591" s="63"/>
      <c r="N591" s="63"/>
      <c r="O591" s="63"/>
      <c r="P591" s="63"/>
      <c r="Q591" s="63"/>
      <c r="R591" s="63"/>
      <c r="S591" s="63"/>
      <c r="T591" s="63"/>
      <c r="U591" s="63"/>
      <c r="X591" s="63"/>
      <c r="Y591" s="63"/>
      <c r="Z591" s="63"/>
      <c r="AA591" s="63"/>
      <c r="AB591" s="63"/>
      <c r="AC591" s="63"/>
      <c r="AD591" s="63"/>
      <c r="AE591" s="110"/>
      <c r="AF591" s="63"/>
      <c r="AG591" s="63"/>
      <c r="AH591" s="63"/>
      <c r="AI591" s="63"/>
      <c r="AJ591" s="63"/>
      <c r="AK591" s="63"/>
      <c r="AL591" s="63"/>
      <c r="AM591" s="63"/>
      <c r="AN591" s="63"/>
      <c r="AO591" s="63"/>
      <c r="AP591" s="63"/>
      <c r="AQ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R591" s="63"/>
      <c r="BS591" s="63"/>
      <c r="BT591" s="63"/>
      <c r="BU591" s="63"/>
      <c r="BV591" s="63"/>
      <c r="BW591" s="63"/>
      <c r="BX591" s="63"/>
      <c r="BY591" s="63"/>
      <c r="BZ591" s="63"/>
      <c r="CA591" s="63"/>
      <c r="CB591" s="63"/>
      <c r="CC591" s="63"/>
    </row>
    <row r="592" spans="1:81" x14ac:dyDescent="0.35">
      <c r="A592" s="97"/>
      <c r="B592" s="82"/>
      <c r="C592" s="82"/>
      <c r="D592" s="82"/>
      <c r="E592" s="82"/>
      <c r="F592" s="63"/>
      <c r="G592" s="63"/>
      <c r="H592" s="63"/>
      <c r="I592" s="63"/>
      <c r="J592" s="63"/>
      <c r="K592" s="63"/>
      <c r="L592" s="63"/>
      <c r="M592" s="63"/>
      <c r="N592" s="63"/>
      <c r="O592" s="63"/>
      <c r="P592" s="63"/>
      <c r="Q592" s="63"/>
      <c r="R592" s="63"/>
      <c r="S592" s="63"/>
      <c r="T592" s="63"/>
      <c r="U592" s="63"/>
      <c r="X592" s="63"/>
      <c r="Y592" s="63"/>
      <c r="Z592" s="63"/>
      <c r="AA592" s="63"/>
      <c r="AB592" s="63"/>
      <c r="AC592" s="63"/>
      <c r="AD592" s="63"/>
      <c r="AE592" s="110"/>
      <c r="AF592" s="63"/>
      <c r="AG592" s="63"/>
      <c r="AH592" s="63"/>
      <c r="AI592" s="63"/>
      <c r="AJ592" s="63"/>
      <c r="AK592" s="63"/>
      <c r="AL592" s="63"/>
      <c r="AM592" s="63"/>
      <c r="AN592" s="63"/>
      <c r="AO592" s="63"/>
      <c r="AP592" s="63"/>
      <c r="AQ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R592" s="63"/>
      <c r="BS592" s="63"/>
      <c r="BT592" s="63"/>
      <c r="BU592" s="63"/>
      <c r="BV592" s="63"/>
      <c r="BW592" s="63"/>
      <c r="BX592" s="63"/>
      <c r="BY592" s="63"/>
      <c r="BZ592" s="63"/>
      <c r="CA592" s="63"/>
      <c r="CB592" s="63"/>
      <c r="CC592" s="63"/>
    </row>
    <row r="593" spans="1:81" x14ac:dyDescent="0.35">
      <c r="A593" s="97"/>
      <c r="B593" s="82"/>
      <c r="C593" s="82"/>
      <c r="D593" s="82"/>
      <c r="E593" s="82"/>
      <c r="F593" s="63"/>
      <c r="G593" s="63"/>
      <c r="H593" s="63"/>
      <c r="I593" s="63"/>
      <c r="J593" s="63"/>
      <c r="K593" s="63"/>
      <c r="L593" s="63"/>
      <c r="M593" s="63"/>
      <c r="N593" s="63"/>
      <c r="O593" s="63"/>
      <c r="P593" s="63"/>
      <c r="Q593" s="63"/>
      <c r="R593" s="63"/>
      <c r="S593" s="63"/>
      <c r="T593" s="63"/>
      <c r="U593" s="63"/>
      <c r="X593" s="63"/>
      <c r="Y593" s="63"/>
      <c r="Z593" s="63"/>
      <c r="AA593" s="63"/>
      <c r="AB593" s="63"/>
      <c r="AC593" s="63"/>
      <c r="AD593" s="63"/>
      <c r="AE593" s="110"/>
      <c r="AF593" s="63"/>
      <c r="AG593" s="63"/>
      <c r="AH593" s="63"/>
      <c r="AI593" s="63"/>
      <c r="AJ593" s="63"/>
      <c r="AK593" s="63"/>
      <c r="AL593" s="63"/>
      <c r="AM593" s="63"/>
      <c r="AN593" s="63"/>
      <c r="AO593" s="63"/>
      <c r="AP593" s="63"/>
      <c r="AQ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R593" s="63"/>
      <c r="BS593" s="63"/>
      <c r="BT593" s="63"/>
      <c r="BU593" s="63"/>
      <c r="BV593" s="63"/>
      <c r="BW593" s="63"/>
      <c r="BX593" s="63"/>
      <c r="BY593" s="63"/>
      <c r="BZ593" s="63"/>
      <c r="CA593" s="63"/>
      <c r="CB593" s="63"/>
      <c r="CC593" s="63"/>
    </row>
    <row r="594" spans="1:81" x14ac:dyDescent="0.35">
      <c r="A594" s="97"/>
      <c r="B594" s="82"/>
      <c r="C594" s="82"/>
      <c r="D594" s="82"/>
      <c r="E594" s="82"/>
      <c r="F594" s="63"/>
      <c r="G594" s="63"/>
      <c r="H594" s="63"/>
      <c r="I594" s="63"/>
      <c r="J594" s="63"/>
      <c r="K594" s="63"/>
      <c r="L594" s="63"/>
      <c r="M594" s="63"/>
      <c r="N594" s="63"/>
      <c r="O594" s="63"/>
      <c r="P594" s="63"/>
      <c r="Q594" s="63"/>
      <c r="R594" s="63"/>
      <c r="S594" s="63"/>
      <c r="T594" s="63"/>
      <c r="U594" s="63"/>
      <c r="X594" s="63"/>
      <c r="Y594" s="63"/>
      <c r="Z594" s="63"/>
      <c r="AA594" s="63"/>
      <c r="AB594" s="63"/>
      <c r="AC594" s="63"/>
      <c r="AD594" s="63"/>
      <c r="AE594" s="110"/>
      <c r="AF594" s="63"/>
      <c r="AG594" s="63"/>
      <c r="AH594" s="63"/>
      <c r="AI594" s="63"/>
      <c r="AJ594" s="63"/>
      <c r="AK594" s="63"/>
      <c r="AL594" s="63"/>
      <c r="AM594" s="63"/>
      <c r="AN594" s="63"/>
      <c r="AO594" s="63"/>
      <c r="AP594" s="63"/>
      <c r="AQ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R594" s="63"/>
      <c r="BS594" s="63"/>
      <c r="BT594" s="63"/>
      <c r="BU594" s="63"/>
      <c r="BV594" s="63"/>
      <c r="BW594" s="63"/>
      <c r="BX594" s="63"/>
      <c r="BY594" s="63"/>
      <c r="BZ594" s="63"/>
      <c r="CA594" s="63"/>
      <c r="CB594" s="63"/>
      <c r="CC594" s="63"/>
    </row>
    <row r="595" spans="1:81" x14ac:dyDescent="0.35">
      <c r="A595" s="97"/>
      <c r="B595" s="82"/>
      <c r="C595" s="82"/>
      <c r="D595" s="82"/>
      <c r="E595" s="82"/>
      <c r="F595" s="63"/>
      <c r="G595" s="63"/>
      <c r="H595" s="63"/>
      <c r="I595" s="63"/>
      <c r="J595" s="63"/>
      <c r="K595" s="63"/>
      <c r="L595" s="63"/>
      <c r="M595" s="63"/>
      <c r="N595" s="63"/>
      <c r="O595" s="63"/>
      <c r="P595" s="63"/>
      <c r="Q595" s="63"/>
      <c r="R595" s="63"/>
      <c r="S595" s="63"/>
      <c r="T595" s="63"/>
      <c r="U595" s="63"/>
      <c r="X595" s="63"/>
      <c r="Y595" s="63"/>
      <c r="Z595" s="63"/>
      <c r="AA595" s="63"/>
      <c r="AB595" s="63"/>
      <c r="AC595" s="63"/>
      <c r="AD595" s="63"/>
      <c r="AE595" s="110"/>
      <c r="AF595" s="63"/>
      <c r="AG595" s="63"/>
      <c r="AH595" s="63"/>
      <c r="AI595" s="63"/>
      <c r="AJ595" s="63"/>
      <c r="AK595" s="63"/>
      <c r="AL595" s="63"/>
      <c r="AM595" s="63"/>
      <c r="AN595" s="63"/>
      <c r="AO595" s="63"/>
      <c r="AP595" s="63"/>
      <c r="AQ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R595" s="63"/>
      <c r="BS595" s="63"/>
      <c r="BT595" s="63"/>
      <c r="BU595" s="63"/>
      <c r="BV595" s="63"/>
      <c r="BW595" s="63"/>
      <c r="BX595" s="63"/>
      <c r="BY595" s="63"/>
      <c r="BZ595" s="63"/>
      <c r="CA595" s="63"/>
      <c r="CB595" s="63"/>
      <c r="CC595" s="63"/>
    </row>
    <row r="596" spans="1:81" x14ac:dyDescent="0.35">
      <c r="A596" s="97"/>
      <c r="B596" s="82"/>
      <c r="C596" s="82"/>
      <c r="D596" s="82"/>
      <c r="E596" s="82"/>
      <c r="F596" s="63"/>
      <c r="G596" s="63"/>
      <c r="H596" s="63"/>
      <c r="I596" s="63"/>
      <c r="J596" s="63"/>
      <c r="K596" s="63"/>
      <c r="L596" s="63"/>
      <c r="M596" s="63"/>
      <c r="N596" s="63"/>
      <c r="O596" s="63"/>
      <c r="P596" s="63"/>
      <c r="Q596" s="63"/>
      <c r="R596" s="63"/>
      <c r="S596" s="63"/>
      <c r="T596" s="63"/>
      <c r="U596" s="63"/>
      <c r="X596" s="63"/>
      <c r="Y596" s="63"/>
      <c r="Z596" s="63"/>
      <c r="AA596" s="63"/>
      <c r="AB596" s="63"/>
      <c r="AC596" s="63"/>
      <c r="AD596" s="63"/>
      <c r="AE596" s="110"/>
      <c r="AF596" s="63"/>
      <c r="AG596" s="63"/>
      <c r="AH596" s="63"/>
      <c r="AI596" s="63"/>
      <c r="AJ596" s="63"/>
      <c r="AK596" s="63"/>
      <c r="AL596" s="63"/>
      <c r="AM596" s="63"/>
      <c r="AN596" s="63"/>
      <c r="AO596" s="63"/>
      <c r="AP596" s="63"/>
      <c r="AQ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R596" s="63"/>
      <c r="BS596" s="63"/>
      <c r="BT596" s="63"/>
      <c r="BU596" s="63"/>
      <c r="BV596" s="63"/>
      <c r="BW596" s="63"/>
      <c r="BX596" s="63"/>
      <c r="BY596" s="63"/>
      <c r="BZ596" s="63"/>
      <c r="CA596" s="63"/>
      <c r="CB596" s="63"/>
      <c r="CC596" s="63"/>
    </row>
    <row r="597" spans="1:81" x14ac:dyDescent="0.35">
      <c r="A597" s="97"/>
      <c r="B597" s="82"/>
      <c r="C597" s="82"/>
      <c r="D597" s="82"/>
      <c r="E597" s="82"/>
      <c r="F597" s="63"/>
      <c r="G597" s="63"/>
      <c r="H597" s="63"/>
      <c r="I597" s="63"/>
      <c r="J597" s="63"/>
      <c r="K597" s="63"/>
      <c r="L597" s="63"/>
      <c r="M597" s="63"/>
      <c r="N597" s="63"/>
      <c r="O597" s="63"/>
      <c r="P597" s="63"/>
      <c r="Q597" s="63"/>
      <c r="R597" s="63"/>
      <c r="S597" s="63"/>
      <c r="T597" s="63"/>
      <c r="U597" s="63"/>
      <c r="X597" s="63"/>
      <c r="Y597" s="63"/>
      <c r="Z597" s="63"/>
      <c r="AA597" s="63"/>
      <c r="AB597" s="63"/>
      <c r="AC597" s="63"/>
      <c r="AD597" s="63"/>
      <c r="AE597" s="110"/>
      <c r="AF597" s="63"/>
      <c r="AG597" s="63"/>
      <c r="AH597" s="63"/>
      <c r="AI597" s="63"/>
      <c r="AJ597" s="63"/>
      <c r="AK597" s="63"/>
      <c r="AL597" s="63"/>
      <c r="AM597" s="63"/>
      <c r="AN597" s="63"/>
      <c r="AO597" s="63"/>
      <c r="AP597" s="63"/>
      <c r="AQ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R597" s="63"/>
      <c r="BS597" s="63"/>
      <c r="BT597" s="63"/>
      <c r="BU597" s="63"/>
      <c r="BV597" s="63"/>
      <c r="BW597" s="63"/>
      <c r="BX597" s="63"/>
      <c r="BY597" s="63"/>
      <c r="BZ597" s="63"/>
      <c r="CA597" s="63"/>
      <c r="CB597" s="63"/>
      <c r="CC597" s="63"/>
    </row>
    <row r="598" spans="1:81" x14ac:dyDescent="0.35">
      <c r="A598" s="97"/>
      <c r="B598" s="82"/>
      <c r="C598" s="82"/>
      <c r="D598" s="82"/>
      <c r="E598" s="82"/>
      <c r="F598" s="63"/>
      <c r="G598" s="63"/>
      <c r="H598" s="63"/>
      <c r="I598" s="63"/>
      <c r="J598" s="63"/>
      <c r="K598" s="63"/>
      <c r="L598" s="63"/>
      <c r="M598" s="63"/>
      <c r="N598" s="63"/>
      <c r="O598" s="63"/>
      <c r="P598" s="63"/>
      <c r="Q598" s="63"/>
      <c r="R598" s="63"/>
      <c r="S598" s="63"/>
      <c r="T598" s="63"/>
      <c r="U598" s="63"/>
      <c r="X598" s="63"/>
      <c r="Y598" s="63"/>
      <c r="Z598" s="63"/>
      <c r="AA598" s="63"/>
      <c r="AB598" s="63"/>
      <c r="AC598" s="63"/>
      <c r="AD598" s="63"/>
      <c r="AE598" s="110"/>
      <c r="AF598" s="63"/>
      <c r="AG598" s="63"/>
      <c r="AH598" s="63"/>
      <c r="AI598" s="63"/>
      <c r="AJ598" s="63"/>
      <c r="AK598" s="63"/>
      <c r="AL598" s="63"/>
      <c r="AM598" s="63"/>
      <c r="AN598" s="63"/>
      <c r="AO598" s="63"/>
      <c r="AP598" s="63"/>
      <c r="AQ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R598" s="63"/>
      <c r="BS598" s="63"/>
      <c r="BT598" s="63"/>
      <c r="BU598" s="63"/>
      <c r="BV598" s="63"/>
      <c r="BW598" s="63"/>
      <c r="BX598" s="63"/>
      <c r="BY598" s="63"/>
      <c r="BZ598" s="63"/>
      <c r="CA598" s="63"/>
      <c r="CB598" s="63"/>
      <c r="CC598" s="63"/>
    </row>
    <row r="599" spans="1:81" x14ac:dyDescent="0.35">
      <c r="A599" s="97"/>
      <c r="B599" s="82"/>
      <c r="C599" s="82"/>
      <c r="D599" s="82"/>
      <c r="E599" s="82"/>
      <c r="F599" s="63"/>
      <c r="G599" s="63"/>
      <c r="H599" s="63"/>
      <c r="I599" s="63"/>
      <c r="J599" s="63"/>
      <c r="K599" s="63"/>
      <c r="L599" s="63"/>
      <c r="M599" s="63"/>
      <c r="N599" s="63"/>
      <c r="O599" s="63"/>
      <c r="P599" s="63"/>
      <c r="Q599" s="63"/>
      <c r="R599" s="63"/>
      <c r="S599" s="63"/>
      <c r="T599" s="63"/>
      <c r="U599" s="63"/>
      <c r="X599" s="63"/>
      <c r="Y599" s="63"/>
      <c r="Z599" s="63"/>
      <c r="AA599" s="63"/>
      <c r="AB599" s="63"/>
      <c r="AC599" s="63"/>
      <c r="AD599" s="63"/>
      <c r="AE599" s="110"/>
      <c r="AF599" s="63"/>
      <c r="AG599" s="63"/>
      <c r="AH599" s="63"/>
      <c r="AI599" s="63"/>
      <c r="AJ599" s="63"/>
      <c r="AK599" s="63"/>
      <c r="AL599" s="63"/>
      <c r="AM599" s="63"/>
      <c r="AN599" s="63"/>
      <c r="AO599" s="63"/>
      <c r="AP599" s="63"/>
      <c r="AQ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R599" s="63"/>
      <c r="BS599" s="63"/>
      <c r="BT599" s="63"/>
      <c r="BU599" s="63"/>
      <c r="BV599" s="63"/>
      <c r="BW599" s="63"/>
      <c r="BX599" s="63"/>
      <c r="BY599" s="63"/>
      <c r="BZ599" s="63"/>
      <c r="CA599" s="63"/>
      <c r="CB599" s="63"/>
      <c r="CC599" s="63"/>
    </row>
    <row r="600" spans="1:81" x14ac:dyDescent="0.35">
      <c r="A600" s="97"/>
      <c r="B600" s="82"/>
      <c r="C600" s="82"/>
      <c r="D600" s="82"/>
      <c r="E600" s="82"/>
      <c r="F600" s="63"/>
      <c r="G600" s="63"/>
      <c r="H600" s="63"/>
      <c r="I600" s="63"/>
      <c r="J600" s="63"/>
      <c r="K600" s="63"/>
      <c r="L600" s="63"/>
      <c r="M600" s="63"/>
      <c r="N600" s="63"/>
      <c r="O600" s="63"/>
      <c r="P600" s="63"/>
      <c r="Q600" s="63"/>
      <c r="R600" s="63"/>
      <c r="S600" s="63"/>
      <c r="T600" s="63"/>
      <c r="U600" s="63"/>
      <c r="X600" s="63"/>
      <c r="Y600" s="63"/>
      <c r="Z600" s="63"/>
      <c r="AA600" s="63"/>
      <c r="AB600" s="63"/>
      <c r="AC600" s="63"/>
      <c r="AD600" s="63"/>
      <c r="AE600" s="110"/>
      <c r="AF600" s="63"/>
      <c r="AG600" s="63"/>
      <c r="AH600" s="63"/>
      <c r="AI600" s="63"/>
      <c r="AJ600" s="63"/>
      <c r="AK600" s="63"/>
      <c r="AL600" s="63"/>
      <c r="AM600" s="63"/>
      <c r="AN600" s="63"/>
      <c r="AO600" s="63"/>
      <c r="AP600" s="63"/>
      <c r="AQ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R600" s="63"/>
      <c r="BS600" s="63"/>
      <c r="BT600" s="63"/>
      <c r="BU600" s="63"/>
      <c r="BV600" s="63"/>
      <c r="BW600" s="63"/>
      <c r="BX600" s="63"/>
      <c r="BY600" s="63"/>
      <c r="BZ600" s="63"/>
      <c r="CA600" s="63"/>
      <c r="CB600" s="63"/>
      <c r="CC600" s="63"/>
    </row>
    <row r="601" spans="1:81" x14ac:dyDescent="0.35">
      <c r="A601" s="97"/>
      <c r="B601" s="82"/>
      <c r="C601" s="82"/>
      <c r="D601" s="82"/>
      <c r="E601" s="82"/>
      <c r="F601" s="63"/>
      <c r="G601" s="63"/>
      <c r="H601" s="63"/>
      <c r="I601" s="63"/>
      <c r="J601" s="63"/>
      <c r="K601" s="63"/>
      <c r="L601" s="63"/>
      <c r="M601" s="63"/>
      <c r="N601" s="63"/>
      <c r="O601" s="63"/>
      <c r="P601" s="63"/>
      <c r="Q601" s="63"/>
      <c r="R601" s="63"/>
      <c r="S601" s="63"/>
      <c r="T601" s="63"/>
      <c r="U601" s="63"/>
      <c r="X601" s="63"/>
      <c r="Y601" s="63"/>
      <c r="Z601" s="63"/>
      <c r="AA601" s="63"/>
      <c r="AB601" s="63"/>
      <c r="AC601" s="63"/>
      <c r="AD601" s="63"/>
      <c r="AE601" s="110"/>
      <c r="AF601" s="63"/>
      <c r="AG601" s="63"/>
      <c r="AH601" s="63"/>
      <c r="AI601" s="63"/>
      <c r="AJ601" s="63"/>
      <c r="AK601" s="63"/>
      <c r="AL601" s="63"/>
      <c r="AM601" s="63"/>
      <c r="AN601" s="63"/>
      <c r="AO601" s="63"/>
      <c r="AP601" s="63"/>
      <c r="AQ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R601" s="63"/>
      <c r="BS601" s="63"/>
      <c r="BT601" s="63"/>
      <c r="BU601" s="63"/>
      <c r="BV601" s="63"/>
      <c r="BW601" s="63"/>
      <c r="BX601" s="63"/>
      <c r="BY601" s="63"/>
      <c r="BZ601" s="63"/>
      <c r="CA601" s="63"/>
      <c r="CB601" s="63"/>
      <c r="CC601" s="63"/>
    </row>
    <row r="602" spans="1:81" x14ac:dyDescent="0.35">
      <c r="A602" s="97"/>
      <c r="B602" s="82"/>
      <c r="C602" s="82"/>
      <c r="D602" s="82"/>
      <c r="E602" s="82"/>
      <c r="F602" s="63"/>
      <c r="G602" s="63"/>
      <c r="H602" s="63"/>
      <c r="I602" s="63"/>
      <c r="J602" s="63"/>
      <c r="K602" s="63"/>
      <c r="L602" s="63"/>
      <c r="M602" s="63"/>
      <c r="N602" s="63"/>
      <c r="O602" s="63"/>
      <c r="P602" s="63"/>
      <c r="Q602" s="63"/>
      <c r="R602" s="63"/>
      <c r="S602" s="63"/>
      <c r="T602" s="63"/>
      <c r="U602" s="63"/>
      <c r="X602" s="63"/>
      <c r="Y602" s="63"/>
      <c r="Z602" s="63"/>
      <c r="AA602" s="63"/>
      <c r="AB602" s="63"/>
      <c r="AC602" s="63"/>
      <c r="AD602" s="63"/>
      <c r="AE602" s="110"/>
      <c r="AF602" s="63"/>
      <c r="AG602" s="63"/>
      <c r="AH602" s="63"/>
      <c r="AI602" s="63"/>
      <c r="AJ602" s="63"/>
      <c r="AK602" s="63"/>
      <c r="AL602" s="63"/>
      <c r="AM602" s="63"/>
      <c r="AN602" s="63"/>
      <c r="AO602" s="63"/>
      <c r="AP602" s="63"/>
      <c r="AQ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R602" s="63"/>
      <c r="BS602" s="63"/>
      <c r="BT602" s="63"/>
      <c r="BU602" s="63"/>
      <c r="BV602" s="63"/>
      <c r="BW602" s="63"/>
      <c r="BX602" s="63"/>
      <c r="BY602" s="63"/>
      <c r="BZ602" s="63"/>
      <c r="CA602" s="63"/>
      <c r="CB602" s="63"/>
      <c r="CC602" s="63"/>
    </row>
    <row r="603" spans="1:81" x14ac:dyDescent="0.35">
      <c r="A603" s="97"/>
      <c r="B603" s="82"/>
      <c r="C603" s="82"/>
      <c r="D603" s="82"/>
      <c r="E603" s="82"/>
      <c r="F603" s="63"/>
      <c r="G603" s="63"/>
      <c r="H603" s="63"/>
      <c r="I603" s="63"/>
      <c r="J603" s="63"/>
      <c r="K603" s="63"/>
      <c r="L603" s="63"/>
      <c r="M603" s="63"/>
      <c r="N603" s="63"/>
      <c r="O603" s="63"/>
      <c r="P603" s="63"/>
      <c r="Q603" s="63"/>
      <c r="R603" s="63"/>
      <c r="S603" s="63"/>
      <c r="T603" s="63"/>
      <c r="U603" s="63"/>
      <c r="X603" s="63"/>
      <c r="Y603" s="63"/>
      <c r="Z603" s="63"/>
      <c r="AA603" s="63"/>
      <c r="AB603" s="63"/>
      <c r="AC603" s="63"/>
      <c r="AD603" s="63"/>
      <c r="AE603" s="110"/>
      <c r="AF603" s="63"/>
      <c r="AG603" s="63"/>
      <c r="AH603" s="63"/>
      <c r="AI603" s="63"/>
      <c r="AJ603" s="63"/>
      <c r="AK603" s="63"/>
      <c r="AL603" s="63"/>
      <c r="AM603" s="63"/>
      <c r="AN603" s="63"/>
      <c r="AO603" s="63"/>
      <c r="AP603" s="63"/>
      <c r="AQ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R603" s="63"/>
      <c r="BS603" s="63"/>
      <c r="BT603" s="63"/>
      <c r="BU603" s="63"/>
      <c r="BV603" s="63"/>
      <c r="BW603" s="63"/>
      <c r="BX603" s="63"/>
      <c r="BY603" s="63"/>
      <c r="BZ603" s="63"/>
      <c r="CA603" s="63"/>
      <c r="CB603" s="63"/>
      <c r="CC603" s="63"/>
    </row>
    <row r="604" spans="1:81" x14ac:dyDescent="0.35">
      <c r="A604" s="97"/>
      <c r="B604" s="82"/>
      <c r="C604" s="82"/>
      <c r="D604" s="82"/>
      <c r="E604" s="82"/>
      <c r="F604" s="63"/>
      <c r="G604" s="63"/>
      <c r="H604" s="63"/>
      <c r="I604" s="63"/>
      <c r="J604" s="63"/>
      <c r="K604" s="63"/>
      <c r="L604" s="63"/>
      <c r="M604" s="63"/>
      <c r="N604" s="63"/>
      <c r="O604" s="63"/>
      <c r="P604" s="63"/>
      <c r="Q604" s="63"/>
      <c r="R604" s="63"/>
      <c r="S604" s="63"/>
      <c r="T604" s="63"/>
      <c r="U604" s="63"/>
      <c r="X604" s="63"/>
      <c r="Y604" s="63"/>
      <c r="Z604" s="63"/>
      <c r="AA604" s="63"/>
      <c r="AB604" s="63"/>
      <c r="AC604" s="63"/>
      <c r="AD604" s="63"/>
      <c r="AE604" s="110"/>
      <c r="AF604" s="63"/>
      <c r="AG604" s="63"/>
      <c r="AH604" s="63"/>
      <c r="AI604" s="63"/>
      <c r="AJ604" s="63"/>
      <c r="AK604" s="63"/>
      <c r="AL604" s="63"/>
      <c r="AM604" s="63"/>
      <c r="AN604" s="63"/>
      <c r="AO604" s="63"/>
      <c r="AP604" s="63"/>
      <c r="AQ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R604" s="63"/>
      <c r="BS604" s="63"/>
      <c r="BT604" s="63"/>
      <c r="BU604" s="63"/>
      <c r="BV604" s="63"/>
      <c r="BW604" s="63"/>
      <c r="BX604" s="63"/>
      <c r="BY604" s="63"/>
      <c r="BZ604" s="63"/>
      <c r="CA604" s="63"/>
      <c r="CB604" s="63"/>
      <c r="CC604" s="63"/>
    </row>
    <row r="605" spans="1:81" x14ac:dyDescent="0.35">
      <c r="A605" s="97"/>
      <c r="B605" s="82"/>
      <c r="C605" s="82"/>
      <c r="D605" s="82"/>
      <c r="E605" s="82"/>
      <c r="F605" s="63"/>
      <c r="G605" s="63"/>
      <c r="H605" s="63"/>
      <c r="I605" s="63"/>
      <c r="J605" s="63"/>
      <c r="K605" s="63"/>
      <c r="L605" s="63"/>
      <c r="M605" s="63"/>
      <c r="N605" s="63"/>
      <c r="O605" s="63"/>
      <c r="P605" s="63"/>
      <c r="Q605" s="63"/>
      <c r="R605" s="63"/>
      <c r="S605" s="63"/>
      <c r="T605" s="63"/>
      <c r="U605" s="63"/>
      <c r="X605" s="63"/>
      <c r="Y605" s="63"/>
      <c r="Z605" s="63"/>
      <c r="AA605" s="63"/>
      <c r="AB605" s="63"/>
      <c r="AC605" s="63"/>
      <c r="AD605" s="63"/>
      <c r="AE605" s="110"/>
      <c r="AF605" s="63"/>
      <c r="AG605" s="63"/>
      <c r="AH605" s="63"/>
      <c r="AI605" s="63"/>
      <c r="AJ605" s="63"/>
      <c r="AK605" s="63"/>
      <c r="AL605" s="63"/>
      <c r="AM605" s="63"/>
      <c r="AN605" s="63"/>
      <c r="AO605" s="63"/>
      <c r="AP605" s="63"/>
      <c r="AQ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R605" s="63"/>
      <c r="BS605" s="63"/>
      <c r="BT605" s="63"/>
      <c r="BU605" s="63"/>
      <c r="BV605" s="63"/>
      <c r="BW605" s="63"/>
      <c r="BX605" s="63"/>
      <c r="BY605" s="63"/>
      <c r="BZ605" s="63"/>
      <c r="CA605" s="63"/>
      <c r="CB605" s="63"/>
      <c r="CC605" s="63"/>
    </row>
    <row r="606" spans="1:81" x14ac:dyDescent="0.35">
      <c r="A606" s="97"/>
      <c r="B606" s="82"/>
      <c r="C606" s="82"/>
      <c r="D606" s="82"/>
      <c r="E606" s="82"/>
      <c r="F606" s="63"/>
      <c r="G606" s="63"/>
      <c r="H606" s="63"/>
      <c r="I606" s="63"/>
      <c r="J606" s="63"/>
      <c r="K606" s="63"/>
      <c r="L606" s="63"/>
      <c r="M606" s="63"/>
      <c r="N606" s="63"/>
      <c r="O606" s="63"/>
      <c r="P606" s="63"/>
      <c r="Q606" s="63"/>
      <c r="R606" s="63"/>
      <c r="S606" s="63"/>
      <c r="T606" s="63"/>
      <c r="U606" s="63"/>
      <c r="X606" s="63"/>
      <c r="Y606" s="63"/>
      <c r="Z606" s="63"/>
      <c r="AA606" s="63"/>
      <c r="AB606" s="63"/>
      <c r="AC606" s="63"/>
      <c r="AD606" s="63"/>
      <c r="AE606" s="110"/>
      <c r="AF606" s="63"/>
      <c r="AG606" s="63"/>
      <c r="AH606" s="63"/>
      <c r="AI606" s="63"/>
      <c r="AJ606" s="63"/>
      <c r="AK606" s="63"/>
      <c r="AL606" s="63"/>
      <c r="AM606" s="63"/>
      <c r="AN606" s="63"/>
      <c r="AO606" s="63"/>
      <c r="AP606" s="63"/>
      <c r="AQ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R606" s="63"/>
      <c r="BS606" s="63"/>
      <c r="BT606" s="63"/>
      <c r="BU606" s="63"/>
      <c r="BV606" s="63"/>
      <c r="BW606" s="63"/>
      <c r="BX606" s="63"/>
      <c r="BY606" s="63"/>
      <c r="BZ606" s="63"/>
      <c r="CA606" s="63"/>
      <c r="CB606" s="63"/>
      <c r="CC606" s="63"/>
    </row>
    <row r="607" spans="1:81" x14ac:dyDescent="0.35">
      <c r="A607" s="97"/>
      <c r="B607" s="82"/>
      <c r="C607" s="82"/>
      <c r="D607" s="82"/>
      <c r="E607" s="82"/>
      <c r="F607" s="63"/>
      <c r="G607" s="63"/>
      <c r="H607" s="63"/>
      <c r="I607" s="63"/>
      <c r="J607" s="63"/>
      <c r="K607" s="63"/>
      <c r="L607" s="63"/>
      <c r="M607" s="63"/>
      <c r="N607" s="63"/>
      <c r="O607" s="63"/>
      <c r="P607" s="63"/>
      <c r="Q607" s="63"/>
      <c r="R607" s="63"/>
      <c r="S607" s="63"/>
      <c r="T607" s="63"/>
      <c r="U607" s="63"/>
      <c r="X607" s="63"/>
      <c r="Y607" s="63"/>
      <c r="Z607" s="63"/>
      <c r="AA607" s="63"/>
      <c r="AB607" s="63"/>
      <c r="AC607" s="63"/>
      <c r="AD607" s="63"/>
      <c r="AE607" s="110"/>
      <c r="AF607" s="63"/>
      <c r="AG607" s="63"/>
      <c r="AH607" s="63"/>
      <c r="AI607" s="63"/>
      <c r="AJ607" s="63"/>
      <c r="AK607" s="63"/>
      <c r="AL607" s="63"/>
      <c r="AM607" s="63"/>
      <c r="AN607" s="63"/>
      <c r="AO607" s="63"/>
      <c r="AP607" s="63"/>
      <c r="AQ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R607" s="63"/>
      <c r="BS607" s="63"/>
      <c r="BT607" s="63"/>
      <c r="BU607" s="63"/>
      <c r="BV607" s="63"/>
      <c r="BW607" s="63"/>
      <c r="BX607" s="63"/>
      <c r="BY607" s="63"/>
      <c r="BZ607" s="63"/>
      <c r="CA607" s="63"/>
      <c r="CB607" s="63"/>
      <c r="CC607" s="63"/>
    </row>
    <row r="608" spans="1:81" x14ac:dyDescent="0.35">
      <c r="A608" s="97"/>
      <c r="B608" s="82"/>
      <c r="C608" s="82"/>
      <c r="D608" s="82"/>
      <c r="E608" s="82"/>
      <c r="F608" s="63"/>
      <c r="G608" s="63"/>
      <c r="H608" s="63"/>
      <c r="I608" s="63"/>
      <c r="J608" s="63"/>
      <c r="K608" s="63"/>
      <c r="L608" s="63"/>
      <c r="M608" s="63"/>
      <c r="N608" s="63"/>
      <c r="O608" s="63"/>
      <c r="P608" s="63"/>
      <c r="Q608" s="63"/>
      <c r="R608" s="63"/>
      <c r="S608" s="63"/>
      <c r="T608" s="63"/>
      <c r="U608" s="63"/>
      <c r="X608" s="63"/>
      <c r="Y608" s="63"/>
      <c r="Z608" s="63"/>
      <c r="AA608" s="63"/>
      <c r="AB608" s="63"/>
      <c r="AC608" s="63"/>
      <c r="AD608" s="63"/>
      <c r="AE608" s="110"/>
      <c r="AF608" s="63"/>
      <c r="AG608" s="63"/>
      <c r="AH608" s="63"/>
      <c r="AI608" s="63"/>
      <c r="AJ608" s="63"/>
      <c r="AK608" s="63"/>
      <c r="AL608" s="63"/>
      <c r="AM608" s="63"/>
      <c r="AN608" s="63"/>
      <c r="AO608" s="63"/>
      <c r="AP608" s="63"/>
      <c r="AQ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R608" s="63"/>
      <c r="BS608" s="63"/>
      <c r="BT608" s="63"/>
      <c r="BU608" s="63"/>
      <c r="BV608" s="63"/>
      <c r="BW608" s="63"/>
      <c r="BX608" s="63"/>
      <c r="BY608" s="63"/>
      <c r="BZ608" s="63"/>
      <c r="CA608" s="63"/>
      <c r="CB608" s="63"/>
      <c r="CC608" s="63"/>
    </row>
    <row r="609" spans="1:82" s="100" customFormat="1" x14ac:dyDescent="0.35">
      <c r="A609" s="98"/>
      <c r="B609" s="99"/>
      <c r="C609" s="99"/>
      <c r="D609" s="99"/>
      <c r="E609" s="99"/>
      <c r="V609" s="63"/>
      <c r="W609" s="63"/>
      <c r="AE609" s="101"/>
      <c r="AR609" s="63"/>
      <c r="AS609" s="63"/>
      <c r="AT609" s="102"/>
      <c r="BO609" s="102"/>
      <c r="BP609" s="63"/>
      <c r="BQ609" s="63"/>
      <c r="CD609" s="63"/>
    </row>
    <row r="610" spans="1:82" s="78" customFormat="1" x14ac:dyDescent="0.35">
      <c r="A610" s="104"/>
      <c r="B610" s="105"/>
      <c r="C610" s="105"/>
      <c r="D610" s="105"/>
      <c r="E610" s="105"/>
      <c r="V610" s="63"/>
      <c r="W610" s="63"/>
      <c r="AE610" s="79"/>
      <c r="AR610" s="63"/>
      <c r="AS610" s="63"/>
      <c r="AT610" s="103"/>
      <c r="BO610" s="103"/>
      <c r="BP610" s="63"/>
      <c r="BQ610" s="63"/>
      <c r="CD610" s="63"/>
    </row>
    <row r="611" spans="1:82" x14ac:dyDescent="0.35">
      <c r="A611" s="97"/>
      <c r="B611" s="82"/>
      <c r="C611" s="82"/>
      <c r="D611" s="82"/>
      <c r="E611" s="82"/>
      <c r="F611" s="63"/>
      <c r="G611" s="63"/>
      <c r="H611" s="63"/>
      <c r="I611" s="63"/>
      <c r="J611" s="63"/>
      <c r="K611" s="63"/>
      <c r="L611" s="63"/>
      <c r="M611" s="63"/>
      <c r="N611" s="63"/>
      <c r="O611" s="63"/>
      <c r="P611" s="63"/>
      <c r="Q611" s="63"/>
      <c r="R611" s="63"/>
      <c r="S611" s="63"/>
      <c r="T611" s="63"/>
      <c r="U611" s="63"/>
      <c r="X611" s="63"/>
      <c r="Y611" s="63"/>
      <c r="Z611" s="63"/>
      <c r="AA611" s="63"/>
      <c r="AB611" s="63"/>
      <c r="AC611" s="63"/>
      <c r="AD611" s="63"/>
      <c r="AE611" s="110"/>
      <c r="AF611" s="63"/>
      <c r="AG611" s="63"/>
      <c r="AH611" s="63"/>
      <c r="AI611" s="63"/>
      <c r="AJ611" s="63"/>
      <c r="AK611" s="63"/>
      <c r="AL611" s="63"/>
      <c r="AM611" s="63"/>
      <c r="AN611" s="63"/>
      <c r="AO611" s="63"/>
      <c r="AP611" s="63"/>
      <c r="AQ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R611" s="63"/>
      <c r="BS611" s="63"/>
      <c r="BT611" s="63"/>
      <c r="BU611" s="63"/>
      <c r="BV611" s="63"/>
      <c r="BW611" s="63"/>
      <c r="BX611" s="63"/>
      <c r="BY611" s="63"/>
      <c r="BZ611" s="63"/>
      <c r="CA611" s="63"/>
      <c r="CB611" s="63"/>
      <c r="CC611" s="63"/>
    </row>
    <row r="612" spans="1:82" x14ac:dyDescent="0.35">
      <c r="A612" s="97"/>
      <c r="B612" s="82"/>
      <c r="C612" s="82"/>
      <c r="D612" s="82"/>
      <c r="E612" s="82"/>
      <c r="F612" s="63"/>
      <c r="G612" s="63"/>
      <c r="H612" s="63"/>
      <c r="I612" s="63"/>
      <c r="J612" s="63"/>
      <c r="K612" s="63"/>
      <c r="L612" s="63"/>
      <c r="M612" s="63"/>
      <c r="N612" s="63"/>
      <c r="O612" s="63"/>
      <c r="P612" s="63"/>
      <c r="Q612" s="63"/>
      <c r="R612" s="63"/>
      <c r="S612" s="63"/>
      <c r="T612" s="63"/>
      <c r="U612" s="63"/>
      <c r="X612" s="63"/>
      <c r="Y612" s="63"/>
      <c r="Z612" s="63"/>
      <c r="AA612" s="63"/>
      <c r="AB612" s="63"/>
      <c r="AC612" s="63"/>
      <c r="AD612" s="63"/>
      <c r="AE612" s="110"/>
      <c r="AF612" s="63"/>
      <c r="AG612" s="63"/>
      <c r="AH612" s="63"/>
      <c r="AI612" s="63"/>
      <c r="AJ612" s="63"/>
      <c r="AK612" s="63"/>
      <c r="AL612" s="63"/>
      <c r="AM612" s="63"/>
      <c r="AN612" s="63"/>
      <c r="AO612" s="63"/>
      <c r="AP612" s="63"/>
      <c r="AQ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R612" s="63"/>
      <c r="BS612" s="63"/>
      <c r="BT612" s="63"/>
      <c r="BU612" s="63"/>
      <c r="BV612" s="63"/>
      <c r="BW612" s="63"/>
      <c r="BX612" s="63"/>
      <c r="BY612" s="63"/>
      <c r="BZ612" s="63"/>
      <c r="CA612" s="63"/>
      <c r="CB612" s="63"/>
      <c r="CC612" s="63"/>
    </row>
    <row r="613" spans="1:82" x14ac:dyDescent="0.35">
      <c r="A613" s="97"/>
      <c r="B613" s="82"/>
      <c r="C613" s="82"/>
      <c r="D613" s="82"/>
      <c r="E613" s="82"/>
      <c r="F613" s="63"/>
      <c r="G613" s="63"/>
      <c r="H613" s="63"/>
      <c r="I613" s="63"/>
      <c r="J613" s="63"/>
      <c r="K613" s="63"/>
      <c r="L613" s="63"/>
      <c r="M613" s="63"/>
      <c r="N613" s="63"/>
      <c r="O613" s="63"/>
      <c r="P613" s="63"/>
      <c r="Q613" s="63"/>
      <c r="R613" s="63"/>
      <c r="S613" s="63"/>
      <c r="T613" s="63"/>
      <c r="U613" s="63"/>
      <c r="X613" s="63"/>
      <c r="Y613" s="63"/>
      <c r="Z613" s="63"/>
      <c r="AA613" s="63"/>
      <c r="AB613" s="63"/>
      <c r="AC613" s="63"/>
      <c r="AD613" s="63"/>
      <c r="AE613" s="110"/>
      <c r="AF613" s="63"/>
      <c r="AG613" s="63"/>
      <c r="AH613" s="63"/>
      <c r="AI613" s="63"/>
      <c r="AJ613" s="63"/>
      <c r="AK613" s="63"/>
      <c r="AL613" s="63"/>
      <c r="AM613" s="63"/>
      <c r="AN613" s="63"/>
      <c r="AO613" s="63"/>
      <c r="AP613" s="63"/>
      <c r="AQ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R613" s="63"/>
      <c r="BS613" s="63"/>
      <c r="BT613" s="63"/>
      <c r="BU613" s="63"/>
      <c r="BV613" s="63"/>
      <c r="BW613" s="63"/>
      <c r="BX613" s="63"/>
      <c r="BY613" s="63"/>
      <c r="BZ613" s="63"/>
      <c r="CA613" s="63"/>
      <c r="CB613" s="63"/>
      <c r="CC613" s="63"/>
    </row>
    <row r="614" spans="1:82" x14ac:dyDescent="0.35">
      <c r="A614" s="97"/>
      <c r="B614" s="82"/>
      <c r="C614" s="82"/>
      <c r="D614" s="82"/>
      <c r="E614" s="82"/>
      <c r="F614" s="63"/>
      <c r="G614" s="63"/>
      <c r="H614" s="63"/>
      <c r="I614" s="63"/>
      <c r="J614" s="63"/>
      <c r="K614" s="63"/>
      <c r="L614" s="63"/>
      <c r="M614" s="63"/>
      <c r="N614" s="63"/>
      <c r="O614" s="63"/>
      <c r="P614" s="63"/>
      <c r="Q614" s="63"/>
      <c r="R614" s="63"/>
      <c r="S614" s="63"/>
      <c r="T614" s="63"/>
      <c r="U614" s="63"/>
      <c r="X614" s="63"/>
      <c r="Y614" s="63"/>
      <c r="Z614" s="63"/>
      <c r="AA614" s="63"/>
      <c r="AB614" s="63"/>
      <c r="AC614" s="63"/>
      <c r="AD614" s="63"/>
      <c r="AE614" s="110"/>
      <c r="AF614" s="63"/>
      <c r="AG614" s="63"/>
      <c r="AH614" s="63"/>
      <c r="AI614" s="63"/>
      <c r="AJ614" s="63"/>
      <c r="AK614" s="63"/>
      <c r="AL614" s="63"/>
      <c r="AM614" s="63"/>
      <c r="AN614" s="63"/>
      <c r="AO614" s="63"/>
      <c r="AP614" s="63"/>
      <c r="AQ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R614" s="63"/>
      <c r="BS614" s="63"/>
      <c r="BT614" s="63"/>
      <c r="BU614" s="63"/>
      <c r="BV614" s="63"/>
      <c r="BW614" s="63"/>
      <c r="BX614" s="63"/>
      <c r="BY614" s="63"/>
      <c r="BZ614" s="63"/>
      <c r="CA614" s="63"/>
      <c r="CB614" s="63"/>
      <c r="CC614" s="63"/>
    </row>
    <row r="615" spans="1:82" x14ac:dyDescent="0.35">
      <c r="A615" s="97"/>
      <c r="B615" s="82"/>
      <c r="C615" s="82"/>
      <c r="D615" s="82"/>
      <c r="E615" s="82"/>
      <c r="F615" s="63"/>
      <c r="G615" s="63"/>
      <c r="H615" s="63"/>
      <c r="I615" s="63"/>
      <c r="J615" s="63"/>
      <c r="K615" s="63"/>
      <c r="L615" s="63"/>
      <c r="M615" s="63"/>
      <c r="N615" s="63"/>
      <c r="O615" s="63"/>
      <c r="P615" s="63"/>
      <c r="Q615" s="63"/>
      <c r="R615" s="63"/>
      <c r="S615" s="63"/>
      <c r="T615" s="63"/>
      <c r="U615" s="63"/>
      <c r="X615" s="63"/>
      <c r="Y615" s="63"/>
      <c r="Z615" s="63"/>
      <c r="AA615" s="63"/>
      <c r="AB615" s="63"/>
      <c r="AC615" s="63"/>
      <c r="AD615" s="63"/>
      <c r="AE615" s="110"/>
      <c r="AF615" s="63"/>
      <c r="AG615" s="63"/>
      <c r="AH615" s="63"/>
      <c r="AI615" s="63"/>
      <c r="AJ615" s="63"/>
      <c r="AK615" s="63"/>
      <c r="AL615" s="63"/>
      <c r="AM615" s="63"/>
      <c r="AN615" s="63"/>
      <c r="AO615" s="63"/>
      <c r="AP615" s="63"/>
      <c r="AQ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R615" s="63"/>
      <c r="BS615" s="63"/>
      <c r="BT615" s="63"/>
      <c r="BU615" s="63"/>
      <c r="BV615" s="63"/>
      <c r="BW615" s="63"/>
      <c r="BX615" s="63"/>
      <c r="BY615" s="63"/>
      <c r="BZ615" s="63"/>
      <c r="CA615" s="63"/>
      <c r="CB615" s="63"/>
      <c r="CC615" s="63"/>
    </row>
    <row r="616" spans="1:82" x14ac:dyDescent="0.35">
      <c r="A616" s="97"/>
      <c r="B616" s="82"/>
      <c r="C616" s="82"/>
      <c r="D616" s="82"/>
      <c r="E616" s="82"/>
      <c r="F616" s="63"/>
      <c r="G616" s="63"/>
      <c r="H616" s="63"/>
      <c r="I616" s="63"/>
      <c r="J616" s="63"/>
      <c r="K616" s="63"/>
      <c r="L616" s="63"/>
      <c r="M616" s="63"/>
      <c r="N616" s="63"/>
      <c r="O616" s="63"/>
      <c r="P616" s="63"/>
      <c r="Q616" s="63"/>
      <c r="R616" s="63"/>
      <c r="S616" s="63"/>
      <c r="T616" s="63"/>
      <c r="U616" s="63"/>
      <c r="X616" s="63"/>
      <c r="Y616" s="63"/>
      <c r="Z616" s="63"/>
      <c r="AA616" s="63"/>
      <c r="AB616" s="63"/>
      <c r="AC616" s="63"/>
      <c r="AD616" s="63"/>
      <c r="AE616" s="110"/>
      <c r="AF616" s="63"/>
      <c r="AG616" s="63"/>
      <c r="AH616" s="63"/>
      <c r="AI616" s="63"/>
      <c r="AJ616" s="63"/>
      <c r="AK616" s="63"/>
      <c r="AL616" s="63"/>
      <c r="AM616" s="63"/>
      <c r="AN616" s="63"/>
      <c r="AO616" s="63"/>
      <c r="AP616" s="63"/>
      <c r="AQ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R616" s="63"/>
      <c r="BS616" s="63"/>
      <c r="BT616" s="63"/>
      <c r="BU616" s="63"/>
      <c r="BV616" s="63"/>
      <c r="BW616" s="63"/>
      <c r="BX616" s="63"/>
      <c r="BY616" s="63"/>
      <c r="BZ616" s="63"/>
      <c r="CA616" s="63"/>
      <c r="CB616" s="63"/>
      <c r="CC616" s="63"/>
    </row>
    <row r="617" spans="1:82" x14ac:dyDescent="0.35">
      <c r="A617" s="97"/>
      <c r="B617" s="82"/>
      <c r="C617" s="82"/>
      <c r="D617" s="82"/>
      <c r="E617" s="82"/>
      <c r="F617" s="63"/>
      <c r="G617" s="63"/>
      <c r="H617" s="63"/>
      <c r="I617" s="63"/>
      <c r="J617" s="63"/>
      <c r="K617" s="63"/>
      <c r="L617" s="63"/>
      <c r="M617" s="63"/>
      <c r="N617" s="63"/>
      <c r="O617" s="63"/>
      <c r="P617" s="63"/>
      <c r="Q617" s="63"/>
      <c r="R617" s="63"/>
      <c r="S617" s="63"/>
      <c r="T617" s="63"/>
      <c r="U617" s="63"/>
      <c r="X617" s="63"/>
      <c r="Y617" s="63"/>
      <c r="Z617" s="63"/>
      <c r="AA617" s="63"/>
      <c r="AB617" s="63"/>
      <c r="AC617" s="63"/>
      <c r="AD617" s="63"/>
      <c r="AE617" s="110"/>
      <c r="AF617" s="63"/>
      <c r="AG617" s="63"/>
      <c r="AH617" s="63"/>
      <c r="AI617" s="63"/>
      <c r="AJ617" s="63"/>
      <c r="AK617" s="63"/>
      <c r="AL617" s="63"/>
      <c r="AM617" s="63"/>
      <c r="AN617" s="63"/>
      <c r="AO617" s="63"/>
      <c r="AP617" s="63"/>
      <c r="AQ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R617" s="63"/>
      <c r="BS617" s="63"/>
      <c r="BT617" s="63"/>
      <c r="BU617" s="63"/>
      <c r="BV617" s="63"/>
      <c r="BW617" s="63"/>
      <c r="BX617" s="63"/>
      <c r="BY617" s="63"/>
      <c r="BZ617" s="63"/>
      <c r="CA617" s="63"/>
      <c r="CB617" s="63"/>
      <c r="CC617" s="63"/>
    </row>
    <row r="618" spans="1:82" x14ac:dyDescent="0.35">
      <c r="A618" s="97"/>
      <c r="B618" s="82"/>
      <c r="C618" s="82"/>
      <c r="D618" s="82"/>
      <c r="E618" s="82"/>
      <c r="F618" s="63"/>
      <c r="G618" s="63"/>
      <c r="H618" s="63"/>
      <c r="I618" s="63"/>
      <c r="J618" s="63"/>
      <c r="K618" s="63"/>
      <c r="L618" s="63"/>
      <c r="M618" s="63"/>
      <c r="N618" s="63"/>
      <c r="O618" s="63"/>
      <c r="P618" s="63"/>
      <c r="Q618" s="63"/>
      <c r="R618" s="63"/>
      <c r="S618" s="63"/>
      <c r="T618" s="63"/>
      <c r="U618" s="63"/>
      <c r="X618" s="63"/>
      <c r="Y618" s="63"/>
      <c r="Z618" s="63"/>
      <c r="AA618" s="63"/>
      <c r="AB618" s="63"/>
      <c r="AC618" s="63"/>
      <c r="AD618" s="63"/>
      <c r="AE618" s="110"/>
      <c r="AF618" s="63"/>
      <c r="AG618" s="63"/>
      <c r="AH618" s="63"/>
      <c r="AI618" s="63"/>
      <c r="AJ618" s="63"/>
      <c r="AK618" s="63"/>
      <c r="AL618" s="63"/>
      <c r="AM618" s="63"/>
      <c r="AN618" s="63"/>
      <c r="AO618" s="63"/>
      <c r="AP618" s="63"/>
      <c r="AQ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R618" s="63"/>
      <c r="BS618" s="63"/>
      <c r="BT618" s="63"/>
      <c r="BU618" s="63"/>
      <c r="BV618" s="63"/>
      <c r="BW618" s="63"/>
      <c r="BX618" s="63"/>
      <c r="BY618" s="63"/>
      <c r="BZ618" s="63"/>
      <c r="CA618" s="63"/>
      <c r="CB618" s="63"/>
      <c r="CC618" s="63"/>
    </row>
    <row r="619" spans="1:82" x14ac:dyDescent="0.35">
      <c r="A619" s="97"/>
      <c r="B619" s="82"/>
      <c r="C619" s="82"/>
      <c r="D619" s="82"/>
      <c r="E619" s="82"/>
      <c r="F619" s="63"/>
      <c r="G619" s="63"/>
      <c r="H619" s="63"/>
      <c r="I619" s="63"/>
      <c r="J619" s="63"/>
      <c r="K619" s="63"/>
      <c r="L619" s="63"/>
      <c r="M619" s="63"/>
      <c r="N619" s="63"/>
      <c r="O619" s="63"/>
      <c r="P619" s="63"/>
      <c r="Q619" s="63"/>
      <c r="R619" s="63"/>
      <c r="S619" s="63"/>
      <c r="T619" s="63"/>
      <c r="U619" s="63"/>
      <c r="X619" s="63"/>
      <c r="Y619" s="63"/>
      <c r="Z619" s="63"/>
      <c r="AA619" s="63"/>
      <c r="AB619" s="63"/>
      <c r="AC619" s="63"/>
      <c r="AD619" s="63"/>
      <c r="AE619" s="110"/>
      <c r="AF619" s="63"/>
      <c r="AG619" s="63"/>
      <c r="AH619" s="63"/>
      <c r="AI619" s="63"/>
      <c r="AJ619" s="63"/>
      <c r="AK619" s="63"/>
      <c r="AL619" s="63"/>
      <c r="AM619" s="63"/>
      <c r="AN619" s="63"/>
      <c r="AO619" s="63"/>
      <c r="AP619" s="63"/>
      <c r="AQ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R619" s="63"/>
      <c r="BS619" s="63"/>
      <c r="BT619" s="63"/>
      <c r="BU619" s="63"/>
      <c r="BV619" s="63"/>
      <c r="BW619" s="63"/>
      <c r="BX619" s="63"/>
      <c r="BY619" s="63"/>
      <c r="BZ619" s="63"/>
      <c r="CA619" s="63"/>
      <c r="CB619" s="63"/>
      <c r="CC619" s="63"/>
    </row>
    <row r="620" spans="1:82" x14ac:dyDescent="0.35">
      <c r="A620" s="97"/>
      <c r="B620" s="82"/>
      <c r="C620" s="82"/>
      <c r="D620" s="82"/>
      <c r="E620" s="82"/>
      <c r="F620" s="63"/>
      <c r="G620" s="63"/>
      <c r="H620" s="63"/>
      <c r="I620" s="63"/>
      <c r="J620" s="63"/>
      <c r="K620" s="63"/>
      <c r="L620" s="63"/>
      <c r="M620" s="63"/>
      <c r="N620" s="63"/>
      <c r="O620" s="63"/>
      <c r="P620" s="63"/>
      <c r="Q620" s="63"/>
      <c r="R620" s="63"/>
      <c r="S620" s="63"/>
      <c r="T620" s="63"/>
      <c r="U620" s="63"/>
      <c r="X620" s="63"/>
      <c r="Y620" s="63"/>
      <c r="Z620" s="63"/>
      <c r="AA620" s="63"/>
      <c r="AB620" s="63"/>
      <c r="AC620" s="63"/>
      <c r="AD620" s="63"/>
      <c r="AE620" s="110"/>
      <c r="AF620" s="63"/>
      <c r="AG620" s="63"/>
      <c r="AH620" s="63"/>
      <c r="AI620" s="63"/>
      <c r="AJ620" s="63"/>
      <c r="AK620" s="63"/>
      <c r="AL620" s="63"/>
      <c r="AM620" s="63"/>
      <c r="AN620" s="63"/>
      <c r="AO620" s="63"/>
      <c r="AP620" s="63"/>
      <c r="AQ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R620" s="63"/>
      <c r="BS620" s="63"/>
      <c r="BT620" s="63"/>
      <c r="BU620" s="63"/>
      <c r="BV620" s="63"/>
      <c r="BW620" s="63"/>
      <c r="BX620" s="63"/>
      <c r="BY620" s="63"/>
      <c r="BZ620" s="63"/>
      <c r="CA620" s="63"/>
      <c r="CB620" s="63"/>
      <c r="CC620" s="63"/>
    </row>
    <row r="621" spans="1:82" x14ac:dyDescent="0.35">
      <c r="A621" s="97"/>
      <c r="B621" s="82"/>
      <c r="C621" s="82"/>
      <c r="D621" s="82"/>
      <c r="E621" s="82"/>
      <c r="F621" s="63"/>
      <c r="G621" s="63"/>
      <c r="H621" s="63"/>
      <c r="I621" s="63"/>
      <c r="J621" s="63"/>
      <c r="K621" s="63"/>
      <c r="L621" s="63"/>
      <c r="M621" s="63"/>
      <c r="N621" s="63"/>
      <c r="O621" s="63"/>
      <c r="P621" s="63"/>
      <c r="Q621" s="63"/>
      <c r="R621" s="63"/>
      <c r="S621" s="63"/>
      <c r="T621" s="63"/>
      <c r="U621" s="63"/>
      <c r="X621" s="63"/>
      <c r="Y621" s="63"/>
      <c r="Z621" s="63"/>
      <c r="AA621" s="63"/>
      <c r="AB621" s="63"/>
      <c r="AC621" s="63"/>
      <c r="AD621" s="63"/>
      <c r="AE621" s="110"/>
      <c r="AF621" s="63"/>
      <c r="AG621" s="63"/>
      <c r="AH621" s="63"/>
      <c r="AI621" s="63"/>
      <c r="AJ621" s="63"/>
      <c r="AK621" s="63"/>
      <c r="AL621" s="63"/>
      <c r="AM621" s="63"/>
      <c r="AN621" s="63"/>
      <c r="AO621" s="63"/>
      <c r="AP621" s="63"/>
      <c r="AQ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R621" s="63"/>
      <c r="BS621" s="63"/>
      <c r="BT621" s="63"/>
      <c r="BU621" s="63"/>
      <c r="BV621" s="63"/>
      <c r="BW621" s="63"/>
      <c r="BX621" s="63"/>
      <c r="BY621" s="63"/>
      <c r="BZ621" s="63"/>
      <c r="CA621" s="63"/>
      <c r="CB621" s="63"/>
      <c r="CC621" s="63"/>
    </row>
    <row r="622" spans="1:82" x14ac:dyDescent="0.35">
      <c r="A622" s="97"/>
      <c r="B622" s="82"/>
      <c r="C622" s="82"/>
      <c r="D622" s="82"/>
      <c r="E622" s="82"/>
      <c r="F622" s="63"/>
      <c r="G622" s="63"/>
      <c r="H622" s="63"/>
      <c r="I622" s="63"/>
      <c r="J622" s="63"/>
      <c r="K622" s="63"/>
      <c r="L622" s="63"/>
      <c r="M622" s="63"/>
      <c r="N622" s="63"/>
      <c r="O622" s="63"/>
      <c r="P622" s="63"/>
      <c r="Q622" s="63"/>
      <c r="R622" s="63"/>
      <c r="S622" s="63"/>
      <c r="T622" s="63"/>
      <c r="U622" s="63"/>
      <c r="X622" s="63"/>
      <c r="Y622" s="63"/>
      <c r="Z622" s="63"/>
      <c r="AA622" s="63"/>
      <c r="AB622" s="63"/>
      <c r="AC622" s="63"/>
      <c r="AD622" s="63"/>
      <c r="AE622" s="110"/>
      <c r="AF622" s="63"/>
      <c r="AG622" s="63"/>
      <c r="AH622" s="63"/>
      <c r="AI622" s="63"/>
      <c r="AJ622" s="63"/>
      <c r="AK622" s="63"/>
      <c r="AL622" s="63"/>
      <c r="AM622" s="63"/>
      <c r="AN622" s="63"/>
      <c r="AO622" s="63"/>
      <c r="AP622" s="63"/>
      <c r="AQ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R622" s="63"/>
      <c r="BS622" s="63"/>
      <c r="BT622" s="63"/>
      <c r="BU622" s="63"/>
      <c r="BV622" s="63"/>
      <c r="BW622" s="63"/>
      <c r="BX622" s="63"/>
      <c r="BY622" s="63"/>
      <c r="BZ622" s="63"/>
      <c r="CA622" s="63"/>
      <c r="CB622" s="63"/>
      <c r="CC622" s="63"/>
    </row>
    <row r="623" spans="1:82" x14ac:dyDescent="0.35">
      <c r="A623" s="97"/>
      <c r="B623" s="82"/>
      <c r="C623" s="82"/>
      <c r="D623" s="82"/>
      <c r="E623" s="82"/>
      <c r="F623" s="63"/>
      <c r="G623" s="63"/>
      <c r="H623" s="63"/>
      <c r="I623" s="63"/>
      <c r="J623" s="63"/>
      <c r="K623" s="63"/>
      <c r="L623" s="63"/>
      <c r="M623" s="63"/>
      <c r="N623" s="63"/>
      <c r="O623" s="63"/>
      <c r="P623" s="63"/>
      <c r="Q623" s="63"/>
      <c r="R623" s="63"/>
      <c r="S623" s="63"/>
      <c r="T623" s="63"/>
      <c r="U623" s="63"/>
      <c r="X623" s="63"/>
      <c r="Y623" s="63"/>
      <c r="Z623" s="63"/>
      <c r="AA623" s="63"/>
      <c r="AB623" s="63"/>
      <c r="AC623" s="63"/>
      <c r="AD623" s="63"/>
      <c r="AE623" s="110"/>
      <c r="AF623" s="63"/>
      <c r="AG623" s="63"/>
      <c r="AH623" s="63"/>
      <c r="AI623" s="63"/>
      <c r="AJ623" s="63"/>
      <c r="AK623" s="63"/>
      <c r="AL623" s="63"/>
      <c r="AM623" s="63"/>
      <c r="AN623" s="63"/>
      <c r="AO623" s="63"/>
      <c r="AP623" s="63"/>
      <c r="AQ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R623" s="63"/>
      <c r="BS623" s="63"/>
      <c r="BT623" s="63"/>
      <c r="BU623" s="63"/>
      <c r="BV623" s="63"/>
      <c r="BW623" s="63"/>
      <c r="BX623" s="63"/>
      <c r="BY623" s="63"/>
      <c r="BZ623" s="63"/>
      <c r="CA623" s="63"/>
      <c r="CB623" s="63"/>
      <c r="CC623" s="63"/>
    </row>
    <row r="624" spans="1:82" x14ac:dyDescent="0.35">
      <c r="A624" s="97"/>
      <c r="B624" s="82"/>
      <c r="C624" s="82"/>
      <c r="D624" s="82"/>
      <c r="E624" s="82"/>
      <c r="F624" s="63"/>
      <c r="G624" s="63"/>
      <c r="H624" s="63"/>
      <c r="I624" s="63"/>
      <c r="J624" s="63"/>
      <c r="K624" s="63"/>
      <c r="L624" s="63"/>
      <c r="M624" s="63"/>
      <c r="N624" s="63"/>
      <c r="O624" s="63"/>
      <c r="P624" s="63"/>
      <c r="Q624" s="63"/>
      <c r="R624" s="63"/>
      <c r="S624" s="63"/>
      <c r="T624" s="63"/>
      <c r="U624" s="63"/>
      <c r="X624" s="63"/>
      <c r="Y624" s="63"/>
      <c r="Z624" s="63"/>
      <c r="AA624" s="63"/>
      <c r="AB624" s="63"/>
      <c r="AC624" s="63"/>
      <c r="AD624" s="63"/>
      <c r="AE624" s="110"/>
      <c r="AF624" s="63"/>
      <c r="AG624" s="63"/>
      <c r="AH624" s="63"/>
      <c r="AI624" s="63"/>
      <c r="AJ624" s="63"/>
      <c r="AK624" s="63"/>
      <c r="AL624" s="63"/>
      <c r="AM624" s="63"/>
      <c r="AN624" s="63"/>
      <c r="AO624" s="63"/>
      <c r="AP624" s="63"/>
      <c r="AQ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R624" s="63"/>
      <c r="BS624" s="63"/>
      <c r="BT624" s="63"/>
      <c r="BU624" s="63"/>
      <c r="BV624" s="63"/>
      <c r="BW624" s="63"/>
      <c r="BX624" s="63"/>
      <c r="BY624" s="63"/>
      <c r="BZ624" s="63"/>
      <c r="CA624" s="63"/>
      <c r="CB624" s="63"/>
      <c r="CC624" s="63"/>
    </row>
    <row r="625" spans="1:81" x14ac:dyDescent="0.35">
      <c r="A625" s="97"/>
      <c r="B625" s="82"/>
      <c r="C625" s="82"/>
      <c r="D625" s="82"/>
      <c r="E625" s="82"/>
      <c r="F625" s="63"/>
      <c r="G625" s="63"/>
      <c r="H625" s="63"/>
      <c r="I625" s="63"/>
      <c r="J625" s="63"/>
      <c r="K625" s="63"/>
      <c r="L625" s="63"/>
      <c r="M625" s="63"/>
      <c r="N625" s="63"/>
      <c r="O625" s="63"/>
      <c r="P625" s="63"/>
      <c r="Q625" s="63"/>
      <c r="R625" s="63"/>
      <c r="S625" s="63"/>
      <c r="T625" s="63"/>
      <c r="U625" s="63"/>
      <c r="X625" s="63"/>
      <c r="Y625" s="63"/>
      <c r="Z625" s="63"/>
      <c r="AA625" s="63"/>
      <c r="AB625" s="63"/>
      <c r="AC625" s="63"/>
      <c r="AD625" s="63"/>
      <c r="AE625" s="110"/>
      <c r="AF625" s="63"/>
      <c r="AG625" s="63"/>
      <c r="AH625" s="63"/>
      <c r="AI625" s="63"/>
      <c r="AJ625" s="63"/>
      <c r="AK625" s="63"/>
      <c r="AL625" s="63"/>
      <c r="AM625" s="63"/>
      <c r="AN625" s="63"/>
      <c r="AO625" s="63"/>
      <c r="AP625" s="63"/>
      <c r="AQ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R625" s="63"/>
      <c r="BS625" s="63"/>
      <c r="BT625" s="63"/>
      <c r="BU625" s="63"/>
      <c r="BV625" s="63"/>
      <c r="BW625" s="63"/>
      <c r="BX625" s="63"/>
      <c r="BY625" s="63"/>
      <c r="BZ625" s="63"/>
      <c r="CA625" s="63"/>
      <c r="CB625" s="63"/>
      <c r="CC625" s="63"/>
    </row>
    <row r="626" spans="1:81" x14ac:dyDescent="0.35">
      <c r="A626" s="97"/>
      <c r="B626" s="82"/>
      <c r="C626" s="82"/>
      <c r="D626" s="82"/>
      <c r="E626" s="82"/>
      <c r="F626" s="63"/>
      <c r="G626" s="63"/>
      <c r="H626" s="63"/>
      <c r="I626" s="63"/>
      <c r="J626" s="63"/>
      <c r="K626" s="63"/>
      <c r="L626" s="63"/>
      <c r="M626" s="63"/>
      <c r="N626" s="63"/>
      <c r="O626" s="63"/>
      <c r="P626" s="63"/>
      <c r="Q626" s="63"/>
      <c r="R626" s="63"/>
      <c r="S626" s="63"/>
      <c r="T626" s="63"/>
      <c r="U626" s="63"/>
      <c r="X626" s="63"/>
      <c r="Y626" s="63"/>
      <c r="Z626" s="63"/>
      <c r="AA626" s="63"/>
      <c r="AB626" s="63"/>
      <c r="AC626" s="63"/>
      <c r="AD626" s="63"/>
      <c r="AE626" s="110"/>
      <c r="AF626" s="63"/>
      <c r="AG626" s="63"/>
      <c r="AH626" s="63"/>
      <c r="AI626" s="63"/>
      <c r="AJ626" s="63"/>
      <c r="AK626" s="63"/>
      <c r="AL626" s="63"/>
      <c r="AM626" s="63"/>
      <c r="AN626" s="63"/>
      <c r="AO626" s="63"/>
      <c r="AP626" s="63"/>
      <c r="AQ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R626" s="63"/>
      <c r="BS626" s="63"/>
      <c r="BT626" s="63"/>
      <c r="BU626" s="63"/>
      <c r="BV626" s="63"/>
      <c r="BW626" s="63"/>
      <c r="BX626" s="63"/>
      <c r="BY626" s="63"/>
      <c r="BZ626" s="63"/>
      <c r="CA626" s="63"/>
      <c r="CB626" s="63"/>
      <c r="CC626" s="63"/>
    </row>
    <row r="627" spans="1:81" x14ac:dyDescent="0.35">
      <c r="A627" s="97"/>
      <c r="B627" s="82"/>
      <c r="C627" s="82"/>
      <c r="D627" s="82"/>
      <c r="E627" s="82"/>
      <c r="F627" s="63"/>
      <c r="G627" s="63"/>
      <c r="H627" s="63"/>
      <c r="I627" s="63"/>
      <c r="J627" s="63"/>
      <c r="K627" s="63"/>
      <c r="L627" s="63"/>
      <c r="M627" s="63"/>
      <c r="N627" s="63"/>
      <c r="O627" s="63"/>
      <c r="P627" s="63"/>
      <c r="Q627" s="63"/>
      <c r="R627" s="63"/>
      <c r="S627" s="63"/>
      <c r="T627" s="63"/>
      <c r="U627" s="63"/>
      <c r="X627" s="63"/>
      <c r="Y627" s="63"/>
      <c r="Z627" s="63"/>
      <c r="AA627" s="63"/>
      <c r="AB627" s="63"/>
      <c r="AC627" s="63"/>
      <c r="AD627" s="63"/>
      <c r="AE627" s="110"/>
      <c r="AF627" s="63"/>
      <c r="AG627" s="63"/>
      <c r="AH627" s="63"/>
      <c r="AI627" s="63"/>
      <c r="AJ627" s="63"/>
      <c r="AK627" s="63"/>
      <c r="AL627" s="63"/>
      <c r="AM627" s="63"/>
      <c r="AN627" s="63"/>
      <c r="AO627" s="63"/>
      <c r="AP627" s="63"/>
      <c r="AQ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R627" s="63"/>
      <c r="BS627" s="63"/>
      <c r="BT627" s="63"/>
      <c r="BU627" s="63"/>
      <c r="BV627" s="63"/>
      <c r="BW627" s="63"/>
      <c r="BX627" s="63"/>
      <c r="BY627" s="63"/>
      <c r="BZ627" s="63"/>
      <c r="CA627" s="63"/>
      <c r="CB627" s="63"/>
      <c r="CC627" s="63"/>
    </row>
    <row r="628" spans="1:81" x14ac:dyDescent="0.35">
      <c r="A628" s="97"/>
      <c r="B628" s="82"/>
      <c r="C628" s="82"/>
      <c r="D628" s="82"/>
      <c r="E628" s="82"/>
      <c r="F628" s="63"/>
      <c r="G628" s="63"/>
      <c r="H628" s="63"/>
      <c r="I628" s="63"/>
      <c r="J628" s="63"/>
      <c r="K628" s="63"/>
      <c r="L628" s="63"/>
      <c r="M628" s="63"/>
      <c r="N628" s="63"/>
      <c r="O628" s="63"/>
      <c r="P628" s="63"/>
      <c r="Q628" s="63"/>
      <c r="R628" s="63"/>
      <c r="S628" s="63"/>
      <c r="T628" s="63"/>
      <c r="U628" s="63"/>
      <c r="X628" s="63"/>
      <c r="Y628" s="63"/>
      <c r="Z628" s="63"/>
      <c r="AA628" s="63"/>
      <c r="AB628" s="63"/>
      <c r="AC628" s="63"/>
      <c r="AD628" s="63"/>
      <c r="AE628" s="110"/>
      <c r="AF628" s="63"/>
      <c r="AG628" s="63"/>
      <c r="AH628" s="63"/>
      <c r="AI628" s="63"/>
      <c r="AJ628" s="63"/>
      <c r="AK628" s="63"/>
      <c r="AL628" s="63"/>
      <c r="AM628" s="63"/>
      <c r="AN628" s="63"/>
      <c r="AO628" s="63"/>
      <c r="AP628" s="63"/>
      <c r="AQ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R628" s="63"/>
      <c r="BS628" s="63"/>
      <c r="BT628" s="63"/>
      <c r="BU628" s="63"/>
      <c r="BV628" s="63"/>
      <c r="BW628" s="63"/>
      <c r="BX628" s="63"/>
      <c r="BY628" s="63"/>
      <c r="BZ628" s="63"/>
      <c r="CA628" s="63"/>
      <c r="CB628" s="63"/>
      <c r="CC628" s="63"/>
    </row>
    <row r="629" spans="1:81" x14ac:dyDescent="0.35">
      <c r="A629" s="97"/>
      <c r="B629" s="82"/>
      <c r="C629" s="82"/>
      <c r="D629" s="82"/>
      <c r="E629" s="82"/>
      <c r="F629" s="63"/>
      <c r="G629" s="63"/>
      <c r="H629" s="63"/>
      <c r="I629" s="63"/>
      <c r="J629" s="63"/>
      <c r="K629" s="63"/>
      <c r="L629" s="63"/>
      <c r="M629" s="63"/>
      <c r="N629" s="63"/>
      <c r="O629" s="63"/>
      <c r="P629" s="63"/>
      <c r="Q629" s="63"/>
      <c r="R629" s="63"/>
      <c r="S629" s="63"/>
      <c r="T629" s="63"/>
      <c r="U629" s="63"/>
      <c r="X629" s="63"/>
      <c r="Y629" s="63"/>
      <c r="Z629" s="63"/>
      <c r="AA629" s="63"/>
      <c r="AB629" s="63"/>
      <c r="AC629" s="63"/>
      <c r="AD629" s="63"/>
      <c r="AE629" s="110"/>
      <c r="AF629" s="63"/>
      <c r="AG629" s="63"/>
      <c r="AH629" s="63"/>
      <c r="AI629" s="63"/>
      <c r="AJ629" s="63"/>
      <c r="AK629" s="63"/>
      <c r="AL629" s="63"/>
      <c r="AM629" s="63"/>
      <c r="AN629" s="63"/>
      <c r="AO629" s="63"/>
      <c r="AP629" s="63"/>
      <c r="AQ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R629" s="63"/>
      <c r="BS629" s="63"/>
      <c r="BT629" s="63"/>
      <c r="BU629" s="63"/>
      <c r="BV629" s="63"/>
      <c r="BW629" s="63"/>
      <c r="BX629" s="63"/>
      <c r="BY629" s="63"/>
      <c r="BZ629" s="63"/>
      <c r="CA629" s="63"/>
      <c r="CB629" s="63"/>
      <c r="CC629" s="63"/>
    </row>
    <row r="630" spans="1:81" x14ac:dyDescent="0.35">
      <c r="A630" s="97"/>
      <c r="B630" s="82"/>
      <c r="C630" s="82"/>
      <c r="D630" s="82"/>
      <c r="E630" s="82"/>
      <c r="F630" s="63"/>
      <c r="G630" s="63"/>
      <c r="H630" s="63"/>
      <c r="I630" s="63"/>
      <c r="J630" s="63"/>
      <c r="K630" s="63"/>
      <c r="L630" s="63"/>
      <c r="M630" s="63"/>
      <c r="N630" s="63"/>
      <c r="O630" s="63"/>
      <c r="P630" s="63"/>
      <c r="Q630" s="63"/>
      <c r="R630" s="63"/>
      <c r="S630" s="63"/>
      <c r="T630" s="63"/>
      <c r="U630" s="63"/>
      <c r="X630" s="63"/>
      <c r="Y630" s="63"/>
      <c r="Z630" s="63"/>
      <c r="AA630" s="63"/>
      <c r="AB630" s="63"/>
      <c r="AC630" s="63"/>
      <c r="AD630" s="63"/>
      <c r="AE630" s="110"/>
      <c r="AF630" s="63"/>
      <c r="AG630" s="63"/>
      <c r="AH630" s="63"/>
      <c r="AI630" s="63"/>
      <c r="AJ630" s="63"/>
      <c r="AK630" s="63"/>
      <c r="AL630" s="63"/>
      <c r="AM630" s="63"/>
      <c r="AN630" s="63"/>
      <c r="AO630" s="63"/>
      <c r="AP630" s="63"/>
      <c r="AQ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R630" s="63"/>
      <c r="BS630" s="63"/>
      <c r="BT630" s="63"/>
      <c r="BU630" s="63"/>
      <c r="BV630" s="63"/>
      <c r="BW630" s="63"/>
      <c r="BX630" s="63"/>
      <c r="BY630" s="63"/>
      <c r="BZ630" s="63"/>
      <c r="CA630" s="63"/>
      <c r="CB630" s="63"/>
      <c r="CC630" s="63"/>
    </row>
    <row r="631" spans="1:81" x14ac:dyDescent="0.35">
      <c r="A631" s="97"/>
      <c r="B631" s="82"/>
      <c r="C631" s="82"/>
      <c r="D631" s="82"/>
      <c r="E631" s="82"/>
      <c r="F631" s="63"/>
      <c r="G631" s="63"/>
      <c r="H631" s="63"/>
      <c r="I631" s="63"/>
      <c r="J631" s="63"/>
      <c r="K631" s="63"/>
      <c r="L631" s="63"/>
      <c r="M631" s="63"/>
      <c r="N631" s="63"/>
      <c r="O631" s="63"/>
      <c r="P631" s="63"/>
      <c r="Q631" s="63"/>
      <c r="R631" s="63"/>
      <c r="S631" s="63"/>
      <c r="T631" s="63"/>
      <c r="U631" s="63"/>
      <c r="X631" s="63"/>
      <c r="Y631" s="63"/>
      <c r="Z631" s="63"/>
      <c r="AA631" s="63"/>
      <c r="AB631" s="63"/>
      <c r="AC631" s="63"/>
      <c r="AD631" s="63"/>
      <c r="AE631" s="110"/>
      <c r="AF631" s="63"/>
      <c r="AG631" s="63"/>
      <c r="AH631" s="63"/>
      <c r="AI631" s="63"/>
      <c r="AJ631" s="63"/>
      <c r="AK631" s="63"/>
      <c r="AL631" s="63"/>
      <c r="AM631" s="63"/>
      <c r="AN631" s="63"/>
      <c r="AO631" s="63"/>
      <c r="AP631" s="63"/>
      <c r="AQ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R631" s="63"/>
      <c r="BS631" s="63"/>
      <c r="BT631" s="63"/>
      <c r="BU631" s="63"/>
      <c r="BV631" s="63"/>
      <c r="BW631" s="63"/>
      <c r="BX631" s="63"/>
      <c r="BY631" s="63"/>
      <c r="BZ631" s="63"/>
      <c r="CA631" s="63"/>
      <c r="CB631" s="63"/>
      <c r="CC631" s="63"/>
    </row>
    <row r="632" spans="1:81" x14ac:dyDescent="0.35">
      <c r="A632" s="97"/>
      <c r="B632" s="82"/>
      <c r="C632" s="82"/>
      <c r="D632" s="82"/>
      <c r="E632" s="82"/>
      <c r="F632" s="63"/>
      <c r="G632" s="63"/>
      <c r="H632" s="63"/>
      <c r="I632" s="63"/>
      <c r="J632" s="63"/>
      <c r="K632" s="63"/>
      <c r="L632" s="63"/>
      <c r="M632" s="63"/>
      <c r="N632" s="63"/>
      <c r="O632" s="63"/>
      <c r="P632" s="63"/>
      <c r="Q632" s="63"/>
      <c r="R632" s="63"/>
      <c r="S632" s="63"/>
      <c r="T632" s="63"/>
      <c r="U632" s="63"/>
      <c r="X632" s="63"/>
      <c r="Y632" s="63"/>
      <c r="Z632" s="63"/>
      <c r="AA632" s="63"/>
      <c r="AB632" s="63"/>
      <c r="AC632" s="63"/>
      <c r="AD632" s="63"/>
      <c r="AE632" s="110"/>
      <c r="AF632" s="63"/>
      <c r="AG632" s="63"/>
      <c r="AH632" s="63"/>
      <c r="AI632" s="63"/>
      <c r="AJ632" s="63"/>
      <c r="AK632" s="63"/>
      <c r="AL632" s="63"/>
      <c r="AM632" s="63"/>
      <c r="AN632" s="63"/>
      <c r="AO632" s="63"/>
      <c r="AP632" s="63"/>
      <c r="AQ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R632" s="63"/>
      <c r="BS632" s="63"/>
      <c r="BT632" s="63"/>
      <c r="BU632" s="63"/>
      <c r="BV632" s="63"/>
      <c r="BW632" s="63"/>
      <c r="BX632" s="63"/>
      <c r="BY632" s="63"/>
      <c r="BZ632" s="63"/>
      <c r="CA632" s="63"/>
      <c r="CB632" s="63"/>
      <c r="CC632" s="63"/>
    </row>
    <row r="633" spans="1:81" x14ac:dyDescent="0.35">
      <c r="A633" s="97"/>
      <c r="B633" s="82"/>
      <c r="C633" s="82"/>
      <c r="D633" s="82"/>
      <c r="E633" s="82"/>
      <c r="F633" s="63"/>
      <c r="G633" s="63"/>
      <c r="H633" s="63"/>
      <c r="I633" s="63"/>
      <c r="J633" s="63"/>
      <c r="K633" s="63"/>
      <c r="L633" s="63"/>
      <c r="M633" s="63"/>
      <c r="N633" s="63"/>
      <c r="O633" s="63"/>
      <c r="P633" s="63"/>
      <c r="Q633" s="63"/>
      <c r="R633" s="63"/>
      <c r="S633" s="63"/>
      <c r="T633" s="63"/>
      <c r="U633" s="63"/>
      <c r="X633" s="63"/>
      <c r="Y633" s="63"/>
      <c r="Z633" s="63"/>
      <c r="AA633" s="63"/>
      <c r="AB633" s="63"/>
      <c r="AC633" s="63"/>
      <c r="AD633" s="63"/>
      <c r="AE633" s="110"/>
      <c r="AF633" s="63"/>
      <c r="AG633" s="63"/>
      <c r="AH633" s="63"/>
      <c r="AI633" s="63"/>
      <c r="AJ633" s="63"/>
      <c r="AK633" s="63"/>
      <c r="AL633" s="63"/>
      <c r="AM633" s="63"/>
      <c r="AN633" s="63"/>
      <c r="AO633" s="63"/>
      <c r="AP633" s="63"/>
      <c r="AQ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R633" s="63"/>
      <c r="BS633" s="63"/>
      <c r="BT633" s="63"/>
      <c r="BU633" s="63"/>
      <c r="BV633" s="63"/>
      <c r="BW633" s="63"/>
      <c r="BX633" s="63"/>
      <c r="BY633" s="63"/>
      <c r="BZ633" s="63"/>
      <c r="CA633" s="63"/>
      <c r="CB633" s="63"/>
      <c r="CC633" s="63"/>
    </row>
    <row r="634" spans="1:81" x14ac:dyDescent="0.35">
      <c r="A634" s="97"/>
      <c r="B634" s="82"/>
      <c r="C634" s="82"/>
      <c r="D634" s="82"/>
      <c r="E634" s="82"/>
      <c r="F634" s="63"/>
      <c r="G634" s="63"/>
      <c r="H634" s="63"/>
      <c r="I634" s="63"/>
      <c r="J634" s="63"/>
      <c r="K634" s="63"/>
      <c r="L634" s="63"/>
      <c r="M634" s="63"/>
      <c r="N634" s="63"/>
      <c r="O634" s="63"/>
      <c r="P634" s="63"/>
      <c r="Q634" s="63"/>
      <c r="R634" s="63"/>
      <c r="S634" s="63"/>
      <c r="T634" s="63"/>
      <c r="U634" s="63"/>
      <c r="X634" s="63"/>
      <c r="Y634" s="63"/>
      <c r="Z634" s="63"/>
      <c r="AA634" s="63"/>
      <c r="AB634" s="63"/>
      <c r="AC634" s="63"/>
      <c r="AD634" s="63"/>
      <c r="AE634" s="110"/>
      <c r="AF634" s="63"/>
      <c r="AG634" s="63"/>
      <c r="AH634" s="63"/>
      <c r="AI634" s="63"/>
      <c r="AJ634" s="63"/>
      <c r="AK634" s="63"/>
      <c r="AL634" s="63"/>
      <c r="AM634" s="63"/>
      <c r="AN634" s="63"/>
      <c r="AO634" s="63"/>
      <c r="AP634" s="63"/>
      <c r="AQ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R634" s="63"/>
      <c r="BS634" s="63"/>
      <c r="BT634" s="63"/>
      <c r="BU634" s="63"/>
      <c r="BV634" s="63"/>
      <c r="BW634" s="63"/>
      <c r="BX634" s="63"/>
      <c r="BY634" s="63"/>
      <c r="BZ634" s="63"/>
      <c r="CA634" s="63"/>
      <c r="CB634" s="63"/>
      <c r="CC634" s="63"/>
    </row>
    <row r="635" spans="1:81" x14ac:dyDescent="0.35">
      <c r="A635" s="97"/>
      <c r="B635" s="82"/>
      <c r="C635" s="82"/>
      <c r="D635" s="82"/>
      <c r="E635" s="82"/>
      <c r="F635" s="63"/>
      <c r="G635" s="63"/>
      <c r="H635" s="63"/>
      <c r="I635" s="63"/>
      <c r="J635" s="63"/>
      <c r="K635" s="63"/>
      <c r="L635" s="63"/>
      <c r="M635" s="63"/>
      <c r="N635" s="63"/>
      <c r="O635" s="63"/>
      <c r="P635" s="63"/>
      <c r="Q635" s="63"/>
      <c r="R635" s="63"/>
      <c r="S635" s="63"/>
      <c r="T635" s="63"/>
      <c r="U635" s="63"/>
      <c r="X635" s="63"/>
      <c r="Y635" s="63"/>
      <c r="Z635" s="63"/>
      <c r="AA635" s="63"/>
      <c r="AB635" s="63"/>
      <c r="AC635" s="63"/>
      <c r="AD635" s="63"/>
      <c r="AE635" s="110"/>
      <c r="AF635" s="63"/>
      <c r="AG635" s="63"/>
      <c r="AH635" s="63"/>
      <c r="AI635" s="63"/>
      <c r="AJ635" s="63"/>
      <c r="AK635" s="63"/>
      <c r="AL635" s="63"/>
      <c r="AM635" s="63"/>
      <c r="AN635" s="63"/>
      <c r="AO635" s="63"/>
      <c r="AP635" s="63"/>
      <c r="AQ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R635" s="63"/>
      <c r="BS635" s="63"/>
      <c r="BT635" s="63"/>
      <c r="BU635" s="63"/>
      <c r="BV635" s="63"/>
      <c r="BW635" s="63"/>
      <c r="BX635" s="63"/>
      <c r="BY635" s="63"/>
      <c r="BZ635" s="63"/>
      <c r="CA635" s="63"/>
      <c r="CB635" s="63"/>
      <c r="CC635" s="63"/>
    </row>
    <row r="636" spans="1:81" x14ac:dyDescent="0.35">
      <c r="A636" s="97"/>
      <c r="B636" s="82"/>
      <c r="C636" s="82"/>
      <c r="D636" s="82"/>
      <c r="E636" s="82"/>
      <c r="F636" s="63"/>
      <c r="G636" s="63"/>
      <c r="H636" s="63"/>
      <c r="I636" s="63"/>
      <c r="J636" s="63"/>
      <c r="K636" s="63"/>
      <c r="L636" s="63"/>
      <c r="M636" s="63"/>
      <c r="N636" s="63"/>
      <c r="O636" s="63"/>
      <c r="P636" s="63"/>
      <c r="Q636" s="63"/>
      <c r="R636" s="63"/>
      <c r="S636" s="63"/>
      <c r="T636" s="63"/>
      <c r="U636" s="63"/>
      <c r="X636" s="63"/>
      <c r="Y636" s="63"/>
      <c r="Z636" s="63"/>
      <c r="AA636" s="63"/>
      <c r="AB636" s="63"/>
      <c r="AC636" s="63"/>
      <c r="AD636" s="63"/>
      <c r="AE636" s="110"/>
      <c r="AF636" s="63"/>
      <c r="AG636" s="63"/>
      <c r="AH636" s="63"/>
      <c r="AI636" s="63"/>
      <c r="AJ636" s="63"/>
      <c r="AK636" s="63"/>
      <c r="AL636" s="63"/>
      <c r="AM636" s="63"/>
      <c r="AN636" s="63"/>
      <c r="AO636" s="63"/>
      <c r="AP636" s="63"/>
      <c r="AQ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R636" s="63"/>
      <c r="BS636" s="63"/>
      <c r="BT636" s="63"/>
      <c r="BU636" s="63"/>
      <c r="BV636" s="63"/>
      <c r="BW636" s="63"/>
      <c r="BX636" s="63"/>
      <c r="BY636" s="63"/>
      <c r="BZ636" s="63"/>
      <c r="CA636" s="63"/>
      <c r="CB636" s="63"/>
      <c r="CC636" s="63"/>
    </row>
    <row r="637" spans="1:81" x14ac:dyDescent="0.35">
      <c r="A637" s="97"/>
      <c r="B637" s="82"/>
      <c r="C637" s="82"/>
      <c r="D637" s="82"/>
      <c r="E637" s="82"/>
      <c r="F637" s="63"/>
      <c r="G637" s="63"/>
      <c r="H637" s="63"/>
      <c r="I637" s="63"/>
      <c r="J637" s="63"/>
      <c r="K637" s="63"/>
      <c r="L637" s="63"/>
      <c r="M637" s="63"/>
      <c r="N637" s="63"/>
      <c r="O637" s="63"/>
      <c r="P637" s="63"/>
      <c r="Q637" s="63"/>
      <c r="R637" s="63"/>
      <c r="S637" s="63"/>
      <c r="T637" s="63"/>
      <c r="U637" s="63"/>
      <c r="X637" s="63"/>
      <c r="Y637" s="63"/>
      <c r="Z637" s="63"/>
      <c r="AA637" s="63"/>
      <c r="AB637" s="63"/>
      <c r="AC637" s="63"/>
      <c r="AD637" s="63"/>
      <c r="AE637" s="110"/>
      <c r="AF637" s="63"/>
      <c r="AG637" s="63"/>
      <c r="AH637" s="63"/>
      <c r="AI637" s="63"/>
      <c r="AJ637" s="63"/>
      <c r="AK637" s="63"/>
      <c r="AL637" s="63"/>
      <c r="AM637" s="63"/>
      <c r="AN637" s="63"/>
      <c r="AO637" s="63"/>
      <c r="AP637" s="63"/>
      <c r="AQ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R637" s="63"/>
      <c r="BS637" s="63"/>
      <c r="BT637" s="63"/>
      <c r="BU637" s="63"/>
      <c r="BV637" s="63"/>
      <c r="BW637" s="63"/>
      <c r="BX637" s="63"/>
      <c r="BY637" s="63"/>
      <c r="BZ637" s="63"/>
      <c r="CA637" s="63"/>
      <c r="CB637" s="63"/>
      <c r="CC637" s="63"/>
    </row>
    <row r="638" spans="1:81" x14ac:dyDescent="0.35">
      <c r="A638" s="97"/>
      <c r="B638" s="82"/>
      <c r="C638" s="82"/>
      <c r="D638" s="82"/>
      <c r="E638" s="82"/>
      <c r="F638" s="63"/>
      <c r="G638" s="63"/>
      <c r="H638" s="63"/>
      <c r="I638" s="63"/>
      <c r="J638" s="63"/>
      <c r="K638" s="63"/>
      <c r="L638" s="63"/>
      <c r="M638" s="63"/>
      <c r="N638" s="63"/>
      <c r="O638" s="63"/>
      <c r="P638" s="63"/>
      <c r="Q638" s="63"/>
      <c r="R638" s="63"/>
      <c r="S638" s="63"/>
      <c r="T638" s="63"/>
      <c r="U638" s="63"/>
      <c r="X638" s="63"/>
      <c r="Y638" s="63"/>
      <c r="Z638" s="63"/>
      <c r="AA638" s="63"/>
      <c r="AB638" s="63"/>
      <c r="AC638" s="63"/>
      <c r="AD638" s="63"/>
      <c r="AE638" s="110"/>
      <c r="AF638" s="63"/>
      <c r="AG638" s="63"/>
      <c r="AH638" s="63"/>
      <c r="AI638" s="63"/>
      <c r="AJ638" s="63"/>
      <c r="AK638" s="63"/>
      <c r="AL638" s="63"/>
      <c r="AM638" s="63"/>
      <c r="AN638" s="63"/>
      <c r="AO638" s="63"/>
      <c r="AP638" s="63"/>
      <c r="AQ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R638" s="63"/>
      <c r="BS638" s="63"/>
      <c r="BT638" s="63"/>
      <c r="BU638" s="63"/>
      <c r="BV638" s="63"/>
      <c r="BW638" s="63"/>
      <c r="BX638" s="63"/>
      <c r="BY638" s="63"/>
      <c r="BZ638" s="63"/>
      <c r="CA638" s="63"/>
      <c r="CB638" s="63"/>
      <c r="CC638" s="63"/>
    </row>
    <row r="639" spans="1:81" x14ac:dyDescent="0.35">
      <c r="A639" s="97"/>
      <c r="B639" s="82"/>
      <c r="C639" s="82"/>
      <c r="D639" s="82"/>
      <c r="E639" s="82"/>
      <c r="F639" s="63"/>
      <c r="G639" s="63"/>
      <c r="H639" s="63"/>
      <c r="I639" s="63"/>
      <c r="J639" s="63"/>
      <c r="K639" s="63"/>
      <c r="L639" s="63"/>
      <c r="M639" s="63"/>
      <c r="N639" s="63"/>
      <c r="O639" s="63"/>
      <c r="P639" s="63"/>
      <c r="Q639" s="63"/>
      <c r="R639" s="63"/>
      <c r="S639" s="63"/>
      <c r="T639" s="63"/>
      <c r="U639" s="63"/>
      <c r="X639" s="63"/>
      <c r="Y639" s="63"/>
      <c r="Z639" s="63"/>
      <c r="AA639" s="63"/>
      <c r="AB639" s="63"/>
      <c r="AC639" s="63"/>
      <c r="AD639" s="63"/>
      <c r="AE639" s="110"/>
      <c r="AF639" s="63"/>
      <c r="AG639" s="63"/>
      <c r="AH639" s="63"/>
      <c r="AI639" s="63"/>
      <c r="AJ639" s="63"/>
      <c r="AK639" s="63"/>
      <c r="AL639" s="63"/>
      <c r="AM639" s="63"/>
      <c r="AN639" s="63"/>
      <c r="AO639" s="63"/>
      <c r="AP639" s="63"/>
      <c r="AQ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R639" s="63"/>
      <c r="BS639" s="63"/>
      <c r="BT639" s="63"/>
      <c r="BU639" s="63"/>
      <c r="BV639" s="63"/>
      <c r="BW639" s="63"/>
      <c r="BX639" s="63"/>
      <c r="BY639" s="63"/>
      <c r="BZ639" s="63"/>
      <c r="CA639" s="63"/>
      <c r="CB639" s="63"/>
      <c r="CC639" s="63"/>
    </row>
    <row r="640" spans="1:81" x14ac:dyDescent="0.35">
      <c r="A640" s="97"/>
      <c r="B640" s="82"/>
      <c r="C640" s="82"/>
      <c r="D640" s="82"/>
      <c r="E640" s="82"/>
      <c r="F640" s="63"/>
      <c r="G640" s="63"/>
      <c r="H640" s="63"/>
      <c r="I640" s="63"/>
      <c r="J640" s="63"/>
      <c r="K640" s="63"/>
      <c r="L640" s="63"/>
      <c r="M640" s="63"/>
      <c r="N640" s="63"/>
      <c r="O640" s="63"/>
      <c r="P640" s="63"/>
      <c r="Q640" s="63"/>
      <c r="R640" s="63"/>
      <c r="S640" s="63"/>
      <c r="T640" s="63"/>
      <c r="U640" s="63"/>
      <c r="X640" s="63"/>
      <c r="Y640" s="63"/>
      <c r="Z640" s="63"/>
      <c r="AA640" s="63"/>
      <c r="AB640" s="63"/>
      <c r="AC640" s="63"/>
      <c r="AD640" s="63"/>
      <c r="AE640" s="110"/>
      <c r="AF640" s="63"/>
      <c r="AG640" s="63"/>
      <c r="AH640" s="63"/>
      <c r="AI640" s="63"/>
      <c r="AJ640" s="63"/>
      <c r="AK640" s="63"/>
      <c r="AL640" s="63"/>
      <c r="AM640" s="63"/>
      <c r="AN640" s="63"/>
      <c r="AO640" s="63"/>
      <c r="AP640" s="63"/>
      <c r="AQ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R640" s="63"/>
      <c r="BS640" s="63"/>
      <c r="BT640" s="63"/>
      <c r="BU640" s="63"/>
      <c r="BV640" s="63"/>
      <c r="BW640" s="63"/>
      <c r="BX640" s="63"/>
      <c r="BY640" s="63"/>
      <c r="BZ640" s="63"/>
      <c r="CA640" s="63"/>
      <c r="CB640" s="63"/>
      <c r="CC640" s="63"/>
    </row>
    <row r="641" spans="1:82" x14ac:dyDescent="0.35">
      <c r="A641" s="97"/>
      <c r="B641" s="82"/>
      <c r="C641" s="82"/>
      <c r="D641" s="82"/>
      <c r="E641" s="82"/>
      <c r="F641" s="63"/>
      <c r="G641" s="63"/>
      <c r="H641" s="63"/>
      <c r="I641" s="63"/>
      <c r="J641" s="63"/>
      <c r="K641" s="63"/>
      <c r="L641" s="63"/>
      <c r="M641" s="63"/>
      <c r="N641" s="63"/>
      <c r="O641" s="63"/>
      <c r="P641" s="63"/>
      <c r="Q641" s="63"/>
      <c r="R641" s="63"/>
      <c r="S641" s="63"/>
      <c r="T641" s="63"/>
      <c r="U641" s="63"/>
      <c r="X641" s="63"/>
      <c r="Y641" s="63"/>
      <c r="Z641" s="63"/>
      <c r="AA641" s="63"/>
      <c r="AB641" s="63"/>
      <c r="AC641" s="63"/>
      <c r="AD641" s="63"/>
      <c r="AE641" s="110"/>
      <c r="AF641" s="63"/>
      <c r="AG641" s="63"/>
      <c r="AH641" s="63"/>
      <c r="AI641" s="63"/>
      <c r="AJ641" s="63"/>
      <c r="AK641" s="63"/>
      <c r="AL641" s="63"/>
      <c r="AM641" s="63"/>
      <c r="AN641" s="63"/>
      <c r="AO641" s="63"/>
      <c r="AP641" s="63"/>
      <c r="AQ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R641" s="63"/>
      <c r="BS641" s="63"/>
      <c r="BT641" s="63"/>
      <c r="BU641" s="63"/>
      <c r="BV641" s="63"/>
      <c r="BW641" s="63"/>
      <c r="BX641" s="63"/>
      <c r="BY641" s="63"/>
      <c r="BZ641" s="63"/>
      <c r="CA641" s="63"/>
      <c r="CB641" s="63"/>
      <c r="CC641" s="63"/>
    </row>
    <row r="642" spans="1:82" x14ac:dyDescent="0.35">
      <c r="A642" s="97"/>
      <c r="B642" s="82"/>
      <c r="C642" s="82"/>
      <c r="D642" s="82"/>
      <c r="E642" s="82"/>
      <c r="F642" s="63"/>
      <c r="G642" s="63"/>
      <c r="H642" s="63"/>
      <c r="I642" s="63"/>
      <c r="J642" s="63"/>
      <c r="K642" s="63"/>
      <c r="L642" s="63"/>
      <c r="M642" s="63"/>
      <c r="N642" s="63"/>
      <c r="O642" s="63"/>
      <c r="P642" s="63"/>
      <c r="Q642" s="63"/>
      <c r="R642" s="63"/>
      <c r="S642" s="63"/>
      <c r="T642" s="63"/>
      <c r="U642" s="63"/>
      <c r="X642" s="63"/>
      <c r="Y642" s="63"/>
      <c r="Z642" s="63"/>
      <c r="AA642" s="63"/>
      <c r="AB642" s="63"/>
      <c r="AC642" s="63"/>
      <c r="AD642" s="63"/>
      <c r="AE642" s="110"/>
      <c r="AF642" s="63"/>
      <c r="AG642" s="63"/>
      <c r="AH642" s="63"/>
      <c r="AI642" s="63"/>
      <c r="AJ642" s="63"/>
      <c r="AK642" s="63"/>
      <c r="AL642" s="63"/>
      <c r="AM642" s="63"/>
      <c r="AN642" s="63"/>
      <c r="AO642" s="63"/>
      <c r="AP642" s="63"/>
      <c r="AQ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R642" s="63"/>
      <c r="BS642" s="63"/>
      <c r="BT642" s="63"/>
      <c r="BU642" s="63"/>
      <c r="BV642" s="63"/>
      <c r="BW642" s="63"/>
      <c r="BX642" s="63"/>
      <c r="BY642" s="63"/>
      <c r="BZ642" s="63"/>
      <c r="CA642" s="63"/>
      <c r="CB642" s="63"/>
      <c r="CC642" s="63"/>
    </row>
    <row r="643" spans="1:82" x14ac:dyDescent="0.35">
      <c r="A643" s="97"/>
      <c r="B643" s="82"/>
      <c r="C643" s="82"/>
      <c r="D643" s="82"/>
      <c r="E643" s="82"/>
      <c r="F643" s="63"/>
      <c r="G643" s="63"/>
      <c r="H643" s="63"/>
      <c r="I643" s="63"/>
      <c r="J643" s="63"/>
      <c r="K643" s="63"/>
      <c r="L643" s="63"/>
      <c r="M643" s="63"/>
      <c r="N643" s="63"/>
      <c r="O643" s="63"/>
      <c r="P643" s="63"/>
      <c r="Q643" s="63"/>
      <c r="R643" s="63"/>
      <c r="S643" s="63"/>
      <c r="T643" s="63"/>
      <c r="U643" s="63"/>
      <c r="X643" s="63"/>
      <c r="Y643" s="63"/>
      <c r="Z643" s="63"/>
      <c r="AA643" s="63"/>
      <c r="AB643" s="63"/>
      <c r="AC643" s="63"/>
      <c r="AD643" s="63"/>
      <c r="AE643" s="110"/>
      <c r="AF643" s="63"/>
      <c r="AG643" s="63"/>
      <c r="AH643" s="63"/>
      <c r="AI643" s="63"/>
      <c r="AJ643" s="63"/>
      <c r="AK643" s="63"/>
      <c r="AL643" s="63"/>
      <c r="AM643" s="63"/>
      <c r="AN643" s="63"/>
      <c r="AO643" s="63"/>
      <c r="AP643" s="63"/>
      <c r="AQ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R643" s="63"/>
      <c r="BS643" s="63"/>
      <c r="BT643" s="63"/>
      <c r="BU643" s="63"/>
      <c r="BV643" s="63"/>
      <c r="BW643" s="63"/>
      <c r="BX643" s="63"/>
      <c r="BY643" s="63"/>
      <c r="BZ643" s="63"/>
      <c r="CA643" s="63"/>
      <c r="CB643" s="63"/>
      <c r="CC643" s="63"/>
    </row>
    <row r="644" spans="1:82" x14ac:dyDescent="0.35">
      <c r="A644" s="97"/>
      <c r="B644" s="82"/>
      <c r="C644" s="82"/>
      <c r="D644" s="82"/>
      <c r="E644" s="82"/>
      <c r="F644" s="63"/>
      <c r="G644" s="63"/>
      <c r="H644" s="63"/>
      <c r="I644" s="63"/>
      <c r="J644" s="63"/>
      <c r="K644" s="63"/>
      <c r="L644" s="63"/>
      <c r="M644" s="63"/>
      <c r="N644" s="63"/>
      <c r="O644" s="63"/>
      <c r="P644" s="63"/>
      <c r="Q644" s="63"/>
      <c r="R644" s="63"/>
      <c r="S644" s="63"/>
      <c r="T644" s="63"/>
      <c r="U644" s="63"/>
      <c r="X644" s="63"/>
      <c r="Y644" s="63"/>
      <c r="Z644" s="63"/>
      <c r="AA644" s="63"/>
      <c r="AB644" s="63"/>
      <c r="AC644" s="63"/>
      <c r="AD644" s="63"/>
      <c r="AE644" s="110"/>
      <c r="AF644" s="63"/>
      <c r="AG644" s="63"/>
      <c r="AH644" s="63"/>
      <c r="AI644" s="63"/>
      <c r="AJ644" s="63"/>
      <c r="AK644" s="63"/>
      <c r="AL644" s="63"/>
      <c r="AM644" s="63"/>
      <c r="AN644" s="63"/>
      <c r="AO644" s="63"/>
      <c r="AP644" s="63"/>
      <c r="AQ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R644" s="63"/>
      <c r="BS644" s="63"/>
      <c r="BT644" s="63"/>
      <c r="BU644" s="63"/>
      <c r="BV644" s="63"/>
      <c r="BW644" s="63"/>
      <c r="BX644" s="63"/>
      <c r="BY644" s="63"/>
      <c r="BZ644" s="63"/>
      <c r="CA644" s="63"/>
      <c r="CB644" s="63"/>
      <c r="CC644" s="63"/>
    </row>
    <row r="645" spans="1:82" x14ac:dyDescent="0.35">
      <c r="A645" s="97"/>
      <c r="B645" s="82"/>
      <c r="C645" s="82"/>
      <c r="D645" s="82"/>
      <c r="E645" s="82"/>
      <c r="F645" s="63"/>
      <c r="G645" s="63"/>
      <c r="H645" s="63"/>
      <c r="I645" s="63"/>
      <c r="J645" s="63"/>
      <c r="K645" s="63"/>
      <c r="L645" s="63"/>
      <c r="M645" s="63"/>
      <c r="N645" s="63"/>
      <c r="O645" s="63"/>
      <c r="P645" s="63"/>
      <c r="Q645" s="63"/>
      <c r="R645" s="63"/>
      <c r="S645" s="63"/>
      <c r="T645" s="63"/>
      <c r="U645" s="63"/>
      <c r="X645" s="63"/>
      <c r="Y645" s="63"/>
      <c r="Z645" s="63"/>
      <c r="AA645" s="63"/>
      <c r="AB645" s="63"/>
      <c r="AC645" s="63"/>
      <c r="AD645" s="63"/>
      <c r="AE645" s="110"/>
      <c r="AF645" s="63"/>
      <c r="AG645" s="63"/>
      <c r="AH645" s="63"/>
      <c r="AI645" s="63"/>
      <c r="AJ645" s="63"/>
      <c r="AK645" s="63"/>
      <c r="AL645" s="63"/>
      <c r="AM645" s="63"/>
      <c r="AN645" s="63"/>
      <c r="AO645" s="63"/>
      <c r="AP645" s="63"/>
      <c r="AQ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R645" s="63"/>
      <c r="BS645" s="63"/>
      <c r="BT645" s="63"/>
      <c r="BU645" s="63"/>
      <c r="BV645" s="63"/>
      <c r="BW645" s="63"/>
      <c r="BX645" s="63"/>
      <c r="BY645" s="63"/>
      <c r="BZ645" s="63"/>
      <c r="CA645" s="63"/>
      <c r="CB645" s="63"/>
      <c r="CC645" s="63"/>
    </row>
    <row r="646" spans="1:82" x14ac:dyDescent="0.35">
      <c r="A646" s="97"/>
      <c r="B646" s="82"/>
      <c r="C646" s="82"/>
      <c r="D646" s="82"/>
      <c r="E646" s="82"/>
      <c r="F646" s="63"/>
      <c r="G646" s="63"/>
      <c r="H646" s="63"/>
      <c r="I646" s="63"/>
      <c r="J646" s="63"/>
      <c r="K646" s="63"/>
      <c r="L646" s="63"/>
      <c r="M646" s="63"/>
      <c r="N646" s="63"/>
      <c r="O646" s="63"/>
      <c r="P646" s="63"/>
      <c r="Q646" s="63"/>
      <c r="R646" s="63"/>
      <c r="S646" s="63"/>
      <c r="T646" s="63"/>
      <c r="U646" s="63"/>
      <c r="X646" s="63"/>
      <c r="Y646" s="63"/>
      <c r="Z646" s="63"/>
      <c r="AA646" s="63"/>
      <c r="AB646" s="63"/>
      <c r="AC646" s="63"/>
      <c r="AD646" s="63"/>
      <c r="AE646" s="110"/>
      <c r="AF646" s="63"/>
      <c r="AG646" s="63"/>
      <c r="AH646" s="63"/>
      <c r="AI646" s="63"/>
      <c r="AJ646" s="63"/>
      <c r="AK646" s="63"/>
      <c r="AL646" s="63"/>
      <c r="AM646" s="63"/>
      <c r="AN646" s="63"/>
      <c r="AO646" s="63"/>
      <c r="AP646" s="63"/>
      <c r="AQ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R646" s="63"/>
      <c r="BS646" s="63"/>
      <c r="BT646" s="63"/>
      <c r="BU646" s="63"/>
      <c r="BV646" s="63"/>
      <c r="BW646" s="63"/>
      <c r="BX646" s="63"/>
      <c r="BY646" s="63"/>
      <c r="BZ646" s="63"/>
      <c r="CA646" s="63"/>
      <c r="CB646" s="63"/>
      <c r="CC646" s="63"/>
    </row>
    <row r="647" spans="1:82" x14ac:dyDescent="0.35">
      <c r="A647" s="97"/>
      <c r="B647" s="82"/>
      <c r="C647" s="82"/>
      <c r="D647" s="82"/>
      <c r="E647" s="82"/>
      <c r="F647" s="63"/>
      <c r="G647" s="63"/>
      <c r="H647" s="63"/>
      <c r="I647" s="63"/>
      <c r="J647" s="63"/>
      <c r="K647" s="63"/>
      <c r="L647" s="63"/>
      <c r="M647" s="63"/>
      <c r="N647" s="63"/>
      <c r="O647" s="63"/>
      <c r="P647" s="63"/>
      <c r="Q647" s="63"/>
      <c r="R647" s="63"/>
      <c r="S647" s="63"/>
      <c r="T647" s="63"/>
      <c r="U647" s="63"/>
      <c r="X647" s="63"/>
      <c r="Y647" s="63"/>
      <c r="Z647" s="63"/>
      <c r="AA647" s="63"/>
      <c r="AB647" s="63"/>
      <c r="AC647" s="63"/>
      <c r="AD647" s="63"/>
      <c r="AE647" s="110"/>
      <c r="AF647" s="63"/>
      <c r="AG647" s="63"/>
      <c r="AH647" s="63"/>
      <c r="AI647" s="63"/>
      <c r="AJ647" s="63"/>
      <c r="AK647" s="63"/>
      <c r="AL647" s="63"/>
      <c r="AM647" s="63"/>
      <c r="AN647" s="63"/>
      <c r="AO647" s="63"/>
      <c r="AP647" s="63"/>
      <c r="AQ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R647" s="63"/>
      <c r="BS647" s="63"/>
      <c r="BT647" s="63"/>
      <c r="BU647" s="63"/>
      <c r="BV647" s="63"/>
      <c r="BW647" s="63"/>
      <c r="BX647" s="63"/>
      <c r="BY647" s="63"/>
      <c r="BZ647" s="63"/>
      <c r="CA647" s="63"/>
      <c r="CB647" s="63"/>
      <c r="CC647" s="63"/>
    </row>
    <row r="648" spans="1:82" x14ac:dyDescent="0.35">
      <c r="A648" s="97"/>
      <c r="B648" s="82"/>
      <c r="C648" s="82"/>
      <c r="D648" s="82"/>
      <c r="E648" s="82"/>
      <c r="F648" s="63"/>
      <c r="G648" s="63"/>
      <c r="H648" s="63"/>
      <c r="I648" s="63"/>
      <c r="J648" s="63"/>
      <c r="K648" s="63"/>
      <c r="L648" s="63"/>
      <c r="M648" s="63"/>
      <c r="N648" s="63"/>
      <c r="O648" s="63"/>
      <c r="P648" s="63"/>
      <c r="Q648" s="63"/>
      <c r="R648" s="63"/>
      <c r="S648" s="63"/>
      <c r="T648" s="63"/>
      <c r="U648" s="63"/>
      <c r="X648" s="63"/>
      <c r="Y648" s="63"/>
      <c r="Z648" s="63"/>
      <c r="AA648" s="63"/>
      <c r="AB648" s="63"/>
      <c r="AC648" s="63"/>
      <c r="AD648" s="63"/>
      <c r="AE648" s="110"/>
      <c r="AF648" s="63"/>
      <c r="AG648" s="63"/>
      <c r="AH648" s="63"/>
      <c r="AI648" s="63"/>
      <c r="AJ648" s="63"/>
      <c r="AK648" s="63"/>
      <c r="AL648" s="63"/>
      <c r="AM648" s="63"/>
      <c r="AN648" s="63"/>
      <c r="AO648" s="63"/>
      <c r="AP648" s="63"/>
      <c r="AQ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R648" s="63"/>
      <c r="BS648" s="63"/>
      <c r="BT648" s="63"/>
      <c r="BU648" s="63"/>
      <c r="BV648" s="63"/>
      <c r="BW648" s="63"/>
      <c r="BX648" s="63"/>
      <c r="BY648" s="63"/>
      <c r="BZ648" s="63"/>
      <c r="CA648" s="63"/>
      <c r="CB648" s="63"/>
      <c r="CC648" s="63"/>
    </row>
    <row r="649" spans="1:82" x14ac:dyDescent="0.35">
      <c r="A649" s="97"/>
      <c r="B649" s="82"/>
      <c r="C649" s="82"/>
      <c r="D649" s="82"/>
      <c r="E649" s="82"/>
      <c r="F649" s="63"/>
      <c r="G649" s="63"/>
      <c r="H649" s="63"/>
      <c r="I649" s="63"/>
      <c r="J649" s="63"/>
      <c r="K649" s="63"/>
      <c r="L649" s="63"/>
      <c r="M649" s="63"/>
      <c r="N649" s="63"/>
      <c r="O649" s="63"/>
      <c r="P649" s="63"/>
      <c r="Q649" s="63"/>
      <c r="R649" s="63"/>
      <c r="S649" s="63"/>
      <c r="T649" s="63"/>
      <c r="U649" s="63"/>
      <c r="X649" s="63"/>
      <c r="Y649" s="63"/>
      <c r="Z649" s="63"/>
      <c r="AA649" s="63"/>
      <c r="AB649" s="63"/>
      <c r="AC649" s="63"/>
      <c r="AD649" s="63"/>
      <c r="AE649" s="110"/>
      <c r="AF649" s="63"/>
      <c r="AG649" s="63"/>
      <c r="AH649" s="63"/>
      <c r="AI649" s="63"/>
      <c r="AJ649" s="63"/>
      <c r="AK649" s="63"/>
      <c r="AL649" s="63"/>
      <c r="AM649" s="63"/>
      <c r="AN649" s="63"/>
      <c r="AO649" s="63"/>
      <c r="AP649" s="63"/>
      <c r="AQ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R649" s="63"/>
      <c r="BS649" s="63"/>
      <c r="BT649" s="63"/>
      <c r="BU649" s="63"/>
      <c r="BV649" s="63"/>
      <c r="BW649" s="63"/>
      <c r="BX649" s="63"/>
      <c r="BY649" s="63"/>
      <c r="BZ649" s="63"/>
      <c r="CA649" s="63"/>
      <c r="CB649" s="63"/>
      <c r="CC649" s="63"/>
    </row>
    <row r="650" spans="1:82" x14ac:dyDescent="0.35">
      <c r="A650" s="97"/>
      <c r="B650" s="82"/>
      <c r="C650" s="82"/>
      <c r="D650" s="82"/>
      <c r="E650" s="82"/>
      <c r="F650" s="63"/>
      <c r="G650" s="63"/>
      <c r="H650" s="63"/>
      <c r="I650" s="63"/>
      <c r="J650" s="63"/>
      <c r="K650" s="63"/>
      <c r="L650" s="63"/>
      <c r="M650" s="63"/>
      <c r="N650" s="63"/>
      <c r="O650" s="63"/>
      <c r="P650" s="63"/>
      <c r="Q650" s="63"/>
      <c r="R650" s="63"/>
      <c r="S650" s="63"/>
      <c r="T650" s="63"/>
      <c r="U650" s="63"/>
      <c r="X650" s="63"/>
      <c r="Y650" s="63"/>
      <c r="Z650" s="63"/>
      <c r="AA650" s="63"/>
      <c r="AB650" s="63"/>
      <c r="AC650" s="63"/>
      <c r="AD650" s="63"/>
      <c r="AE650" s="110"/>
      <c r="AF650" s="63"/>
      <c r="AG650" s="63"/>
      <c r="AH650" s="63"/>
      <c r="AI650" s="63"/>
      <c r="AJ650" s="63"/>
      <c r="AK650" s="63"/>
      <c r="AL650" s="63"/>
      <c r="AM650" s="63"/>
      <c r="AN650" s="63"/>
      <c r="AO650" s="63"/>
      <c r="AP650" s="63"/>
      <c r="AQ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R650" s="63"/>
      <c r="BS650" s="63"/>
      <c r="BT650" s="63"/>
      <c r="BU650" s="63"/>
      <c r="BV650" s="63"/>
      <c r="BW650" s="63"/>
      <c r="BX650" s="63"/>
      <c r="BY650" s="63"/>
      <c r="BZ650" s="63"/>
      <c r="CA650" s="63"/>
      <c r="CB650" s="63"/>
      <c r="CC650" s="63"/>
    </row>
    <row r="651" spans="1:82" x14ac:dyDescent="0.35">
      <c r="A651" s="97"/>
      <c r="B651" s="82"/>
      <c r="C651" s="82"/>
      <c r="D651" s="82"/>
      <c r="E651" s="82"/>
      <c r="F651" s="63"/>
      <c r="G651" s="63"/>
      <c r="H651" s="63"/>
      <c r="I651" s="63"/>
      <c r="J651" s="63"/>
      <c r="K651" s="63"/>
      <c r="L651" s="63"/>
      <c r="M651" s="63"/>
      <c r="N651" s="63"/>
      <c r="O651" s="63"/>
      <c r="P651" s="63"/>
      <c r="Q651" s="63"/>
      <c r="R651" s="63"/>
      <c r="S651" s="63"/>
      <c r="T651" s="63"/>
      <c r="U651" s="63"/>
      <c r="X651" s="63"/>
      <c r="Y651" s="63"/>
      <c r="Z651" s="63"/>
      <c r="AA651" s="63"/>
      <c r="AB651" s="63"/>
      <c r="AC651" s="63"/>
      <c r="AD651" s="63"/>
      <c r="AE651" s="110"/>
      <c r="AF651" s="63"/>
      <c r="AG651" s="63"/>
      <c r="AH651" s="63"/>
      <c r="AI651" s="63"/>
      <c r="AJ651" s="63"/>
      <c r="AK651" s="63"/>
      <c r="AL651" s="63"/>
      <c r="AM651" s="63"/>
      <c r="AN651" s="63"/>
      <c r="AO651" s="63"/>
      <c r="AP651" s="63"/>
      <c r="AQ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R651" s="63"/>
      <c r="BS651" s="63"/>
      <c r="BT651" s="63"/>
      <c r="BU651" s="63"/>
      <c r="BV651" s="63"/>
      <c r="BW651" s="63"/>
      <c r="BX651" s="63"/>
      <c r="BY651" s="63"/>
      <c r="BZ651" s="63"/>
      <c r="CA651" s="63"/>
      <c r="CB651" s="63"/>
      <c r="CC651" s="63"/>
    </row>
    <row r="652" spans="1:82" x14ac:dyDescent="0.35">
      <c r="A652" s="97"/>
      <c r="B652" s="82"/>
      <c r="C652" s="82"/>
      <c r="D652" s="82"/>
      <c r="E652" s="82"/>
      <c r="F652" s="63"/>
      <c r="G652" s="63"/>
      <c r="H652" s="63"/>
      <c r="I652" s="63"/>
      <c r="J652" s="63"/>
      <c r="K652" s="63"/>
      <c r="L652" s="63"/>
      <c r="M652" s="63"/>
      <c r="N652" s="63"/>
      <c r="O652" s="63"/>
      <c r="P652" s="63"/>
      <c r="Q652" s="63"/>
      <c r="R652" s="63"/>
      <c r="S652" s="63"/>
      <c r="T652" s="63"/>
      <c r="U652" s="63"/>
      <c r="X652" s="63"/>
      <c r="Y652" s="63"/>
      <c r="Z652" s="63"/>
      <c r="AA652" s="63"/>
      <c r="AB652" s="63"/>
      <c r="AC652" s="63"/>
      <c r="AD652" s="63"/>
      <c r="AE652" s="110"/>
      <c r="AF652" s="63"/>
      <c r="AG652" s="63"/>
      <c r="AH652" s="63"/>
      <c r="AI652" s="63"/>
      <c r="AJ652" s="63"/>
      <c r="AK652" s="63"/>
      <c r="AL652" s="63"/>
      <c r="AM652" s="63"/>
      <c r="AN652" s="63"/>
      <c r="AO652" s="63"/>
      <c r="AP652" s="63"/>
      <c r="AQ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R652" s="63"/>
      <c r="BS652" s="63"/>
      <c r="BT652" s="63"/>
      <c r="BU652" s="63"/>
      <c r="BV652" s="63"/>
      <c r="BW652" s="63"/>
      <c r="BX652" s="63"/>
      <c r="BY652" s="63"/>
      <c r="BZ652" s="63"/>
      <c r="CA652" s="63"/>
      <c r="CB652" s="63"/>
      <c r="CC652" s="63"/>
    </row>
    <row r="653" spans="1:82" x14ac:dyDescent="0.35">
      <c r="A653" s="97"/>
      <c r="B653" s="82"/>
      <c r="C653" s="82"/>
      <c r="D653" s="82"/>
      <c r="E653" s="82"/>
      <c r="F653" s="63"/>
      <c r="G653" s="63"/>
      <c r="H653" s="63"/>
      <c r="I653" s="63"/>
      <c r="J653" s="63"/>
      <c r="K653" s="63"/>
      <c r="L653" s="63"/>
      <c r="M653" s="63"/>
      <c r="N653" s="63"/>
      <c r="O653" s="63"/>
      <c r="P653" s="63"/>
      <c r="Q653" s="63"/>
      <c r="R653" s="63"/>
      <c r="S653" s="63"/>
      <c r="T653" s="63"/>
      <c r="U653" s="63"/>
      <c r="X653" s="63"/>
      <c r="Y653" s="63"/>
      <c r="Z653" s="63"/>
      <c r="AA653" s="63"/>
      <c r="AB653" s="63"/>
      <c r="AC653" s="63"/>
      <c r="AD653" s="63"/>
      <c r="AE653" s="110"/>
      <c r="AF653" s="63"/>
      <c r="AG653" s="63"/>
      <c r="AH653" s="63"/>
      <c r="AI653" s="63"/>
      <c r="AJ653" s="63"/>
      <c r="AK653" s="63"/>
      <c r="AL653" s="63"/>
      <c r="AM653" s="63"/>
      <c r="AN653" s="63"/>
      <c r="AO653" s="63"/>
      <c r="AP653" s="63"/>
      <c r="AQ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R653" s="63"/>
      <c r="BS653" s="63"/>
      <c r="BT653" s="63"/>
      <c r="BU653" s="63"/>
      <c r="BV653" s="63"/>
      <c r="BW653" s="63"/>
      <c r="BX653" s="63"/>
      <c r="BY653" s="63"/>
      <c r="BZ653" s="63"/>
      <c r="CA653" s="63"/>
      <c r="CB653" s="63"/>
      <c r="CC653" s="63"/>
    </row>
    <row r="654" spans="1:82" x14ac:dyDescent="0.35">
      <c r="A654" s="97"/>
      <c r="B654" s="82"/>
      <c r="C654" s="82"/>
      <c r="D654" s="82"/>
      <c r="E654" s="82"/>
      <c r="F654" s="63"/>
      <c r="G654" s="63"/>
      <c r="H654" s="63"/>
      <c r="I654" s="63"/>
      <c r="J654" s="63"/>
      <c r="K654" s="63"/>
      <c r="L654" s="63"/>
      <c r="M654" s="63"/>
      <c r="N654" s="63"/>
      <c r="O654" s="63"/>
      <c r="P654" s="63"/>
      <c r="Q654" s="63"/>
      <c r="R654" s="63"/>
      <c r="S654" s="63"/>
      <c r="T654" s="63"/>
      <c r="U654" s="63"/>
      <c r="X654" s="63"/>
      <c r="Y654" s="63"/>
      <c r="Z654" s="63"/>
      <c r="AA654" s="63"/>
      <c r="AB654" s="63"/>
      <c r="AC654" s="63"/>
      <c r="AD654" s="63"/>
      <c r="AE654" s="110"/>
      <c r="AF654" s="63"/>
      <c r="AG654" s="63"/>
      <c r="AH654" s="63"/>
      <c r="AI654" s="63"/>
      <c r="AJ654" s="63"/>
      <c r="AK654" s="63"/>
      <c r="AL654" s="63"/>
      <c r="AM654" s="63"/>
      <c r="AN654" s="63"/>
      <c r="AO654" s="63"/>
      <c r="AP654" s="63"/>
      <c r="AQ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R654" s="63"/>
      <c r="BS654" s="63"/>
      <c r="BT654" s="63"/>
      <c r="BU654" s="63"/>
      <c r="BV654" s="63"/>
      <c r="BW654" s="63"/>
      <c r="BX654" s="63"/>
      <c r="BY654" s="63"/>
      <c r="BZ654" s="63"/>
      <c r="CA654" s="63"/>
      <c r="CB654" s="63"/>
      <c r="CC654" s="63"/>
    </row>
    <row r="655" spans="1:82" x14ac:dyDescent="0.35">
      <c r="A655" s="97"/>
      <c r="B655" s="82"/>
      <c r="C655" s="82"/>
      <c r="D655" s="82"/>
      <c r="E655" s="82"/>
      <c r="F655" s="63"/>
      <c r="G655" s="63"/>
      <c r="H655" s="63"/>
      <c r="I655" s="63"/>
      <c r="J655" s="63"/>
      <c r="K655" s="63"/>
      <c r="L655" s="63"/>
      <c r="M655" s="63"/>
      <c r="N655" s="63"/>
      <c r="O655" s="63"/>
      <c r="P655" s="63"/>
      <c r="Q655" s="63"/>
      <c r="R655" s="63"/>
      <c r="S655" s="63"/>
      <c r="T655" s="63"/>
      <c r="U655" s="63"/>
      <c r="X655" s="63"/>
      <c r="Y655" s="63"/>
      <c r="Z655" s="63"/>
      <c r="AA655" s="63"/>
      <c r="AB655" s="63"/>
      <c r="AC655" s="63"/>
      <c r="AD655" s="63"/>
      <c r="AE655" s="110"/>
      <c r="AF655" s="63"/>
      <c r="AG655" s="63"/>
      <c r="AH655" s="63"/>
      <c r="AI655" s="63"/>
      <c r="AJ655" s="63"/>
      <c r="AK655" s="63"/>
      <c r="AL655" s="63"/>
      <c r="AM655" s="63"/>
      <c r="AN655" s="63"/>
      <c r="AO655" s="63"/>
      <c r="AP655" s="63"/>
      <c r="AQ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R655" s="63"/>
      <c r="BS655" s="63"/>
      <c r="BT655" s="63"/>
      <c r="BU655" s="63"/>
      <c r="BV655" s="63"/>
      <c r="BW655" s="63"/>
      <c r="BX655" s="63"/>
      <c r="BY655" s="63"/>
      <c r="BZ655" s="63"/>
      <c r="CA655" s="63"/>
      <c r="CB655" s="63"/>
      <c r="CC655" s="63"/>
    </row>
    <row r="656" spans="1:82" s="100" customFormat="1" x14ac:dyDescent="0.35">
      <c r="A656" s="98"/>
      <c r="B656" s="99"/>
      <c r="C656" s="99"/>
      <c r="D656" s="99"/>
      <c r="E656" s="99"/>
      <c r="V656" s="63"/>
      <c r="W656" s="63"/>
      <c r="AE656" s="101"/>
      <c r="AR656" s="63"/>
      <c r="AS656" s="63"/>
      <c r="AT656" s="102"/>
      <c r="BO656" s="102"/>
      <c r="BP656" s="63"/>
      <c r="BQ656" s="63"/>
      <c r="CD656" s="63"/>
    </row>
    <row r="657" spans="1:82" s="78" customFormat="1" x14ac:dyDescent="0.35">
      <c r="A657" s="104"/>
      <c r="B657" s="105"/>
      <c r="C657" s="105"/>
      <c r="D657" s="105"/>
      <c r="E657" s="105"/>
      <c r="V657" s="63"/>
      <c r="W657" s="63"/>
      <c r="AE657" s="79"/>
      <c r="AR657" s="63"/>
      <c r="AS657" s="63"/>
      <c r="AT657" s="103"/>
      <c r="BO657" s="103"/>
      <c r="BP657" s="63"/>
      <c r="BQ657" s="63"/>
      <c r="CD657" s="63"/>
    </row>
    <row r="658" spans="1:82" x14ac:dyDescent="0.35">
      <c r="A658" s="97"/>
      <c r="B658" s="82"/>
      <c r="C658" s="82"/>
      <c r="D658" s="82"/>
      <c r="E658" s="82"/>
      <c r="F658" s="63"/>
      <c r="G658" s="63"/>
      <c r="H658" s="63"/>
      <c r="I658" s="63"/>
      <c r="J658" s="63"/>
      <c r="K658" s="63"/>
      <c r="L658" s="63"/>
      <c r="M658" s="63"/>
      <c r="N658" s="63"/>
      <c r="O658" s="63"/>
      <c r="P658" s="63"/>
      <c r="Q658" s="63"/>
      <c r="R658" s="63"/>
      <c r="S658" s="63"/>
      <c r="T658" s="63"/>
      <c r="U658" s="63"/>
      <c r="X658" s="63"/>
      <c r="Y658" s="63"/>
      <c r="Z658" s="63"/>
      <c r="AA658" s="63"/>
      <c r="AB658" s="63"/>
      <c r="AC658" s="63"/>
      <c r="AD658" s="63"/>
      <c r="AE658" s="110"/>
      <c r="AF658" s="63"/>
      <c r="AG658" s="63"/>
      <c r="AH658" s="63"/>
      <c r="AI658" s="63"/>
      <c r="AJ658" s="63"/>
      <c r="AK658" s="63"/>
      <c r="AL658" s="63"/>
      <c r="AM658" s="63"/>
      <c r="AN658" s="63"/>
      <c r="AO658" s="63"/>
      <c r="AP658" s="63"/>
      <c r="AQ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R658" s="63"/>
      <c r="BS658" s="63"/>
      <c r="BT658" s="63"/>
      <c r="BU658" s="63"/>
      <c r="BV658" s="63"/>
      <c r="BW658" s="63"/>
      <c r="BX658" s="63"/>
      <c r="BY658" s="63"/>
      <c r="BZ658" s="63"/>
      <c r="CA658" s="63"/>
      <c r="CB658" s="63"/>
      <c r="CC658" s="63"/>
    </row>
    <row r="659" spans="1:82" x14ac:dyDescent="0.35">
      <c r="A659" s="97"/>
      <c r="B659" s="82"/>
      <c r="C659" s="82"/>
      <c r="D659" s="82"/>
      <c r="E659" s="82"/>
      <c r="F659" s="63"/>
      <c r="G659" s="63"/>
      <c r="H659" s="63"/>
      <c r="I659" s="63"/>
      <c r="J659" s="63"/>
      <c r="K659" s="63"/>
      <c r="L659" s="63"/>
      <c r="M659" s="63"/>
      <c r="N659" s="63"/>
      <c r="O659" s="63"/>
      <c r="P659" s="63"/>
      <c r="Q659" s="63"/>
      <c r="R659" s="63"/>
      <c r="S659" s="63"/>
      <c r="T659" s="63"/>
      <c r="U659" s="63"/>
      <c r="X659" s="63"/>
      <c r="Y659" s="63"/>
      <c r="Z659" s="63"/>
      <c r="AA659" s="63"/>
      <c r="AB659" s="63"/>
      <c r="AC659" s="63"/>
      <c r="AD659" s="63"/>
      <c r="AE659" s="110"/>
      <c r="AF659" s="63"/>
      <c r="AG659" s="63"/>
      <c r="AH659" s="63"/>
      <c r="AI659" s="63"/>
      <c r="AJ659" s="63"/>
      <c r="AK659" s="63"/>
      <c r="AL659" s="63"/>
      <c r="AM659" s="63"/>
      <c r="AN659" s="63"/>
      <c r="AO659" s="63"/>
      <c r="AP659" s="63"/>
      <c r="AQ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R659" s="63"/>
      <c r="BS659" s="63"/>
      <c r="BT659" s="63"/>
      <c r="BU659" s="63"/>
      <c r="BV659" s="63"/>
      <c r="BW659" s="63"/>
      <c r="BX659" s="63"/>
      <c r="BY659" s="63"/>
      <c r="BZ659" s="63"/>
      <c r="CA659" s="63"/>
      <c r="CB659" s="63"/>
      <c r="CC659" s="63"/>
    </row>
    <row r="660" spans="1:82" x14ac:dyDescent="0.35">
      <c r="A660" s="97"/>
      <c r="B660" s="82"/>
      <c r="C660" s="82"/>
      <c r="D660" s="82"/>
      <c r="E660" s="82"/>
      <c r="F660" s="63"/>
      <c r="G660" s="63"/>
      <c r="H660" s="63"/>
      <c r="I660" s="63"/>
      <c r="J660" s="63"/>
      <c r="K660" s="63"/>
      <c r="L660" s="63"/>
      <c r="M660" s="63"/>
      <c r="N660" s="63"/>
      <c r="O660" s="63"/>
      <c r="P660" s="63"/>
      <c r="Q660" s="63"/>
      <c r="R660" s="63"/>
      <c r="S660" s="63"/>
      <c r="T660" s="63"/>
      <c r="U660" s="63"/>
      <c r="X660" s="63"/>
      <c r="Y660" s="63"/>
      <c r="Z660" s="63"/>
      <c r="AA660" s="63"/>
      <c r="AB660" s="63"/>
      <c r="AC660" s="63"/>
      <c r="AD660" s="63"/>
      <c r="AE660" s="110"/>
      <c r="AF660" s="63"/>
      <c r="AG660" s="63"/>
      <c r="AH660" s="63"/>
      <c r="AI660" s="63"/>
      <c r="AJ660" s="63"/>
      <c r="AK660" s="63"/>
      <c r="AL660" s="63"/>
      <c r="AM660" s="63"/>
      <c r="AN660" s="63"/>
      <c r="AO660" s="63"/>
      <c r="AP660" s="63"/>
      <c r="AQ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R660" s="63"/>
      <c r="BS660" s="63"/>
      <c r="BT660" s="63"/>
      <c r="BU660" s="63"/>
      <c r="BV660" s="63"/>
      <c r="BW660" s="63"/>
      <c r="BX660" s="63"/>
      <c r="BY660" s="63"/>
      <c r="BZ660" s="63"/>
      <c r="CA660" s="63"/>
      <c r="CB660" s="63"/>
      <c r="CC660" s="63"/>
    </row>
    <row r="661" spans="1:82" x14ac:dyDescent="0.35">
      <c r="A661" s="97"/>
      <c r="B661" s="82"/>
      <c r="C661" s="82"/>
      <c r="D661" s="82"/>
      <c r="E661" s="82"/>
      <c r="F661" s="63"/>
      <c r="G661" s="63"/>
      <c r="H661" s="63"/>
      <c r="I661" s="63"/>
      <c r="J661" s="63"/>
      <c r="K661" s="63"/>
      <c r="L661" s="63"/>
      <c r="M661" s="63"/>
      <c r="N661" s="63"/>
      <c r="O661" s="63"/>
      <c r="P661" s="63"/>
      <c r="Q661" s="63"/>
      <c r="R661" s="63"/>
      <c r="S661" s="63"/>
      <c r="T661" s="63"/>
      <c r="U661" s="63"/>
      <c r="X661" s="63"/>
      <c r="Y661" s="63"/>
      <c r="Z661" s="63"/>
      <c r="AA661" s="63"/>
      <c r="AB661" s="63"/>
      <c r="AC661" s="63"/>
      <c r="AD661" s="63"/>
      <c r="AE661" s="110"/>
      <c r="AF661" s="63"/>
      <c r="AG661" s="63"/>
      <c r="AH661" s="63"/>
      <c r="AI661" s="63"/>
      <c r="AJ661" s="63"/>
      <c r="AK661" s="63"/>
      <c r="AL661" s="63"/>
      <c r="AM661" s="63"/>
      <c r="AN661" s="63"/>
      <c r="AO661" s="63"/>
      <c r="AP661" s="63"/>
      <c r="AQ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R661" s="63"/>
      <c r="BS661" s="63"/>
      <c r="BT661" s="63"/>
      <c r="BU661" s="63"/>
      <c r="BV661" s="63"/>
      <c r="BW661" s="63"/>
      <c r="BX661" s="63"/>
      <c r="BY661" s="63"/>
      <c r="BZ661" s="63"/>
      <c r="CA661" s="63"/>
      <c r="CB661" s="63"/>
      <c r="CC661" s="63"/>
    </row>
    <row r="662" spans="1:82" x14ac:dyDescent="0.35">
      <c r="A662" s="97"/>
      <c r="B662" s="82"/>
      <c r="C662" s="82"/>
      <c r="D662" s="82"/>
      <c r="E662" s="82"/>
      <c r="F662" s="63"/>
      <c r="G662" s="63"/>
      <c r="H662" s="63"/>
      <c r="I662" s="63"/>
      <c r="J662" s="63"/>
      <c r="K662" s="63"/>
      <c r="L662" s="63"/>
      <c r="M662" s="63"/>
      <c r="N662" s="63"/>
      <c r="O662" s="63"/>
      <c r="P662" s="63"/>
      <c r="Q662" s="63"/>
      <c r="R662" s="63"/>
      <c r="S662" s="63"/>
      <c r="T662" s="63"/>
      <c r="U662" s="63"/>
      <c r="X662" s="63"/>
      <c r="Y662" s="63"/>
      <c r="Z662" s="63"/>
      <c r="AA662" s="63"/>
      <c r="AB662" s="63"/>
      <c r="AC662" s="63"/>
      <c r="AD662" s="63"/>
      <c r="AE662" s="110"/>
      <c r="AF662" s="63"/>
      <c r="AG662" s="63"/>
      <c r="AH662" s="63"/>
      <c r="AI662" s="63"/>
      <c r="AJ662" s="63"/>
      <c r="AK662" s="63"/>
      <c r="AL662" s="63"/>
      <c r="AM662" s="63"/>
      <c r="AN662" s="63"/>
      <c r="AO662" s="63"/>
      <c r="AP662" s="63"/>
      <c r="AQ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R662" s="63"/>
      <c r="BS662" s="63"/>
      <c r="BT662" s="63"/>
      <c r="BU662" s="63"/>
      <c r="BV662" s="63"/>
      <c r="BW662" s="63"/>
      <c r="BX662" s="63"/>
      <c r="BY662" s="63"/>
      <c r="BZ662" s="63"/>
      <c r="CA662" s="63"/>
      <c r="CB662" s="63"/>
      <c r="CC662" s="63"/>
    </row>
    <row r="663" spans="1:82" x14ac:dyDescent="0.35">
      <c r="A663" s="97"/>
      <c r="B663" s="82"/>
      <c r="C663" s="82"/>
      <c r="D663" s="82"/>
      <c r="E663" s="82"/>
      <c r="F663" s="63"/>
      <c r="G663" s="63"/>
      <c r="H663" s="63"/>
      <c r="I663" s="63"/>
      <c r="J663" s="63"/>
      <c r="K663" s="63"/>
      <c r="L663" s="63"/>
      <c r="M663" s="63"/>
      <c r="N663" s="63"/>
      <c r="O663" s="63"/>
      <c r="P663" s="63"/>
      <c r="Q663" s="63"/>
      <c r="R663" s="63"/>
      <c r="S663" s="63"/>
      <c r="T663" s="63"/>
      <c r="U663" s="63"/>
      <c r="X663" s="63"/>
      <c r="Y663" s="63"/>
      <c r="Z663" s="63"/>
      <c r="AA663" s="63"/>
      <c r="AB663" s="63"/>
      <c r="AC663" s="63"/>
      <c r="AD663" s="63"/>
      <c r="AE663" s="110"/>
      <c r="AF663" s="63"/>
      <c r="AG663" s="63"/>
      <c r="AH663" s="63"/>
      <c r="AI663" s="63"/>
      <c r="AJ663" s="63"/>
      <c r="AK663" s="63"/>
      <c r="AL663" s="63"/>
      <c r="AM663" s="63"/>
      <c r="AN663" s="63"/>
      <c r="AO663" s="63"/>
      <c r="AP663" s="63"/>
      <c r="AQ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R663" s="63"/>
      <c r="BS663" s="63"/>
      <c r="BT663" s="63"/>
      <c r="BU663" s="63"/>
      <c r="BV663" s="63"/>
      <c r="BW663" s="63"/>
      <c r="BX663" s="63"/>
      <c r="BY663" s="63"/>
      <c r="BZ663" s="63"/>
      <c r="CA663" s="63"/>
      <c r="CB663" s="63"/>
      <c r="CC663" s="63"/>
    </row>
    <row r="664" spans="1:82" x14ac:dyDescent="0.35">
      <c r="A664" s="97"/>
      <c r="B664" s="82"/>
      <c r="C664" s="82"/>
      <c r="D664" s="82"/>
      <c r="E664" s="82"/>
      <c r="F664" s="63"/>
      <c r="G664" s="63"/>
      <c r="H664" s="63"/>
      <c r="I664" s="63"/>
      <c r="J664" s="63"/>
      <c r="K664" s="63"/>
      <c r="L664" s="63"/>
      <c r="M664" s="63"/>
      <c r="N664" s="63"/>
      <c r="O664" s="63"/>
      <c r="P664" s="63"/>
      <c r="Q664" s="63"/>
      <c r="R664" s="63"/>
      <c r="S664" s="63"/>
      <c r="T664" s="63"/>
      <c r="U664" s="63"/>
      <c r="X664" s="63"/>
      <c r="Y664" s="63"/>
      <c r="Z664" s="63"/>
      <c r="AA664" s="63"/>
      <c r="AB664" s="63"/>
      <c r="AC664" s="63"/>
      <c r="AD664" s="63"/>
      <c r="AE664" s="110"/>
      <c r="AF664" s="63"/>
      <c r="AG664" s="63"/>
      <c r="AH664" s="63"/>
      <c r="AI664" s="63"/>
      <c r="AJ664" s="63"/>
      <c r="AK664" s="63"/>
      <c r="AL664" s="63"/>
      <c r="AM664" s="63"/>
      <c r="AN664" s="63"/>
      <c r="AO664" s="63"/>
      <c r="AP664" s="63"/>
      <c r="AQ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R664" s="63"/>
      <c r="BS664" s="63"/>
      <c r="BT664" s="63"/>
      <c r="BU664" s="63"/>
      <c r="BV664" s="63"/>
      <c r="BW664" s="63"/>
      <c r="BX664" s="63"/>
      <c r="BY664" s="63"/>
      <c r="BZ664" s="63"/>
      <c r="CA664" s="63"/>
      <c r="CB664" s="63"/>
      <c r="CC664" s="63"/>
    </row>
    <row r="665" spans="1:82" x14ac:dyDescent="0.35">
      <c r="A665" s="97"/>
      <c r="B665" s="82"/>
      <c r="C665" s="82"/>
      <c r="D665" s="82"/>
      <c r="E665" s="82"/>
      <c r="F665" s="63"/>
      <c r="G665" s="63"/>
      <c r="H665" s="63"/>
      <c r="I665" s="63"/>
      <c r="J665" s="63"/>
      <c r="K665" s="63"/>
      <c r="L665" s="63"/>
      <c r="M665" s="63"/>
      <c r="N665" s="63"/>
      <c r="O665" s="63"/>
      <c r="P665" s="63"/>
      <c r="Q665" s="63"/>
      <c r="R665" s="63"/>
      <c r="S665" s="63"/>
      <c r="T665" s="63"/>
      <c r="U665" s="63"/>
      <c r="X665" s="63"/>
      <c r="Y665" s="63"/>
      <c r="Z665" s="63"/>
      <c r="AA665" s="63"/>
      <c r="AB665" s="63"/>
      <c r="AC665" s="63"/>
      <c r="AD665" s="63"/>
      <c r="AE665" s="110"/>
      <c r="AF665" s="63"/>
      <c r="AG665" s="63"/>
      <c r="AH665" s="63"/>
      <c r="AI665" s="63"/>
      <c r="AJ665" s="63"/>
      <c r="AK665" s="63"/>
      <c r="AL665" s="63"/>
      <c r="AM665" s="63"/>
      <c r="AN665" s="63"/>
      <c r="AO665" s="63"/>
      <c r="AP665" s="63"/>
      <c r="AQ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R665" s="63"/>
      <c r="BS665" s="63"/>
      <c r="BT665" s="63"/>
      <c r="BU665" s="63"/>
      <c r="BV665" s="63"/>
      <c r="BW665" s="63"/>
      <c r="BX665" s="63"/>
      <c r="BY665" s="63"/>
      <c r="BZ665" s="63"/>
      <c r="CA665" s="63"/>
      <c r="CB665" s="63"/>
      <c r="CC665" s="63"/>
    </row>
    <row r="666" spans="1:82" x14ac:dyDescent="0.35">
      <c r="A666" s="97"/>
      <c r="B666" s="82"/>
      <c r="C666" s="82"/>
      <c r="D666" s="82"/>
      <c r="E666" s="82"/>
      <c r="F666" s="63"/>
      <c r="G666" s="63"/>
      <c r="H666" s="63"/>
      <c r="I666" s="63"/>
      <c r="J666" s="63"/>
      <c r="K666" s="63"/>
      <c r="L666" s="63"/>
      <c r="M666" s="63"/>
      <c r="N666" s="63"/>
      <c r="O666" s="63"/>
      <c r="P666" s="63"/>
      <c r="Q666" s="63"/>
      <c r="R666" s="63"/>
      <c r="S666" s="63"/>
      <c r="T666" s="63"/>
      <c r="U666" s="63"/>
      <c r="X666" s="63"/>
      <c r="Y666" s="63"/>
      <c r="Z666" s="63"/>
      <c r="AA666" s="63"/>
      <c r="AB666" s="63"/>
      <c r="AC666" s="63"/>
      <c r="AD666" s="63"/>
      <c r="AE666" s="110"/>
      <c r="AF666" s="63"/>
      <c r="AG666" s="63"/>
      <c r="AH666" s="63"/>
      <c r="AI666" s="63"/>
      <c r="AJ666" s="63"/>
      <c r="AK666" s="63"/>
      <c r="AL666" s="63"/>
      <c r="AM666" s="63"/>
      <c r="AN666" s="63"/>
      <c r="AO666" s="63"/>
      <c r="AP666" s="63"/>
      <c r="AQ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R666" s="63"/>
      <c r="BS666" s="63"/>
      <c r="BT666" s="63"/>
      <c r="BU666" s="63"/>
      <c r="BV666" s="63"/>
      <c r="BW666" s="63"/>
      <c r="BX666" s="63"/>
      <c r="BY666" s="63"/>
      <c r="BZ666" s="63"/>
      <c r="CA666" s="63"/>
      <c r="CB666" s="63"/>
      <c r="CC666" s="63"/>
    </row>
    <row r="667" spans="1:82" x14ac:dyDescent="0.35">
      <c r="A667" s="97"/>
      <c r="B667" s="82"/>
      <c r="C667" s="82"/>
      <c r="D667" s="82"/>
      <c r="E667" s="82"/>
      <c r="F667" s="63"/>
      <c r="G667" s="63"/>
      <c r="H667" s="63"/>
      <c r="I667" s="63"/>
      <c r="J667" s="63"/>
      <c r="K667" s="63"/>
      <c r="L667" s="63"/>
      <c r="M667" s="63"/>
      <c r="N667" s="63"/>
      <c r="O667" s="63"/>
      <c r="P667" s="63"/>
      <c r="Q667" s="63"/>
      <c r="R667" s="63"/>
      <c r="S667" s="63"/>
      <c r="T667" s="63"/>
      <c r="U667" s="63"/>
      <c r="X667" s="63"/>
      <c r="Y667" s="63"/>
      <c r="Z667" s="63"/>
      <c r="AA667" s="63"/>
      <c r="AB667" s="63"/>
      <c r="AC667" s="63"/>
      <c r="AD667" s="63"/>
      <c r="AE667" s="110"/>
      <c r="AF667" s="63"/>
      <c r="AG667" s="63"/>
      <c r="AH667" s="63"/>
      <c r="AI667" s="63"/>
      <c r="AJ667" s="63"/>
      <c r="AK667" s="63"/>
      <c r="AL667" s="63"/>
      <c r="AM667" s="63"/>
      <c r="AN667" s="63"/>
      <c r="AO667" s="63"/>
      <c r="AP667" s="63"/>
      <c r="AQ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R667" s="63"/>
      <c r="BS667" s="63"/>
      <c r="BT667" s="63"/>
      <c r="BU667" s="63"/>
      <c r="BV667" s="63"/>
      <c r="BW667" s="63"/>
      <c r="BX667" s="63"/>
      <c r="BY667" s="63"/>
      <c r="BZ667" s="63"/>
      <c r="CA667" s="63"/>
      <c r="CB667" s="63"/>
      <c r="CC667" s="63"/>
    </row>
    <row r="668" spans="1:82" x14ac:dyDescent="0.35">
      <c r="A668" s="97"/>
      <c r="B668" s="82"/>
      <c r="C668" s="82"/>
      <c r="D668" s="82"/>
      <c r="E668" s="82"/>
      <c r="F668" s="63"/>
      <c r="G668" s="63"/>
      <c r="H668" s="63"/>
      <c r="I668" s="63"/>
      <c r="J668" s="63"/>
      <c r="K668" s="63"/>
      <c r="L668" s="63"/>
      <c r="M668" s="63"/>
      <c r="N668" s="63"/>
      <c r="O668" s="63"/>
      <c r="P668" s="63"/>
      <c r="Q668" s="63"/>
      <c r="R668" s="63"/>
      <c r="S668" s="63"/>
      <c r="T668" s="63"/>
      <c r="U668" s="63"/>
      <c r="X668" s="63"/>
      <c r="Y668" s="63"/>
      <c r="Z668" s="63"/>
      <c r="AA668" s="63"/>
      <c r="AB668" s="63"/>
      <c r="AC668" s="63"/>
      <c r="AD668" s="63"/>
      <c r="AE668" s="110"/>
      <c r="AF668" s="63"/>
      <c r="AG668" s="63"/>
      <c r="AH668" s="63"/>
      <c r="AI668" s="63"/>
      <c r="AJ668" s="63"/>
      <c r="AK668" s="63"/>
      <c r="AL668" s="63"/>
      <c r="AM668" s="63"/>
      <c r="AN668" s="63"/>
      <c r="AO668" s="63"/>
      <c r="AP668" s="63"/>
      <c r="AQ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R668" s="63"/>
      <c r="BS668" s="63"/>
      <c r="BT668" s="63"/>
      <c r="BU668" s="63"/>
      <c r="BV668" s="63"/>
      <c r="BW668" s="63"/>
      <c r="BX668" s="63"/>
      <c r="BY668" s="63"/>
      <c r="BZ668" s="63"/>
      <c r="CA668" s="63"/>
      <c r="CB668" s="63"/>
      <c r="CC668" s="63"/>
    </row>
    <row r="669" spans="1:82" x14ac:dyDescent="0.35">
      <c r="A669" s="97"/>
      <c r="B669" s="82"/>
      <c r="C669" s="82"/>
      <c r="D669" s="82"/>
      <c r="E669" s="82"/>
      <c r="F669" s="63"/>
      <c r="G669" s="63"/>
      <c r="H669" s="63"/>
      <c r="I669" s="63"/>
      <c r="J669" s="63"/>
      <c r="K669" s="63"/>
      <c r="L669" s="63"/>
      <c r="M669" s="63"/>
      <c r="N669" s="63"/>
      <c r="O669" s="63"/>
      <c r="P669" s="63"/>
      <c r="Q669" s="63"/>
      <c r="R669" s="63"/>
      <c r="S669" s="63"/>
      <c r="T669" s="63"/>
      <c r="U669" s="63"/>
      <c r="X669" s="63"/>
      <c r="Y669" s="63"/>
      <c r="Z669" s="63"/>
      <c r="AA669" s="63"/>
      <c r="AB669" s="63"/>
      <c r="AC669" s="63"/>
      <c r="AD669" s="63"/>
      <c r="AE669" s="110"/>
      <c r="AF669" s="63"/>
      <c r="AG669" s="63"/>
      <c r="AH669" s="63"/>
      <c r="AI669" s="63"/>
      <c r="AJ669" s="63"/>
      <c r="AK669" s="63"/>
      <c r="AL669" s="63"/>
      <c r="AM669" s="63"/>
      <c r="AN669" s="63"/>
      <c r="AO669" s="63"/>
      <c r="AP669" s="63"/>
      <c r="AQ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R669" s="63"/>
      <c r="BS669" s="63"/>
      <c r="BT669" s="63"/>
      <c r="BU669" s="63"/>
      <c r="BV669" s="63"/>
      <c r="BW669" s="63"/>
      <c r="BX669" s="63"/>
      <c r="BY669" s="63"/>
      <c r="BZ669" s="63"/>
      <c r="CA669" s="63"/>
      <c r="CB669" s="63"/>
      <c r="CC669" s="63"/>
    </row>
    <row r="670" spans="1:82" x14ac:dyDescent="0.35">
      <c r="A670" s="97"/>
      <c r="B670" s="82"/>
      <c r="C670" s="82"/>
      <c r="D670" s="82"/>
      <c r="E670" s="82"/>
      <c r="F670" s="63"/>
      <c r="G670" s="63"/>
      <c r="H670" s="63"/>
      <c r="I670" s="63"/>
      <c r="J670" s="63"/>
      <c r="K670" s="63"/>
      <c r="L670" s="63"/>
      <c r="M670" s="63"/>
      <c r="N670" s="63"/>
      <c r="O670" s="63"/>
      <c r="P670" s="63"/>
      <c r="Q670" s="63"/>
      <c r="R670" s="63"/>
      <c r="S670" s="63"/>
      <c r="T670" s="63"/>
      <c r="U670" s="63"/>
      <c r="X670" s="63"/>
      <c r="Y670" s="63"/>
      <c r="Z670" s="63"/>
      <c r="AA670" s="63"/>
      <c r="AB670" s="63"/>
      <c r="AC670" s="63"/>
      <c r="AD670" s="63"/>
      <c r="AE670" s="110"/>
      <c r="AF670" s="63"/>
      <c r="AG670" s="63"/>
      <c r="AH670" s="63"/>
      <c r="AI670" s="63"/>
      <c r="AJ670" s="63"/>
      <c r="AK670" s="63"/>
      <c r="AL670" s="63"/>
      <c r="AM670" s="63"/>
      <c r="AN670" s="63"/>
      <c r="AO670" s="63"/>
      <c r="AP670" s="63"/>
      <c r="AQ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R670" s="63"/>
      <c r="BS670" s="63"/>
      <c r="BT670" s="63"/>
      <c r="BU670" s="63"/>
      <c r="BV670" s="63"/>
      <c r="BW670" s="63"/>
      <c r="BX670" s="63"/>
      <c r="BY670" s="63"/>
      <c r="BZ670" s="63"/>
      <c r="CA670" s="63"/>
      <c r="CB670" s="63"/>
      <c r="CC670" s="63"/>
    </row>
    <row r="671" spans="1:82" x14ac:dyDescent="0.35">
      <c r="A671" s="97"/>
      <c r="B671" s="82"/>
      <c r="C671" s="82"/>
      <c r="D671" s="82"/>
      <c r="E671" s="82"/>
      <c r="F671" s="63"/>
      <c r="G671" s="63"/>
      <c r="H671" s="63"/>
      <c r="I671" s="63"/>
      <c r="J671" s="63"/>
      <c r="K671" s="63"/>
      <c r="L671" s="63"/>
      <c r="M671" s="63"/>
      <c r="N671" s="63"/>
      <c r="O671" s="63"/>
      <c r="P671" s="63"/>
      <c r="Q671" s="63"/>
      <c r="R671" s="63"/>
      <c r="S671" s="63"/>
      <c r="T671" s="63"/>
      <c r="U671" s="63"/>
      <c r="X671" s="63"/>
      <c r="Y671" s="63"/>
      <c r="Z671" s="63"/>
      <c r="AA671" s="63"/>
      <c r="AB671" s="63"/>
      <c r="AC671" s="63"/>
      <c r="AD671" s="63"/>
      <c r="AE671" s="110"/>
      <c r="AF671" s="63"/>
      <c r="AG671" s="63"/>
      <c r="AH671" s="63"/>
      <c r="AI671" s="63"/>
      <c r="AJ671" s="63"/>
      <c r="AK671" s="63"/>
      <c r="AL671" s="63"/>
      <c r="AM671" s="63"/>
      <c r="AN671" s="63"/>
      <c r="AO671" s="63"/>
      <c r="AP671" s="63"/>
      <c r="AQ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R671" s="63"/>
      <c r="BS671" s="63"/>
      <c r="BT671" s="63"/>
      <c r="BU671" s="63"/>
      <c r="BV671" s="63"/>
      <c r="BW671" s="63"/>
      <c r="BX671" s="63"/>
      <c r="BY671" s="63"/>
      <c r="BZ671" s="63"/>
      <c r="CA671" s="63"/>
      <c r="CB671" s="63"/>
      <c r="CC671" s="63"/>
    </row>
    <row r="672" spans="1:82" x14ac:dyDescent="0.35">
      <c r="A672" s="97"/>
      <c r="B672" s="82"/>
      <c r="C672" s="82"/>
      <c r="D672" s="82"/>
      <c r="E672" s="82"/>
      <c r="F672" s="63"/>
      <c r="G672" s="63"/>
      <c r="H672" s="63"/>
      <c r="I672" s="63"/>
      <c r="J672" s="63"/>
      <c r="K672" s="63"/>
      <c r="L672" s="63"/>
      <c r="M672" s="63"/>
      <c r="N672" s="63"/>
      <c r="O672" s="63"/>
      <c r="P672" s="63"/>
      <c r="Q672" s="63"/>
      <c r="R672" s="63"/>
      <c r="S672" s="63"/>
      <c r="T672" s="63"/>
      <c r="U672" s="63"/>
      <c r="X672" s="63"/>
      <c r="Y672" s="63"/>
      <c r="Z672" s="63"/>
      <c r="AA672" s="63"/>
      <c r="AB672" s="63"/>
      <c r="AC672" s="63"/>
      <c r="AD672" s="63"/>
      <c r="AE672" s="110"/>
      <c r="AF672" s="63"/>
      <c r="AG672" s="63"/>
      <c r="AH672" s="63"/>
      <c r="AI672" s="63"/>
      <c r="AJ672" s="63"/>
      <c r="AK672" s="63"/>
      <c r="AL672" s="63"/>
      <c r="AM672" s="63"/>
      <c r="AN672" s="63"/>
      <c r="AO672" s="63"/>
      <c r="AP672" s="63"/>
      <c r="AQ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R672" s="63"/>
      <c r="BS672" s="63"/>
      <c r="BT672" s="63"/>
      <c r="BU672" s="63"/>
      <c r="BV672" s="63"/>
      <c r="BW672" s="63"/>
      <c r="BX672" s="63"/>
      <c r="BY672" s="63"/>
      <c r="BZ672" s="63"/>
      <c r="CA672" s="63"/>
      <c r="CB672" s="63"/>
      <c r="CC672" s="63"/>
    </row>
    <row r="673" spans="1:81" x14ac:dyDescent="0.35">
      <c r="A673" s="97"/>
      <c r="B673" s="82"/>
      <c r="C673" s="82"/>
      <c r="D673" s="82"/>
      <c r="E673" s="82"/>
      <c r="F673" s="63"/>
      <c r="G673" s="63"/>
      <c r="H673" s="63"/>
      <c r="I673" s="63"/>
      <c r="J673" s="63"/>
      <c r="K673" s="63"/>
      <c r="L673" s="63"/>
      <c r="M673" s="63"/>
      <c r="N673" s="63"/>
      <c r="O673" s="63"/>
      <c r="P673" s="63"/>
      <c r="Q673" s="63"/>
      <c r="R673" s="63"/>
      <c r="S673" s="63"/>
      <c r="T673" s="63"/>
      <c r="U673" s="63"/>
      <c r="X673" s="63"/>
      <c r="Y673" s="63"/>
      <c r="Z673" s="63"/>
      <c r="AA673" s="63"/>
      <c r="AB673" s="63"/>
      <c r="AC673" s="63"/>
      <c r="AD673" s="63"/>
      <c r="AE673" s="110"/>
      <c r="AF673" s="63"/>
      <c r="AG673" s="63"/>
      <c r="AH673" s="63"/>
      <c r="AI673" s="63"/>
      <c r="AJ673" s="63"/>
      <c r="AK673" s="63"/>
      <c r="AL673" s="63"/>
      <c r="AM673" s="63"/>
      <c r="AN673" s="63"/>
      <c r="AO673" s="63"/>
      <c r="AP673" s="63"/>
      <c r="AQ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R673" s="63"/>
      <c r="BS673" s="63"/>
      <c r="BT673" s="63"/>
      <c r="BU673" s="63"/>
      <c r="BV673" s="63"/>
      <c r="BW673" s="63"/>
      <c r="BX673" s="63"/>
      <c r="BY673" s="63"/>
      <c r="BZ673" s="63"/>
      <c r="CA673" s="63"/>
      <c r="CB673" s="63"/>
      <c r="CC673" s="63"/>
    </row>
    <row r="674" spans="1:81" x14ac:dyDescent="0.35">
      <c r="A674" s="97"/>
      <c r="B674" s="82"/>
      <c r="C674" s="82"/>
      <c r="D674" s="82"/>
      <c r="E674" s="82"/>
      <c r="F674" s="63"/>
      <c r="G674" s="63"/>
      <c r="H674" s="63"/>
      <c r="I674" s="63"/>
      <c r="J674" s="63"/>
      <c r="K674" s="63"/>
      <c r="L674" s="63"/>
      <c r="M674" s="63"/>
      <c r="N674" s="63"/>
      <c r="O674" s="63"/>
      <c r="P674" s="63"/>
      <c r="Q674" s="63"/>
      <c r="R674" s="63"/>
      <c r="S674" s="63"/>
      <c r="T674" s="63"/>
      <c r="U674" s="63"/>
      <c r="X674" s="63"/>
      <c r="Y674" s="63"/>
      <c r="Z674" s="63"/>
      <c r="AA674" s="63"/>
      <c r="AB674" s="63"/>
      <c r="AC674" s="63"/>
      <c r="AD674" s="63"/>
      <c r="AE674" s="110"/>
      <c r="AF674" s="63"/>
      <c r="AG674" s="63"/>
      <c r="AH674" s="63"/>
      <c r="AI674" s="63"/>
      <c r="AJ674" s="63"/>
      <c r="AK674" s="63"/>
      <c r="AL674" s="63"/>
      <c r="AM674" s="63"/>
      <c r="AN674" s="63"/>
      <c r="AO674" s="63"/>
      <c r="AP674" s="63"/>
      <c r="AQ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R674" s="63"/>
      <c r="BS674" s="63"/>
      <c r="BT674" s="63"/>
      <c r="BU674" s="63"/>
      <c r="BV674" s="63"/>
      <c r="BW674" s="63"/>
      <c r="BX674" s="63"/>
      <c r="BY674" s="63"/>
      <c r="BZ674" s="63"/>
      <c r="CA674" s="63"/>
      <c r="CB674" s="63"/>
      <c r="CC674" s="63"/>
    </row>
    <row r="675" spans="1:81" x14ac:dyDescent="0.35">
      <c r="A675" s="97"/>
      <c r="B675" s="82"/>
      <c r="C675" s="82"/>
      <c r="D675" s="82"/>
      <c r="E675" s="82"/>
      <c r="F675" s="63"/>
      <c r="G675" s="63"/>
      <c r="H675" s="63"/>
      <c r="I675" s="63"/>
      <c r="J675" s="63"/>
      <c r="K675" s="63"/>
      <c r="L675" s="63"/>
      <c r="M675" s="63"/>
      <c r="N675" s="63"/>
      <c r="O675" s="63"/>
      <c r="P675" s="63"/>
      <c r="Q675" s="63"/>
      <c r="R675" s="63"/>
      <c r="S675" s="63"/>
      <c r="T675" s="63"/>
      <c r="U675" s="63"/>
      <c r="X675" s="63"/>
      <c r="Y675" s="63"/>
      <c r="Z675" s="63"/>
      <c r="AA675" s="63"/>
      <c r="AB675" s="63"/>
      <c r="AC675" s="63"/>
      <c r="AD675" s="63"/>
      <c r="AE675" s="110"/>
      <c r="AF675" s="63"/>
      <c r="AG675" s="63"/>
      <c r="AH675" s="63"/>
      <c r="AI675" s="63"/>
      <c r="AJ675" s="63"/>
      <c r="AK675" s="63"/>
      <c r="AL675" s="63"/>
      <c r="AM675" s="63"/>
      <c r="AN675" s="63"/>
      <c r="AO675" s="63"/>
      <c r="AP675" s="63"/>
      <c r="AQ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R675" s="63"/>
      <c r="BS675" s="63"/>
      <c r="BT675" s="63"/>
      <c r="BU675" s="63"/>
      <c r="BV675" s="63"/>
      <c r="BW675" s="63"/>
      <c r="BX675" s="63"/>
      <c r="BY675" s="63"/>
      <c r="BZ675" s="63"/>
      <c r="CA675" s="63"/>
      <c r="CB675" s="63"/>
      <c r="CC675" s="63"/>
    </row>
    <row r="676" spans="1:81" x14ac:dyDescent="0.35">
      <c r="A676" s="97"/>
      <c r="B676" s="82"/>
      <c r="C676" s="82"/>
      <c r="D676" s="82"/>
      <c r="E676" s="82"/>
      <c r="F676" s="63"/>
      <c r="G676" s="63"/>
      <c r="H676" s="63"/>
      <c r="I676" s="63"/>
      <c r="J676" s="63"/>
      <c r="K676" s="63"/>
      <c r="L676" s="63"/>
      <c r="M676" s="63"/>
      <c r="N676" s="63"/>
      <c r="O676" s="63"/>
      <c r="P676" s="63"/>
      <c r="Q676" s="63"/>
      <c r="R676" s="63"/>
      <c r="S676" s="63"/>
      <c r="T676" s="63"/>
      <c r="U676" s="63"/>
      <c r="X676" s="63"/>
      <c r="Y676" s="63"/>
      <c r="Z676" s="63"/>
      <c r="AA676" s="63"/>
      <c r="AB676" s="63"/>
      <c r="AC676" s="63"/>
      <c r="AD676" s="63"/>
      <c r="AE676" s="110"/>
      <c r="AF676" s="63"/>
      <c r="AG676" s="63"/>
      <c r="AH676" s="63"/>
      <c r="AI676" s="63"/>
      <c r="AJ676" s="63"/>
      <c r="AK676" s="63"/>
      <c r="AL676" s="63"/>
      <c r="AM676" s="63"/>
      <c r="AN676" s="63"/>
      <c r="AO676" s="63"/>
      <c r="AP676" s="63"/>
      <c r="AQ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R676" s="63"/>
      <c r="BS676" s="63"/>
      <c r="BT676" s="63"/>
      <c r="BU676" s="63"/>
      <c r="BV676" s="63"/>
      <c r="BW676" s="63"/>
      <c r="BX676" s="63"/>
      <c r="BY676" s="63"/>
      <c r="BZ676" s="63"/>
      <c r="CA676" s="63"/>
      <c r="CB676" s="63"/>
      <c r="CC676" s="63"/>
    </row>
    <row r="677" spans="1:81" x14ac:dyDescent="0.35">
      <c r="A677" s="97"/>
      <c r="B677" s="82"/>
      <c r="C677" s="82"/>
      <c r="D677" s="82"/>
      <c r="E677" s="82"/>
      <c r="F677" s="63"/>
      <c r="G677" s="63"/>
      <c r="H677" s="63"/>
      <c r="I677" s="63"/>
      <c r="J677" s="63"/>
      <c r="K677" s="63"/>
      <c r="L677" s="63"/>
      <c r="M677" s="63"/>
      <c r="N677" s="63"/>
      <c r="O677" s="63"/>
      <c r="P677" s="63"/>
      <c r="Q677" s="63"/>
      <c r="R677" s="63"/>
      <c r="S677" s="63"/>
      <c r="T677" s="63"/>
      <c r="U677" s="63"/>
      <c r="X677" s="63"/>
      <c r="Y677" s="63"/>
      <c r="Z677" s="63"/>
      <c r="AA677" s="63"/>
      <c r="AB677" s="63"/>
      <c r="AC677" s="63"/>
      <c r="AD677" s="63"/>
      <c r="AE677" s="110"/>
      <c r="AF677" s="63"/>
      <c r="AG677" s="63"/>
      <c r="AH677" s="63"/>
      <c r="AI677" s="63"/>
      <c r="AJ677" s="63"/>
      <c r="AK677" s="63"/>
      <c r="AL677" s="63"/>
      <c r="AM677" s="63"/>
      <c r="AN677" s="63"/>
      <c r="AO677" s="63"/>
      <c r="AP677" s="63"/>
      <c r="AQ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R677" s="63"/>
      <c r="BS677" s="63"/>
      <c r="BT677" s="63"/>
      <c r="BU677" s="63"/>
      <c r="BV677" s="63"/>
      <c r="BW677" s="63"/>
      <c r="BX677" s="63"/>
      <c r="BY677" s="63"/>
      <c r="BZ677" s="63"/>
      <c r="CA677" s="63"/>
      <c r="CB677" s="63"/>
      <c r="CC677" s="63"/>
    </row>
    <row r="678" spans="1:81" x14ac:dyDescent="0.35">
      <c r="A678" s="97"/>
      <c r="B678" s="82"/>
      <c r="C678" s="82"/>
      <c r="D678" s="82"/>
      <c r="E678" s="82"/>
      <c r="F678" s="63"/>
      <c r="G678" s="63"/>
      <c r="H678" s="63"/>
      <c r="I678" s="63"/>
      <c r="J678" s="63"/>
      <c r="K678" s="63"/>
      <c r="L678" s="63"/>
      <c r="M678" s="63"/>
      <c r="N678" s="63"/>
      <c r="O678" s="63"/>
      <c r="P678" s="63"/>
      <c r="Q678" s="63"/>
      <c r="R678" s="63"/>
      <c r="S678" s="63"/>
      <c r="T678" s="63"/>
      <c r="U678" s="63"/>
      <c r="X678" s="63"/>
      <c r="Y678" s="63"/>
      <c r="Z678" s="63"/>
      <c r="AA678" s="63"/>
      <c r="AB678" s="63"/>
      <c r="AC678" s="63"/>
      <c r="AD678" s="63"/>
      <c r="AE678" s="110"/>
      <c r="AF678" s="63"/>
      <c r="AG678" s="63"/>
      <c r="AH678" s="63"/>
      <c r="AI678" s="63"/>
      <c r="AJ678" s="63"/>
      <c r="AK678" s="63"/>
      <c r="AL678" s="63"/>
      <c r="AM678" s="63"/>
      <c r="AN678" s="63"/>
      <c r="AO678" s="63"/>
      <c r="AP678" s="63"/>
      <c r="AQ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R678" s="63"/>
      <c r="BS678" s="63"/>
      <c r="BT678" s="63"/>
      <c r="BU678" s="63"/>
      <c r="BV678" s="63"/>
      <c r="BW678" s="63"/>
      <c r="BX678" s="63"/>
      <c r="BY678" s="63"/>
      <c r="BZ678" s="63"/>
      <c r="CA678" s="63"/>
      <c r="CB678" s="63"/>
      <c r="CC678" s="63"/>
    </row>
    <row r="679" spans="1:81" x14ac:dyDescent="0.35">
      <c r="A679" s="97"/>
      <c r="B679" s="82"/>
      <c r="C679" s="82"/>
      <c r="D679" s="82"/>
      <c r="E679" s="82"/>
      <c r="F679" s="63"/>
      <c r="G679" s="63"/>
      <c r="H679" s="63"/>
      <c r="I679" s="63"/>
      <c r="J679" s="63"/>
      <c r="K679" s="63"/>
      <c r="L679" s="63"/>
      <c r="M679" s="63"/>
      <c r="N679" s="63"/>
      <c r="O679" s="63"/>
      <c r="P679" s="63"/>
      <c r="Q679" s="63"/>
      <c r="R679" s="63"/>
      <c r="S679" s="63"/>
      <c r="T679" s="63"/>
      <c r="U679" s="63"/>
      <c r="X679" s="63"/>
      <c r="Y679" s="63"/>
      <c r="Z679" s="63"/>
      <c r="AA679" s="63"/>
      <c r="AB679" s="63"/>
      <c r="AC679" s="63"/>
      <c r="AD679" s="63"/>
      <c r="AE679" s="110"/>
      <c r="AF679" s="63"/>
      <c r="AG679" s="63"/>
      <c r="AH679" s="63"/>
      <c r="AI679" s="63"/>
      <c r="AJ679" s="63"/>
      <c r="AK679" s="63"/>
      <c r="AL679" s="63"/>
      <c r="AM679" s="63"/>
      <c r="AN679" s="63"/>
      <c r="AO679" s="63"/>
      <c r="AP679" s="63"/>
      <c r="AQ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R679" s="63"/>
      <c r="BS679" s="63"/>
      <c r="BT679" s="63"/>
      <c r="BU679" s="63"/>
      <c r="BV679" s="63"/>
      <c r="BW679" s="63"/>
      <c r="BX679" s="63"/>
      <c r="BY679" s="63"/>
      <c r="BZ679" s="63"/>
      <c r="CA679" s="63"/>
      <c r="CB679" s="63"/>
      <c r="CC679" s="63"/>
    </row>
    <row r="680" spans="1:81" x14ac:dyDescent="0.35">
      <c r="A680" s="97"/>
      <c r="B680" s="82"/>
      <c r="C680" s="82"/>
      <c r="D680" s="82"/>
      <c r="E680" s="82"/>
      <c r="F680" s="63"/>
      <c r="G680" s="63"/>
      <c r="H680" s="63"/>
      <c r="I680" s="63"/>
      <c r="J680" s="63"/>
      <c r="K680" s="63"/>
      <c r="L680" s="63"/>
      <c r="M680" s="63"/>
      <c r="N680" s="63"/>
      <c r="O680" s="63"/>
      <c r="P680" s="63"/>
      <c r="Q680" s="63"/>
      <c r="R680" s="63"/>
      <c r="S680" s="63"/>
      <c r="T680" s="63"/>
      <c r="U680" s="63"/>
      <c r="X680" s="63"/>
      <c r="Y680" s="63"/>
      <c r="Z680" s="63"/>
      <c r="AA680" s="63"/>
      <c r="AB680" s="63"/>
      <c r="AC680" s="63"/>
      <c r="AD680" s="63"/>
      <c r="AE680" s="110"/>
      <c r="AF680" s="63"/>
      <c r="AG680" s="63"/>
      <c r="AH680" s="63"/>
      <c r="AI680" s="63"/>
      <c r="AJ680" s="63"/>
      <c r="AK680" s="63"/>
      <c r="AL680" s="63"/>
      <c r="AM680" s="63"/>
      <c r="AN680" s="63"/>
      <c r="AO680" s="63"/>
      <c r="AP680" s="63"/>
      <c r="AQ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R680" s="63"/>
      <c r="BS680" s="63"/>
      <c r="BT680" s="63"/>
      <c r="BU680" s="63"/>
      <c r="BV680" s="63"/>
      <c r="BW680" s="63"/>
      <c r="BX680" s="63"/>
      <c r="BY680" s="63"/>
      <c r="BZ680" s="63"/>
      <c r="CA680" s="63"/>
      <c r="CB680" s="63"/>
      <c r="CC680" s="63"/>
    </row>
    <row r="681" spans="1:81" x14ac:dyDescent="0.35">
      <c r="A681" s="97"/>
      <c r="B681" s="82"/>
      <c r="C681" s="82"/>
      <c r="D681" s="82"/>
      <c r="E681" s="82"/>
      <c r="F681" s="63"/>
      <c r="G681" s="63"/>
      <c r="H681" s="63"/>
      <c r="I681" s="63"/>
      <c r="J681" s="63"/>
      <c r="K681" s="63"/>
      <c r="L681" s="63"/>
      <c r="M681" s="63"/>
      <c r="N681" s="63"/>
      <c r="O681" s="63"/>
      <c r="P681" s="63"/>
      <c r="Q681" s="63"/>
      <c r="R681" s="63"/>
      <c r="S681" s="63"/>
      <c r="T681" s="63"/>
      <c r="U681" s="63"/>
      <c r="X681" s="63"/>
      <c r="Y681" s="63"/>
      <c r="Z681" s="63"/>
      <c r="AA681" s="63"/>
      <c r="AB681" s="63"/>
      <c r="AC681" s="63"/>
      <c r="AD681" s="63"/>
      <c r="AE681" s="110"/>
      <c r="AF681" s="63"/>
      <c r="AG681" s="63"/>
      <c r="AH681" s="63"/>
      <c r="AI681" s="63"/>
      <c r="AJ681" s="63"/>
      <c r="AK681" s="63"/>
      <c r="AL681" s="63"/>
      <c r="AM681" s="63"/>
      <c r="AN681" s="63"/>
      <c r="AO681" s="63"/>
      <c r="AP681" s="63"/>
      <c r="AQ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R681" s="63"/>
      <c r="BS681" s="63"/>
      <c r="BT681" s="63"/>
      <c r="BU681" s="63"/>
      <c r="BV681" s="63"/>
      <c r="BW681" s="63"/>
      <c r="BX681" s="63"/>
      <c r="BY681" s="63"/>
      <c r="BZ681" s="63"/>
      <c r="CA681" s="63"/>
      <c r="CB681" s="63"/>
      <c r="CC681" s="63"/>
    </row>
    <row r="682" spans="1:81" x14ac:dyDescent="0.35">
      <c r="A682" s="97"/>
      <c r="B682" s="82"/>
      <c r="C682" s="82"/>
      <c r="D682" s="82"/>
      <c r="E682" s="82"/>
      <c r="F682" s="63"/>
      <c r="G682" s="63"/>
      <c r="H682" s="63"/>
      <c r="I682" s="63"/>
      <c r="J682" s="63"/>
      <c r="K682" s="63"/>
      <c r="L682" s="63"/>
      <c r="M682" s="63"/>
      <c r="N682" s="63"/>
      <c r="O682" s="63"/>
      <c r="P682" s="63"/>
      <c r="Q682" s="63"/>
      <c r="R682" s="63"/>
      <c r="S682" s="63"/>
      <c r="T682" s="63"/>
      <c r="U682" s="63"/>
      <c r="X682" s="63"/>
      <c r="Y682" s="63"/>
      <c r="Z682" s="63"/>
      <c r="AA682" s="63"/>
      <c r="AB682" s="63"/>
      <c r="AC682" s="63"/>
      <c r="AD682" s="63"/>
      <c r="AE682" s="110"/>
      <c r="AF682" s="63"/>
      <c r="AG682" s="63"/>
      <c r="AH682" s="63"/>
      <c r="AI682" s="63"/>
      <c r="AJ682" s="63"/>
      <c r="AK682" s="63"/>
      <c r="AL682" s="63"/>
      <c r="AM682" s="63"/>
      <c r="AN682" s="63"/>
      <c r="AO682" s="63"/>
      <c r="AP682" s="63"/>
      <c r="AQ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R682" s="63"/>
      <c r="BS682" s="63"/>
      <c r="BT682" s="63"/>
      <c r="BU682" s="63"/>
      <c r="BV682" s="63"/>
      <c r="BW682" s="63"/>
      <c r="BX682" s="63"/>
      <c r="BY682" s="63"/>
      <c r="BZ682" s="63"/>
      <c r="CA682" s="63"/>
      <c r="CB682" s="63"/>
      <c r="CC682" s="63"/>
    </row>
    <row r="683" spans="1:81" x14ac:dyDescent="0.35">
      <c r="A683" s="97"/>
      <c r="B683" s="82"/>
      <c r="C683" s="82"/>
      <c r="D683" s="82"/>
      <c r="E683" s="82"/>
      <c r="F683" s="63"/>
      <c r="G683" s="63"/>
      <c r="H683" s="63"/>
      <c r="I683" s="63"/>
      <c r="J683" s="63"/>
      <c r="K683" s="63"/>
      <c r="L683" s="63"/>
      <c r="M683" s="63"/>
      <c r="N683" s="63"/>
      <c r="O683" s="63"/>
      <c r="P683" s="63"/>
      <c r="Q683" s="63"/>
      <c r="R683" s="63"/>
      <c r="S683" s="63"/>
      <c r="T683" s="63"/>
      <c r="U683" s="63"/>
      <c r="X683" s="63"/>
      <c r="Y683" s="63"/>
      <c r="Z683" s="63"/>
      <c r="AA683" s="63"/>
      <c r="AB683" s="63"/>
      <c r="AC683" s="63"/>
      <c r="AD683" s="63"/>
      <c r="AE683" s="110"/>
      <c r="AF683" s="63"/>
      <c r="AG683" s="63"/>
      <c r="AH683" s="63"/>
      <c r="AI683" s="63"/>
      <c r="AJ683" s="63"/>
      <c r="AK683" s="63"/>
      <c r="AL683" s="63"/>
      <c r="AM683" s="63"/>
      <c r="AN683" s="63"/>
      <c r="AO683" s="63"/>
      <c r="AP683" s="63"/>
      <c r="AQ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R683" s="63"/>
      <c r="BS683" s="63"/>
      <c r="BT683" s="63"/>
      <c r="BU683" s="63"/>
      <c r="BV683" s="63"/>
      <c r="BW683" s="63"/>
      <c r="BX683" s="63"/>
      <c r="BY683" s="63"/>
      <c r="BZ683" s="63"/>
      <c r="CA683" s="63"/>
      <c r="CB683" s="63"/>
      <c r="CC683" s="63"/>
    </row>
    <row r="684" spans="1:81" x14ac:dyDescent="0.35">
      <c r="A684" s="97"/>
      <c r="B684" s="82"/>
      <c r="C684" s="82"/>
      <c r="D684" s="82"/>
      <c r="E684" s="82"/>
      <c r="F684" s="63"/>
      <c r="G684" s="63"/>
      <c r="H684" s="63"/>
      <c r="I684" s="63"/>
      <c r="J684" s="63"/>
      <c r="K684" s="63"/>
      <c r="L684" s="63"/>
      <c r="M684" s="63"/>
      <c r="N684" s="63"/>
      <c r="O684" s="63"/>
      <c r="P684" s="63"/>
      <c r="Q684" s="63"/>
      <c r="R684" s="63"/>
      <c r="S684" s="63"/>
      <c r="T684" s="63"/>
      <c r="U684" s="63"/>
      <c r="X684" s="63"/>
      <c r="Y684" s="63"/>
      <c r="Z684" s="63"/>
      <c r="AA684" s="63"/>
      <c r="AB684" s="63"/>
      <c r="AC684" s="63"/>
      <c r="AD684" s="63"/>
      <c r="AE684" s="110"/>
      <c r="AF684" s="63"/>
      <c r="AG684" s="63"/>
      <c r="AH684" s="63"/>
      <c r="AI684" s="63"/>
      <c r="AJ684" s="63"/>
      <c r="AK684" s="63"/>
      <c r="AL684" s="63"/>
      <c r="AM684" s="63"/>
      <c r="AN684" s="63"/>
      <c r="AO684" s="63"/>
      <c r="AP684" s="63"/>
      <c r="AQ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R684" s="63"/>
      <c r="BS684" s="63"/>
      <c r="BT684" s="63"/>
      <c r="BU684" s="63"/>
      <c r="BV684" s="63"/>
      <c r="BW684" s="63"/>
      <c r="BX684" s="63"/>
      <c r="BY684" s="63"/>
      <c r="BZ684" s="63"/>
      <c r="CA684" s="63"/>
      <c r="CB684" s="63"/>
      <c r="CC684" s="63"/>
    </row>
    <row r="685" spans="1:81" x14ac:dyDescent="0.35">
      <c r="A685" s="97"/>
      <c r="B685" s="82"/>
      <c r="C685" s="82"/>
      <c r="D685" s="82"/>
      <c r="E685" s="82"/>
      <c r="F685" s="63"/>
      <c r="G685" s="63"/>
      <c r="H685" s="63"/>
      <c r="I685" s="63"/>
      <c r="J685" s="63"/>
      <c r="K685" s="63"/>
      <c r="L685" s="63"/>
      <c r="M685" s="63"/>
      <c r="N685" s="63"/>
      <c r="O685" s="63"/>
      <c r="P685" s="63"/>
      <c r="Q685" s="63"/>
      <c r="R685" s="63"/>
      <c r="S685" s="63"/>
      <c r="T685" s="63"/>
      <c r="U685" s="63"/>
      <c r="X685" s="63"/>
      <c r="Y685" s="63"/>
      <c r="Z685" s="63"/>
      <c r="AA685" s="63"/>
      <c r="AB685" s="63"/>
      <c r="AC685" s="63"/>
      <c r="AD685" s="63"/>
      <c r="AE685" s="110"/>
      <c r="AF685" s="63"/>
      <c r="AG685" s="63"/>
      <c r="AH685" s="63"/>
      <c r="AI685" s="63"/>
      <c r="AJ685" s="63"/>
      <c r="AK685" s="63"/>
      <c r="AL685" s="63"/>
      <c r="AM685" s="63"/>
      <c r="AN685" s="63"/>
      <c r="AO685" s="63"/>
      <c r="AP685" s="63"/>
      <c r="AQ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R685" s="63"/>
      <c r="BS685" s="63"/>
      <c r="BT685" s="63"/>
      <c r="BU685" s="63"/>
      <c r="BV685" s="63"/>
      <c r="BW685" s="63"/>
      <c r="BX685" s="63"/>
      <c r="BY685" s="63"/>
      <c r="BZ685" s="63"/>
      <c r="CA685" s="63"/>
      <c r="CB685" s="63"/>
      <c r="CC685" s="63"/>
    </row>
    <row r="686" spans="1:81" x14ac:dyDescent="0.35">
      <c r="A686" s="97"/>
      <c r="B686" s="82"/>
      <c r="C686" s="82"/>
      <c r="D686" s="82"/>
      <c r="E686" s="82"/>
      <c r="F686" s="63"/>
      <c r="G686" s="63"/>
      <c r="H686" s="63"/>
      <c r="I686" s="63"/>
      <c r="J686" s="63"/>
      <c r="K686" s="63"/>
      <c r="L686" s="63"/>
      <c r="M686" s="63"/>
      <c r="N686" s="63"/>
      <c r="O686" s="63"/>
      <c r="P686" s="63"/>
      <c r="Q686" s="63"/>
      <c r="R686" s="63"/>
      <c r="S686" s="63"/>
      <c r="T686" s="63"/>
      <c r="U686" s="63"/>
      <c r="X686" s="63"/>
      <c r="Y686" s="63"/>
      <c r="Z686" s="63"/>
      <c r="AA686" s="63"/>
      <c r="AB686" s="63"/>
      <c r="AC686" s="63"/>
      <c r="AD686" s="63"/>
      <c r="AE686" s="110"/>
      <c r="AF686" s="63"/>
      <c r="AG686" s="63"/>
      <c r="AH686" s="63"/>
      <c r="AI686" s="63"/>
      <c r="AJ686" s="63"/>
      <c r="AK686" s="63"/>
      <c r="AL686" s="63"/>
      <c r="AM686" s="63"/>
      <c r="AN686" s="63"/>
      <c r="AO686" s="63"/>
      <c r="AP686" s="63"/>
      <c r="AQ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R686" s="63"/>
      <c r="BS686" s="63"/>
      <c r="BT686" s="63"/>
      <c r="BU686" s="63"/>
      <c r="BV686" s="63"/>
      <c r="BW686" s="63"/>
      <c r="BX686" s="63"/>
      <c r="BY686" s="63"/>
      <c r="BZ686" s="63"/>
      <c r="CA686" s="63"/>
      <c r="CB686" s="63"/>
      <c r="CC686" s="63"/>
    </row>
    <row r="687" spans="1:81" x14ac:dyDescent="0.35">
      <c r="A687" s="97"/>
      <c r="B687" s="82"/>
      <c r="C687" s="82"/>
      <c r="D687" s="82"/>
      <c r="E687" s="82"/>
      <c r="F687" s="63"/>
      <c r="G687" s="63"/>
      <c r="H687" s="63"/>
      <c r="I687" s="63"/>
      <c r="J687" s="63"/>
      <c r="K687" s="63"/>
      <c r="L687" s="63"/>
      <c r="M687" s="63"/>
      <c r="N687" s="63"/>
      <c r="O687" s="63"/>
      <c r="P687" s="63"/>
      <c r="Q687" s="63"/>
      <c r="R687" s="63"/>
      <c r="S687" s="63"/>
      <c r="T687" s="63"/>
      <c r="U687" s="63"/>
      <c r="X687" s="63"/>
      <c r="Y687" s="63"/>
      <c r="Z687" s="63"/>
      <c r="AA687" s="63"/>
      <c r="AB687" s="63"/>
      <c r="AC687" s="63"/>
      <c r="AD687" s="63"/>
      <c r="AE687" s="110"/>
      <c r="AF687" s="63"/>
      <c r="AG687" s="63"/>
      <c r="AH687" s="63"/>
      <c r="AI687" s="63"/>
      <c r="AJ687" s="63"/>
      <c r="AK687" s="63"/>
      <c r="AL687" s="63"/>
      <c r="AM687" s="63"/>
      <c r="AN687" s="63"/>
      <c r="AO687" s="63"/>
      <c r="AP687" s="63"/>
      <c r="AQ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R687" s="63"/>
      <c r="BS687" s="63"/>
      <c r="BT687" s="63"/>
      <c r="BU687" s="63"/>
      <c r="BV687" s="63"/>
      <c r="BW687" s="63"/>
      <c r="BX687" s="63"/>
      <c r="BY687" s="63"/>
      <c r="BZ687" s="63"/>
      <c r="CA687" s="63"/>
      <c r="CB687" s="63"/>
      <c r="CC687" s="63"/>
    </row>
    <row r="688" spans="1:81" x14ac:dyDescent="0.35">
      <c r="A688" s="97"/>
      <c r="B688" s="82"/>
      <c r="C688" s="82"/>
      <c r="D688" s="82"/>
      <c r="E688" s="82"/>
      <c r="F688" s="63"/>
      <c r="G688" s="63"/>
      <c r="H688" s="63"/>
      <c r="I688" s="63"/>
      <c r="J688" s="63"/>
      <c r="K688" s="63"/>
      <c r="L688" s="63"/>
      <c r="M688" s="63"/>
      <c r="N688" s="63"/>
      <c r="O688" s="63"/>
      <c r="P688" s="63"/>
      <c r="Q688" s="63"/>
      <c r="R688" s="63"/>
      <c r="S688" s="63"/>
      <c r="T688" s="63"/>
      <c r="U688" s="63"/>
      <c r="X688" s="63"/>
      <c r="Y688" s="63"/>
      <c r="Z688" s="63"/>
      <c r="AA688" s="63"/>
      <c r="AB688" s="63"/>
      <c r="AC688" s="63"/>
      <c r="AD688" s="63"/>
      <c r="AE688" s="110"/>
      <c r="AF688" s="63"/>
      <c r="AG688" s="63"/>
      <c r="AH688" s="63"/>
      <c r="AI688" s="63"/>
      <c r="AJ688" s="63"/>
      <c r="AK688" s="63"/>
      <c r="AL688" s="63"/>
      <c r="AM688" s="63"/>
      <c r="AN688" s="63"/>
      <c r="AO688" s="63"/>
      <c r="AP688" s="63"/>
      <c r="AQ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R688" s="63"/>
      <c r="BS688" s="63"/>
      <c r="BT688" s="63"/>
      <c r="BU688" s="63"/>
      <c r="BV688" s="63"/>
      <c r="BW688" s="63"/>
      <c r="BX688" s="63"/>
      <c r="BY688" s="63"/>
      <c r="BZ688" s="63"/>
      <c r="CA688" s="63"/>
      <c r="CB688" s="63"/>
      <c r="CC688" s="63"/>
    </row>
    <row r="689" spans="1:82" x14ac:dyDescent="0.35">
      <c r="A689" s="97"/>
      <c r="B689" s="82"/>
      <c r="C689" s="82"/>
      <c r="D689" s="82"/>
      <c r="E689" s="82"/>
      <c r="F689" s="63"/>
      <c r="G689" s="63"/>
      <c r="H689" s="63"/>
      <c r="I689" s="63"/>
      <c r="J689" s="63"/>
      <c r="K689" s="63"/>
      <c r="L689" s="63"/>
      <c r="M689" s="63"/>
      <c r="N689" s="63"/>
      <c r="O689" s="63"/>
      <c r="P689" s="63"/>
      <c r="Q689" s="63"/>
      <c r="R689" s="63"/>
      <c r="S689" s="63"/>
      <c r="T689" s="63"/>
      <c r="U689" s="63"/>
      <c r="X689" s="63"/>
      <c r="Y689" s="63"/>
      <c r="Z689" s="63"/>
      <c r="AA689" s="63"/>
      <c r="AB689" s="63"/>
      <c r="AC689" s="63"/>
      <c r="AD689" s="63"/>
      <c r="AE689" s="110"/>
      <c r="AF689" s="63"/>
      <c r="AG689" s="63"/>
      <c r="AH689" s="63"/>
      <c r="AI689" s="63"/>
      <c r="AJ689" s="63"/>
      <c r="AK689" s="63"/>
      <c r="AL689" s="63"/>
      <c r="AM689" s="63"/>
      <c r="AN689" s="63"/>
      <c r="AO689" s="63"/>
      <c r="AP689" s="63"/>
      <c r="AQ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R689" s="63"/>
      <c r="BS689" s="63"/>
      <c r="BT689" s="63"/>
      <c r="BU689" s="63"/>
      <c r="BV689" s="63"/>
      <c r="BW689" s="63"/>
      <c r="BX689" s="63"/>
      <c r="BY689" s="63"/>
      <c r="BZ689" s="63"/>
      <c r="CA689" s="63"/>
      <c r="CB689" s="63"/>
      <c r="CC689" s="63"/>
    </row>
    <row r="690" spans="1:82" x14ac:dyDescent="0.35">
      <c r="A690" s="97"/>
      <c r="B690" s="82"/>
      <c r="C690" s="82"/>
      <c r="D690" s="82"/>
      <c r="E690" s="82"/>
      <c r="F690" s="63"/>
      <c r="G690" s="63"/>
      <c r="H690" s="63"/>
      <c r="I690" s="63"/>
      <c r="J690" s="63"/>
      <c r="K690" s="63"/>
      <c r="L690" s="63"/>
      <c r="M690" s="63"/>
      <c r="N690" s="63"/>
      <c r="O690" s="63"/>
      <c r="P690" s="63"/>
      <c r="Q690" s="63"/>
      <c r="R690" s="63"/>
      <c r="S690" s="63"/>
      <c r="T690" s="63"/>
      <c r="U690" s="63"/>
      <c r="X690" s="63"/>
      <c r="Y690" s="63"/>
      <c r="Z690" s="63"/>
      <c r="AA690" s="63"/>
      <c r="AB690" s="63"/>
      <c r="AC690" s="63"/>
      <c r="AD690" s="63"/>
      <c r="AE690" s="110"/>
      <c r="AF690" s="63"/>
      <c r="AG690" s="63"/>
      <c r="AH690" s="63"/>
      <c r="AI690" s="63"/>
      <c r="AJ690" s="63"/>
      <c r="AK690" s="63"/>
      <c r="AL690" s="63"/>
      <c r="AM690" s="63"/>
      <c r="AN690" s="63"/>
      <c r="AO690" s="63"/>
      <c r="AP690" s="63"/>
      <c r="AQ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R690" s="63"/>
      <c r="BS690" s="63"/>
      <c r="BT690" s="63"/>
      <c r="BU690" s="63"/>
      <c r="BV690" s="63"/>
      <c r="BW690" s="63"/>
      <c r="BX690" s="63"/>
      <c r="BY690" s="63"/>
      <c r="BZ690" s="63"/>
      <c r="CA690" s="63"/>
      <c r="CB690" s="63"/>
      <c r="CC690" s="63"/>
    </row>
    <row r="691" spans="1:82" x14ac:dyDescent="0.35">
      <c r="A691" s="97"/>
      <c r="B691" s="82"/>
      <c r="C691" s="82"/>
      <c r="D691" s="82"/>
      <c r="E691" s="82"/>
      <c r="F691" s="63"/>
      <c r="G691" s="63"/>
      <c r="H691" s="63"/>
      <c r="I691" s="63"/>
      <c r="J691" s="63"/>
      <c r="K691" s="63"/>
      <c r="L691" s="63"/>
      <c r="M691" s="63"/>
      <c r="N691" s="63"/>
      <c r="O691" s="63"/>
      <c r="P691" s="63"/>
      <c r="Q691" s="63"/>
      <c r="R691" s="63"/>
      <c r="S691" s="63"/>
      <c r="T691" s="63"/>
      <c r="U691" s="63"/>
      <c r="X691" s="63"/>
      <c r="Y691" s="63"/>
      <c r="Z691" s="63"/>
      <c r="AA691" s="63"/>
      <c r="AB691" s="63"/>
      <c r="AC691" s="63"/>
      <c r="AD691" s="63"/>
      <c r="AE691" s="110"/>
      <c r="AF691" s="63"/>
      <c r="AG691" s="63"/>
      <c r="AH691" s="63"/>
      <c r="AI691" s="63"/>
      <c r="AJ691" s="63"/>
      <c r="AK691" s="63"/>
      <c r="AL691" s="63"/>
      <c r="AM691" s="63"/>
      <c r="AN691" s="63"/>
      <c r="AO691" s="63"/>
      <c r="AP691" s="63"/>
      <c r="AQ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R691" s="63"/>
      <c r="BS691" s="63"/>
      <c r="BT691" s="63"/>
      <c r="BU691" s="63"/>
      <c r="BV691" s="63"/>
      <c r="BW691" s="63"/>
      <c r="BX691" s="63"/>
      <c r="BY691" s="63"/>
      <c r="BZ691" s="63"/>
      <c r="CA691" s="63"/>
      <c r="CB691" s="63"/>
      <c r="CC691" s="63"/>
    </row>
    <row r="692" spans="1:82" x14ac:dyDescent="0.35">
      <c r="A692" s="97"/>
      <c r="B692" s="82"/>
      <c r="C692" s="82"/>
      <c r="D692" s="82"/>
      <c r="E692" s="82"/>
      <c r="F692" s="63"/>
      <c r="G692" s="63"/>
      <c r="H692" s="63"/>
      <c r="I692" s="63"/>
      <c r="J692" s="63"/>
      <c r="K692" s="63"/>
      <c r="L692" s="63"/>
      <c r="M692" s="63"/>
      <c r="N692" s="63"/>
      <c r="O692" s="63"/>
      <c r="P692" s="63"/>
      <c r="Q692" s="63"/>
      <c r="R692" s="63"/>
      <c r="S692" s="63"/>
      <c r="T692" s="63"/>
      <c r="U692" s="63"/>
      <c r="X692" s="63"/>
      <c r="Y692" s="63"/>
      <c r="Z692" s="63"/>
      <c r="AA692" s="63"/>
      <c r="AB692" s="63"/>
      <c r="AC692" s="63"/>
      <c r="AD692" s="63"/>
      <c r="AE692" s="110"/>
      <c r="AF692" s="63"/>
      <c r="AG692" s="63"/>
      <c r="AH692" s="63"/>
      <c r="AI692" s="63"/>
      <c r="AJ692" s="63"/>
      <c r="AK692" s="63"/>
      <c r="AL692" s="63"/>
      <c r="AM692" s="63"/>
      <c r="AN692" s="63"/>
      <c r="AO692" s="63"/>
      <c r="AP692" s="63"/>
      <c r="AQ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R692" s="63"/>
      <c r="BS692" s="63"/>
      <c r="BT692" s="63"/>
      <c r="BU692" s="63"/>
      <c r="BV692" s="63"/>
      <c r="BW692" s="63"/>
      <c r="BX692" s="63"/>
      <c r="BY692" s="63"/>
      <c r="BZ692" s="63"/>
      <c r="CA692" s="63"/>
      <c r="CB692" s="63"/>
      <c r="CC692" s="63"/>
    </row>
    <row r="693" spans="1:82" x14ac:dyDescent="0.35">
      <c r="A693" s="97"/>
      <c r="B693" s="82"/>
      <c r="C693" s="82"/>
      <c r="D693" s="82"/>
      <c r="E693" s="82"/>
      <c r="F693" s="63"/>
      <c r="G693" s="63"/>
      <c r="H693" s="63"/>
      <c r="I693" s="63"/>
      <c r="J693" s="63"/>
      <c r="K693" s="63"/>
      <c r="L693" s="63"/>
      <c r="M693" s="63"/>
      <c r="N693" s="63"/>
      <c r="O693" s="63"/>
      <c r="P693" s="63"/>
      <c r="Q693" s="63"/>
      <c r="R693" s="63"/>
      <c r="S693" s="63"/>
      <c r="T693" s="63"/>
      <c r="U693" s="63"/>
      <c r="X693" s="63"/>
      <c r="Y693" s="63"/>
      <c r="Z693" s="63"/>
      <c r="AA693" s="63"/>
      <c r="AB693" s="63"/>
      <c r="AC693" s="63"/>
      <c r="AD693" s="63"/>
      <c r="AE693" s="110"/>
      <c r="AF693" s="63"/>
      <c r="AG693" s="63"/>
      <c r="AH693" s="63"/>
      <c r="AI693" s="63"/>
      <c r="AJ693" s="63"/>
      <c r="AK693" s="63"/>
      <c r="AL693" s="63"/>
      <c r="AM693" s="63"/>
      <c r="AN693" s="63"/>
      <c r="AO693" s="63"/>
      <c r="AP693" s="63"/>
      <c r="AQ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R693" s="63"/>
      <c r="BS693" s="63"/>
      <c r="BT693" s="63"/>
      <c r="BU693" s="63"/>
      <c r="BV693" s="63"/>
      <c r="BW693" s="63"/>
      <c r="BX693" s="63"/>
      <c r="BY693" s="63"/>
      <c r="BZ693" s="63"/>
      <c r="CA693" s="63"/>
      <c r="CB693" s="63"/>
      <c r="CC693" s="63"/>
    </row>
    <row r="694" spans="1:82" x14ac:dyDescent="0.35">
      <c r="A694" s="97"/>
      <c r="B694" s="82"/>
      <c r="C694" s="82"/>
      <c r="D694" s="82"/>
      <c r="E694" s="82"/>
      <c r="F694" s="63"/>
      <c r="G694" s="63"/>
      <c r="H694" s="63"/>
      <c r="I694" s="63"/>
      <c r="J694" s="63"/>
      <c r="K694" s="63"/>
      <c r="L694" s="63"/>
      <c r="M694" s="63"/>
      <c r="N694" s="63"/>
      <c r="O694" s="63"/>
      <c r="P694" s="63"/>
      <c r="Q694" s="63"/>
      <c r="R694" s="63"/>
      <c r="S694" s="63"/>
      <c r="T694" s="63"/>
      <c r="U694" s="63"/>
      <c r="X694" s="63"/>
      <c r="Y694" s="63"/>
      <c r="Z694" s="63"/>
      <c r="AA694" s="63"/>
      <c r="AB694" s="63"/>
      <c r="AC694" s="63"/>
      <c r="AD694" s="63"/>
      <c r="AE694" s="110"/>
      <c r="AF694" s="63"/>
      <c r="AG694" s="63"/>
      <c r="AH694" s="63"/>
      <c r="AI694" s="63"/>
      <c r="AJ694" s="63"/>
      <c r="AK694" s="63"/>
      <c r="AL694" s="63"/>
      <c r="AM694" s="63"/>
      <c r="AN694" s="63"/>
      <c r="AO694" s="63"/>
      <c r="AP694" s="63"/>
      <c r="AQ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R694" s="63"/>
      <c r="BS694" s="63"/>
      <c r="BT694" s="63"/>
      <c r="BU694" s="63"/>
      <c r="BV694" s="63"/>
      <c r="BW694" s="63"/>
      <c r="BX694" s="63"/>
      <c r="BY694" s="63"/>
      <c r="BZ694" s="63"/>
      <c r="CA694" s="63"/>
      <c r="CB694" s="63"/>
      <c r="CC694" s="63"/>
    </row>
    <row r="695" spans="1:82" x14ac:dyDescent="0.35">
      <c r="A695" s="97"/>
      <c r="B695" s="82"/>
      <c r="C695" s="82"/>
      <c r="D695" s="82"/>
      <c r="E695" s="82"/>
      <c r="F695" s="63"/>
      <c r="G695" s="63"/>
      <c r="H695" s="63"/>
      <c r="I695" s="63"/>
      <c r="J695" s="63"/>
      <c r="K695" s="63"/>
      <c r="L695" s="63"/>
      <c r="M695" s="63"/>
      <c r="N695" s="63"/>
      <c r="O695" s="63"/>
      <c r="P695" s="63"/>
      <c r="Q695" s="63"/>
      <c r="R695" s="63"/>
      <c r="S695" s="63"/>
      <c r="T695" s="63"/>
      <c r="U695" s="63"/>
      <c r="X695" s="63"/>
      <c r="Y695" s="63"/>
      <c r="Z695" s="63"/>
      <c r="AA695" s="63"/>
      <c r="AB695" s="63"/>
      <c r="AC695" s="63"/>
      <c r="AD695" s="63"/>
      <c r="AE695" s="110"/>
      <c r="AF695" s="63"/>
      <c r="AG695" s="63"/>
      <c r="AH695" s="63"/>
      <c r="AI695" s="63"/>
      <c r="AJ695" s="63"/>
      <c r="AK695" s="63"/>
      <c r="AL695" s="63"/>
      <c r="AM695" s="63"/>
      <c r="AN695" s="63"/>
      <c r="AO695" s="63"/>
      <c r="AP695" s="63"/>
      <c r="AQ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R695" s="63"/>
      <c r="BS695" s="63"/>
      <c r="BT695" s="63"/>
      <c r="BU695" s="63"/>
      <c r="BV695" s="63"/>
      <c r="BW695" s="63"/>
      <c r="BX695" s="63"/>
      <c r="BY695" s="63"/>
      <c r="BZ695" s="63"/>
      <c r="CA695" s="63"/>
      <c r="CB695" s="63"/>
      <c r="CC695" s="63"/>
    </row>
    <row r="696" spans="1:82" x14ac:dyDescent="0.35">
      <c r="A696" s="97"/>
      <c r="B696" s="82"/>
      <c r="C696" s="82"/>
      <c r="D696" s="82"/>
      <c r="E696" s="82"/>
      <c r="F696" s="63"/>
      <c r="G696" s="63"/>
      <c r="H696" s="63"/>
      <c r="I696" s="63"/>
      <c r="J696" s="63"/>
      <c r="K696" s="63"/>
      <c r="L696" s="63"/>
      <c r="M696" s="63"/>
      <c r="N696" s="63"/>
      <c r="O696" s="63"/>
      <c r="P696" s="63"/>
      <c r="Q696" s="63"/>
      <c r="R696" s="63"/>
      <c r="S696" s="63"/>
      <c r="T696" s="63"/>
      <c r="U696" s="63"/>
      <c r="X696" s="63"/>
      <c r="Y696" s="63"/>
      <c r="Z696" s="63"/>
      <c r="AA696" s="63"/>
      <c r="AB696" s="63"/>
      <c r="AC696" s="63"/>
      <c r="AD696" s="63"/>
      <c r="AE696" s="110"/>
      <c r="AF696" s="63"/>
      <c r="AG696" s="63"/>
      <c r="AH696" s="63"/>
      <c r="AI696" s="63"/>
      <c r="AJ696" s="63"/>
      <c r="AK696" s="63"/>
      <c r="AL696" s="63"/>
      <c r="AM696" s="63"/>
      <c r="AN696" s="63"/>
      <c r="AO696" s="63"/>
      <c r="AP696" s="63"/>
      <c r="AQ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R696" s="63"/>
      <c r="BS696" s="63"/>
      <c r="BT696" s="63"/>
      <c r="BU696" s="63"/>
      <c r="BV696" s="63"/>
      <c r="BW696" s="63"/>
      <c r="BX696" s="63"/>
      <c r="BY696" s="63"/>
      <c r="BZ696" s="63"/>
      <c r="CA696" s="63"/>
      <c r="CB696" s="63"/>
      <c r="CC696" s="63"/>
    </row>
    <row r="697" spans="1:82" x14ac:dyDescent="0.35">
      <c r="A697" s="97"/>
      <c r="B697" s="82"/>
      <c r="C697" s="82"/>
      <c r="D697" s="82"/>
      <c r="E697" s="82"/>
      <c r="F697" s="63"/>
      <c r="G697" s="63"/>
      <c r="H697" s="63"/>
      <c r="I697" s="63"/>
      <c r="J697" s="63"/>
      <c r="K697" s="63"/>
      <c r="L697" s="63"/>
      <c r="M697" s="63"/>
      <c r="N697" s="63"/>
      <c r="O697" s="63"/>
      <c r="P697" s="63"/>
      <c r="Q697" s="63"/>
      <c r="R697" s="63"/>
      <c r="S697" s="63"/>
      <c r="T697" s="63"/>
      <c r="U697" s="63"/>
      <c r="X697" s="63"/>
      <c r="Y697" s="63"/>
      <c r="Z697" s="63"/>
      <c r="AA697" s="63"/>
      <c r="AB697" s="63"/>
      <c r="AC697" s="63"/>
      <c r="AD697" s="63"/>
      <c r="AE697" s="110"/>
      <c r="AF697" s="63"/>
      <c r="AG697" s="63"/>
      <c r="AH697" s="63"/>
      <c r="AI697" s="63"/>
      <c r="AJ697" s="63"/>
      <c r="AK697" s="63"/>
      <c r="AL697" s="63"/>
      <c r="AM697" s="63"/>
      <c r="AN697" s="63"/>
      <c r="AO697" s="63"/>
      <c r="AP697" s="63"/>
      <c r="AQ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R697" s="63"/>
      <c r="BS697" s="63"/>
      <c r="BT697" s="63"/>
      <c r="BU697" s="63"/>
      <c r="BV697" s="63"/>
      <c r="BW697" s="63"/>
      <c r="BX697" s="63"/>
      <c r="BY697" s="63"/>
      <c r="BZ697" s="63"/>
      <c r="CA697" s="63"/>
      <c r="CB697" s="63"/>
      <c r="CC697" s="63"/>
    </row>
    <row r="698" spans="1:82" x14ac:dyDescent="0.35">
      <c r="A698" s="97"/>
      <c r="B698" s="82"/>
      <c r="C698" s="82"/>
      <c r="D698" s="82"/>
      <c r="E698" s="82"/>
      <c r="F698" s="63"/>
      <c r="G698" s="63"/>
      <c r="H698" s="63"/>
      <c r="I698" s="63"/>
      <c r="J698" s="63"/>
      <c r="K698" s="63"/>
      <c r="L698" s="63"/>
      <c r="M698" s="63"/>
      <c r="N698" s="63"/>
      <c r="O698" s="63"/>
      <c r="P698" s="63"/>
      <c r="Q698" s="63"/>
      <c r="R698" s="63"/>
      <c r="S698" s="63"/>
      <c r="T698" s="63"/>
      <c r="U698" s="63"/>
      <c r="X698" s="63"/>
      <c r="Y698" s="63"/>
      <c r="Z698" s="63"/>
      <c r="AA698" s="63"/>
      <c r="AB698" s="63"/>
      <c r="AC698" s="63"/>
      <c r="AD698" s="63"/>
      <c r="AE698" s="110"/>
      <c r="AF698" s="63"/>
      <c r="AG698" s="63"/>
      <c r="AH698" s="63"/>
      <c r="AI698" s="63"/>
      <c r="AJ698" s="63"/>
      <c r="AK698" s="63"/>
      <c r="AL698" s="63"/>
      <c r="AM698" s="63"/>
      <c r="AN698" s="63"/>
      <c r="AO698" s="63"/>
      <c r="AP698" s="63"/>
      <c r="AQ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R698" s="63"/>
      <c r="BS698" s="63"/>
      <c r="BT698" s="63"/>
      <c r="BU698" s="63"/>
      <c r="BV698" s="63"/>
      <c r="BW698" s="63"/>
      <c r="BX698" s="63"/>
      <c r="BY698" s="63"/>
      <c r="BZ698" s="63"/>
      <c r="CA698" s="63"/>
      <c r="CB698" s="63"/>
      <c r="CC698" s="63"/>
    </row>
    <row r="699" spans="1:82" x14ac:dyDescent="0.35">
      <c r="A699" s="97"/>
      <c r="B699" s="82"/>
      <c r="C699" s="82"/>
      <c r="D699" s="82"/>
      <c r="E699" s="82"/>
      <c r="F699" s="63"/>
      <c r="G699" s="63"/>
      <c r="H699" s="63"/>
      <c r="I699" s="63"/>
      <c r="J699" s="63"/>
      <c r="K699" s="63"/>
      <c r="L699" s="63"/>
      <c r="M699" s="63"/>
      <c r="N699" s="63"/>
      <c r="O699" s="63"/>
      <c r="P699" s="63"/>
      <c r="Q699" s="63"/>
      <c r="R699" s="63"/>
      <c r="S699" s="63"/>
      <c r="T699" s="63"/>
      <c r="U699" s="63"/>
      <c r="X699" s="63"/>
      <c r="Y699" s="63"/>
      <c r="Z699" s="63"/>
      <c r="AA699" s="63"/>
      <c r="AB699" s="63"/>
      <c r="AC699" s="63"/>
      <c r="AD699" s="63"/>
      <c r="AE699" s="110"/>
      <c r="AF699" s="63"/>
      <c r="AG699" s="63"/>
      <c r="AH699" s="63"/>
      <c r="AI699" s="63"/>
      <c r="AJ699" s="63"/>
      <c r="AK699" s="63"/>
      <c r="AL699" s="63"/>
      <c r="AM699" s="63"/>
      <c r="AN699" s="63"/>
      <c r="AO699" s="63"/>
      <c r="AP699" s="63"/>
      <c r="AQ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R699" s="63"/>
      <c r="BS699" s="63"/>
      <c r="BT699" s="63"/>
      <c r="BU699" s="63"/>
      <c r="BV699" s="63"/>
      <c r="BW699" s="63"/>
      <c r="BX699" s="63"/>
      <c r="BY699" s="63"/>
      <c r="BZ699" s="63"/>
      <c r="CA699" s="63"/>
      <c r="CB699" s="63"/>
      <c r="CC699" s="63"/>
    </row>
    <row r="700" spans="1:82" x14ac:dyDescent="0.35">
      <c r="A700" s="97"/>
      <c r="B700" s="82"/>
      <c r="C700" s="82"/>
      <c r="D700" s="82"/>
      <c r="E700" s="82"/>
      <c r="F700" s="63"/>
      <c r="G700" s="63"/>
      <c r="H700" s="63"/>
      <c r="I700" s="63"/>
      <c r="J700" s="63"/>
      <c r="K700" s="63"/>
      <c r="L700" s="63"/>
      <c r="M700" s="63"/>
      <c r="N700" s="63"/>
      <c r="O700" s="63"/>
      <c r="P700" s="63"/>
      <c r="Q700" s="63"/>
      <c r="R700" s="63"/>
      <c r="S700" s="63"/>
      <c r="T700" s="63"/>
      <c r="U700" s="63"/>
      <c r="X700" s="63"/>
      <c r="Y700" s="63"/>
      <c r="Z700" s="63"/>
      <c r="AA700" s="63"/>
      <c r="AB700" s="63"/>
      <c r="AC700" s="63"/>
      <c r="AD700" s="63"/>
      <c r="AE700" s="110"/>
      <c r="AF700" s="63"/>
      <c r="AG700" s="63"/>
      <c r="AH700" s="63"/>
      <c r="AI700" s="63"/>
      <c r="AJ700" s="63"/>
      <c r="AK700" s="63"/>
      <c r="AL700" s="63"/>
      <c r="AM700" s="63"/>
      <c r="AN700" s="63"/>
      <c r="AO700" s="63"/>
      <c r="AP700" s="63"/>
      <c r="AQ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R700" s="63"/>
      <c r="BS700" s="63"/>
      <c r="BT700" s="63"/>
      <c r="BU700" s="63"/>
      <c r="BV700" s="63"/>
      <c r="BW700" s="63"/>
      <c r="BX700" s="63"/>
      <c r="BY700" s="63"/>
      <c r="BZ700" s="63"/>
      <c r="CA700" s="63"/>
      <c r="CB700" s="63"/>
      <c r="CC700" s="63"/>
    </row>
    <row r="701" spans="1:82" x14ac:dyDescent="0.35">
      <c r="A701" s="97"/>
      <c r="B701" s="82"/>
      <c r="C701" s="82"/>
      <c r="D701" s="82"/>
      <c r="E701" s="82"/>
      <c r="F701" s="63"/>
      <c r="G701" s="63"/>
      <c r="H701" s="63"/>
      <c r="I701" s="63"/>
      <c r="J701" s="63"/>
      <c r="K701" s="63"/>
      <c r="L701" s="63"/>
      <c r="M701" s="63"/>
      <c r="N701" s="63"/>
      <c r="O701" s="63"/>
      <c r="P701" s="63"/>
      <c r="Q701" s="63"/>
      <c r="R701" s="63"/>
      <c r="S701" s="63"/>
      <c r="T701" s="63"/>
      <c r="U701" s="63"/>
      <c r="X701" s="63"/>
      <c r="Y701" s="63"/>
      <c r="Z701" s="63"/>
      <c r="AA701" s="63"/>
      <c r="AB701" s="63"/>
      <c r="AC701" s="63"/>
      <c r="AD701" s="63"/>
      <c r="AE701" s="110"/>
      <c r="AF701" s="63"/>
      <c r="AG701" s="63"/>
      <c r="AH701" s="63"/>
      <c r="AI701" s="63"/>
      <c r="AJ701" s="63"/>
      <c r="AK701" s="63"/>
      <c r="AL701" s="63"/>
      <c r="AM701" s="63"/>
      <c r="AN701" s="63"/>
      <c r="AO701" s="63"/>
      <c r="AP701" s="63"/>
      <c r="AQ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R701" s="63"/>
      <c r="BS701" s="63"/>
      <c r="BT701" s="63"/>
      <c r="BU701" s="63"/>
      <c r="BV701" s="63"/>
      <c r="BW701" s="63"/>
      <c r="BX701" s="63"/>
      <c r="BY701" s="63"/>
      <c r="BZ701" s="63"/>
      <c r="CA701" s="63"/>
      <c r="CB701" s="63"/>
      <c r="CC701" s="63"/>
    </row>
    <row r="702" spans="1:82" x14ac:dyDescent="0.35">
      <c r="A702" s="97"/>
      <c r="B702" s="82"/>
      <c r="C702" s="82"/>
      <c r="D702" s="82"/>
      <c r="E702" s="82"/>
      <c r="F702" s="63"/>
      <c r="G702" s="63"/>
      <c r="H702" s="63"/>
      <c r="I702" s="63"/>
      <c r="J702" s="63"/>
      <c r="K702" s="63"/>
      <c r="L702" s="63"/>
      <c r="M702" s="63"/>
      <c r="N702" s="63"/>
      <c r="O702" s="63"/>
      <c r="P702" s="63"/>
      <c r="Q702" s="63"/>
      <c r="R702" s="63"/>
      <c r="S702" s="63"/>
      <c r="T702" s="63"/>
      <c r="U702" s="63"/>
      <c r="X702" s="63"/>
      <c r="Y702" s="63"/>
      <c r="Z702" s="63"/>
      <c r="AA702" s="63"/>
      <c r="AB702" s="63"/>
      <c r="AC702" s="63"/>
      <c r="AD702" s="63"/>
      <c r="AE702" s="110"/>
      <c r="AF702" s="63"/>
      <c r="AG702" s="63"/>
      <c r="AH702" s="63"/>
      <c r="AI702" s="63"/>
      <c r="AJ702" s="63"/>
      <c r="AK702" s="63"/>
      <c r="AL702" s="63"/>
      <c r="AM702" s="63"/>
      <c r="AN702" s="63"/>
      <c r="AO702" s="63"/>
      <c r="AP702" s="63"/>
      <c r="AQ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R702" s="63"/>
      <c r="BS702" s="63"/>
      <c r="BT702" s="63"/>
      <c r="BU702" s="63"/>
      <c r="BV702" s="63"/>
      <c r="BW702" s="63"/>
      <c r="BX702" s="63"/>
      <c r="BY702" s="63"/>
      <c r="BZ702" s="63"/>
      <c r="CA702" s="63"/>
      <c r="CB702" s="63"/>
      <c r="CC702" s="63"/>
    </row>
    <row r="703" spans="1:82" s="100" customFormat="1" x14ac:dyDescent="0.35">
      <c r="A703" s="98"/>
      <c r="B703" s="99"/>
      <c r="C703" s="99"/>
      <c r="D703" s="99"/>
      <c r="E703" s="99"/>
      <c r="V703" s="63"/>
      <c r="W703" s="63"/>
      <c r="AE703" s="101"/>
      <c r="AR703" s="63"/>
      <c r="AS703" s="63"/>
      <c r="AT703" s="102"/>
      <c r="BO703" s="102"/>
      <c r="BP703" s="63"/>
      <c r="BQ703" s="63"/>
      <c r="CD703" s="63"/>
    </row>
    <row r="704" spans="1:82" s="78" customFormat="1" x14ac:dyDescent="0.35">
      <c r="A704" s="104"/>
      <c r="B704" s="105"/>
      <c r="C704" s="105"/>
      <c r="D704" s="105"/>
      <c r="E704" s="105"/>
      <c r="V704" s="63"/>
      <c r="W704" s="63"/>
      <c r="AE704" s="79"/>
      <c r="AR704" s="63"/>
      <c r="AS704" s="63"/>
      <c r="AT704" s="103"/>
      <c r="BO704" s="103"/>
      <c r="BP704" s="63"/>
      <c r="BQ704" s="63"/>
      <c r="CD704" s="63"/>
    </row>
    <row r="705" spans="1:81" x14ac:dyDescent="0.35">
      <c r="A705" s="97"/>
      <c r="B705" s="82"/>
      <c r="C705" s="82"/>
      <c r="D705" s="82"/>
      <c r="E705" s="82"/>
      <c r="F705" s="63"/>
      <c r="G705" s="63"/>
      <c r="H705" s="63"/>
      <c r="I705" s="63"/>
      <c r="J705" s="63"/>
      <c r="K705" s="63"/>
      <c r="L705" s="63"/>
      <c r="M705" s="63"/>
      <c r="N705" s="63"/>
      <c r="O705" s="63"/>
      <c r="P705" s="63"/>
      <c r="Q705" s="63"/>
      <c r="R705" s="63"/>
      <c r="S705" s="63"/>
      <c r="T705" s="63"/>
      <c r="U705" s="63"/>
      <c r="X705" s="63"/>
      <c r="Y705" s="63"/>
      <c r="Z705" s="63"/>
      <c r="AA705" s="63"/>
      <c r="AB705" s="63"/>
      <c r="AC705" s="63"/>
      <c r="AD705" s="63"/>
      <c r="AE705" s="110"/>
      <c r="AF705" s="63"/>
      <c r="AG705" s="63"/>
      <c r="AH705" s="63"/>
      <c r="AI705" s="63"/>
      <c r="AJ705" s="63"/>
      <c r="AK705" s="63"/>
      <c r="AL705" s="63"/>
      <c r="AM705" s="63"/>
      <c r="AN705" s="63"/>
      <c r="AO705" s="63"/>
      <c r="AP705" s="63"/>
      <c r="AQ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R705" s="63"/>
      <c r="BS705" s="63"/>
      <c r="BT705" s="63"/>
      <c r="BU705" s="63"/>
      <c r="BV705" s="63"/>
      <c r="BW705" s="63"/>
      <c r="BX705" s="63"/>
      <c r="BY705" s="63"/>
      <c r="BZ705" s="63"/>
      <c r="CA705" s="63"/>
      <c r="CB705" s="63"/>
      <c r="CC705" s="63"/>
    </row>
    <row r="706" spans="1:81" x14ac:dyDescent="0.35">
      <c r="A706" s="97"/>
      <c r="B706" s="82"/>
      <c r="C706" s="82"/>
      <c r="D706" s="82"/>
      <c r="E706" s="82"/>
      <c r="F706" s="63"/>
      <c r="G706" s="63"/>
      <c r="H706" s="63"/>
      <c r="I706" s="63"/>
      <c r="J706" s="63"/>
      <c r="K706" s="63"/>
      <c r="L706" s="63"/>
      <c r="M706" s="63"/>
      <c r="N706" s="63"/>
      <c r="O706" s="63"/>
      <c r="P706" s="63"/>
      <c r="Q706" s="63"/>
      <c r="R706" s="63"/>
      <c r="S706" s="63"/>
      <c r="T706" s="63"/>
      <c r="U706" s="63"/>
      <c r="X706" s="63"/>
      <c r="Y706" s="63"/>
      <c r="Z706" s="63"/>
      <c r="AA706" s="63"/>
      <c r="AB706" s="63"/>
      <c r="AC706" s="63"/>
      <c r="AD706" s="63"/>
      <c r="AE706" s="110"/>
      <c r="AF706" s="63"/>
      <c r="AG706" s="63"/>
      <c r="AH706" s="63"/>
      <c r="AI706" s="63"/>
      <c r="AJ706" s="63"/>
      <c r="AK706" s="63"/>
      <c r="AL706" s="63"/>
      <c r="AM706" s="63"/>
      <c r="AN706" s="63"/>
      <c r="AO706" s="63"/>
      <c r="AP706" s="63"/>
      <c r="AQ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R706" s="63"/>
      <c r="BS706" s="63"/>
      <c r="BT706" s="63"/>
      <c r="BU706" s="63"/>
      <c r="BV706" s="63"/>
      <c r="BW706" s="63"/>
      <c r="BX706" s="63"/>
      <c r="BY706" s="63"/>
      <c r="BZ706" s="63"/>
      <c r="CA706" s="63"/>
      <c r="CB706" s="63"/>
      <c r="CC706" s="63"/>
    </row>
    <row r="707" spans="1:81" x14ac:dyDescent="0.35">
      <c r="A707" s="97"/>
      <c r="B707" s="82"/>
      <c r="C707" s="82"/>
      <c r="D707" s="82"/>
      <c r="E707" s="82"/>
      <c r="F707" s="63"/>
      <c r="G707" s="63"/>
      <c r="H707" s="63"/>
      <c r="I707" s="63"/>
      <c r="J707" s="63"/>
      <c r="K707" s="63"/>
      <c r="L707" s="63"/>
      <c r="M707" s="63"/>
      <c r="N707" s="63"/>
      <c r="O707" s="63"/>
      <c r="P707" s="63"/>
      <c r="Q707" s="63"/>
      <c r="R707" s="63"/>
      <c r="S707" s="63"/>
      <c r="T707" s="63"/>
      <c r="U707" s="63"/>
      <c r="X707" s="63"/>
      <c r="Y707" s="63"/>
      <c r="Z707" s="63"/>
      <c r="AA707" s="63"/>
      <c r="AB707" s="63"/>
      <c r="AC707" s="63"/>
      <c r="AD707" s="63"/>
      <c r="AE707" s="110"/>
      <c r="AF707" s="63"/>
      <c r="AG707" s="63"/>
      <c r="AH707" s="63"/>
      <c r="AI707" s="63"/>
      <c r="AJ707" s="63"/>
      <c r="AK707" s="63"/>
      <c r="AL707" s="63"/>
      <c r="AM707" s="63"/>
      <c r="AN707" s="63"/>
      <c r="AO707" s="63"/>
      <c r="AP707" s="63"/>
      <c r="AQ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R707" s="63"/>
      <c r="BS707" s="63"/>
      <c r="BT707" s="63"/>
      <c r="BU707" s="63"/>
      <c r="BV707" s="63"/>
      <c r="BW707" s="63"/>
      <c r="BX707" s="63"/>
      <c r="BY707" s="63"/>
      <c r="BZ707" s="63"/>
      <c r="CA707" s="63"/>
      <c r="CB707" s="63"/>
      <c r="CC707" s="63"/>
    </row>
    <row r="708" spans="1:81" x14ac:dyDescent="0.35">
      <c r="A708" s="97"/>
      <c r="B708" s="82"/>
      <c r="C708" s="82"/>
      <c r="D708" s="82"/>
      <c r="E708" s="82"/>
      <c r="F708" s="63"/>
      <c r="G708" s="63"/>
      <c r="H708" s="63"/>
      <c r="I708" s="63"/>
      <c r="J708" s="63"/>
      <c r="K708" s="63"/>
      <c r="L708" s="63"/>
      <c r="M708" s="63"/>
      <c r="N708" s="63"/>
      <c r="O708" s="63"/>
      <c r="P708" s="63"/>
      <c r="Q708" s="63"/>
      <c r="R708" s="63"/>
      <c r="S708" s="63"/>
      <c r="T708" s="63"/>
      <c r="U708" s="63"/>
      <c r="X708" s="63"/>
      <c r="Y708" s="63"/>
      <c r="Z708" s="63"/>
      <c r="AA708" s="63"/>
      <c r="AB708" s="63"/>
      <c r="AC708" s="63"/>
      <c r="AD708" s="63"/>
      <c r="AE708" s="110"/>
      <c r="AF708" s="63"/>
      <c r="AG708" s="63"/>
      <c r="AH708" s="63"/>
      <c r="AI708" s="63"/>
      <c r="AJ708" s="63"/>
      <c r="AK708" s="63"/>
      <c r="AL708" s="63"/>
      <c r="AM708" s="63"/>
      <c r="AN708" s="63"/>
      <c r="AO708" s="63"/>
      <c r="AP708" s="63"/>
      <c r="AQ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R708" s="63"/>
      <c r="BS708" s="63"/>
      <c r="BT708" s="63"/>
      <c r="BU708" s="63"/>
      <c r="BV708" s="63"/>
      <c r="BW708" s="63"/>
      <c r="BX708" s="63"/>
      <c r="BY708" s="63"/>
      <c r="BZ708" s="63"/>
      <c r="CA708" s="63"/>
      <c r="CB708" s="63"/>
      <c r="CC708" s="63"/>
    </row>
    <row r="709" spans="1:81" x14ac:dyDescent="0.35">
      <c r="A709" s="97"/>
      <c r="B709" s="82"/>
      <c r="C709" s="82"/>
      <c r="D709" s="82"/>
      <c r="E709" s="82"/>
      <c r="F709" s="63"/>
      <c r="G709" s="63"/>
      <c r="H709" s="63"/>
      <c r="I709" s="63"/>
      <c r="J709" s="63"/>
      <c r="K709" s="63"/>
      <c r="L709" s="63"/>
      <c r="M709" s="63"/>
      <c r="N709" s="63"/>
      <c r="O709" s="63"/>
      <c r="P709" s="63"/>
      <c r="Q709" s="63"/>
      <c r="R709" s="63"/>
      <c r="S709" s="63"/>
      <c r="T709" s="63"/>
      <c r="U709" s="63"/>
      <c r="X709" s="63"/>
      <c r="Y709" s="63"/>
      <c r="Z709" s="63"/>
      <c r="AA709" s="63"/>
      <c r="AB709" s="63"/>
      <c r="AC709" s="63"/>
      <c r="AD709" s="63"/>
      <c r="AE709" s="110"/>
      <c r="AF709" s="63"/>
      <c r="AG709" s="63"/>
      <c r="AH709" s="63"/>
      <c r="AI709" s="63"/>
      <c r="AJ709" s="63"/>
      <c r="AK709" s="63"/>
      <c r="AL709" s="63"/>
      <c r="AM709" s="63"/>
      <c r="AN709" s="63"/>
      <c r="AO709" s="63"/>
      <c r="AP709" s="63"/>
      <c r="AQ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R709" s="63"/>
      <c r="BS709" s="63"/>
      <c r="BT709" s="63"/>
      <c r="BU709" s="63"/>
      <c r="BV709" s="63"/>
      <c r="BW709" s="63"/>
      <c r="BX709" s="63"/>
      <c r="BY709" s="63"/>
      <c r="BZ709" s="63"/>
      <c r="CA709" s="63"/>
      <c r="CB709" s="63"/>
      <c r="CC709" s="63"/>
    </row>
    <row r="710" spans="1:81" x14ac:dyDescent="0.35">
      <c r="A710" s="97"/>
      <c r="B710" s="82"/>
      <c r="C710" s="82"/>
      <c r="D710" s="82"/>
      <c r="E710" s="82"/>
      <c r="F710" s="63"/>
      <c r="G710" s="63"/>
      <c r="H710" s="63"/>
      <c r="I710" s="63"/>
      <c r="J710" s="63"/>
      <c r="K710" s="63"/>
      <c r="L710" s="63"/>
      <c r="M710" s="63"/>
      <c r="N710" s="63"/>
      <c r="O710" s="63"/>
      <c r="P710" s="63"/>
      <c r="Q710" s="63"/>
      <c r="R710" s="63"/>
      <c r="S710" s="63"/>
      <c r="T710" s="63"/>
      <c r="U710" s="63"/>
      <c r="X710" s="63"/>
      <c r="Y710" s="63"/>
      <c r="Z710" s="63"/>
      <c r="AA710" s="63"/>
      <c r="AB710" s="63"/>
      <c r="AC710" s="63"/>
      <c r="AD710" s="63"/>
      <c r="AE710" s="110"/>
      <c r="AF710" s="63"/>
      <c r="AG710" s="63"/>
      <c r="AH710" s="63"/>
      <c r="AI710" s="63"/>
      <c r="AJ710" s="63"/>
      <c r="AK710" s="63"/>
      <c r="AL710" s="63"/>
      <c r="AM710" s="63"/>
      <c r="AN710" s="63"/>
      <c r="AO710" s="63"/>
      <c r="AP710" s="63"/>
      <c r="AQ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R710" s="63"/>
      <c r="BS710" s="63"/>
      <c r="BT710" s="63"/>
      <c r="BU710" s="63"/>
      <c r="BV710" s="63"/>
      <c r="BW710" s="63"/>
      <c r="BX710" s="63"/>
      <c r="BY710" s="63"/>
      <c r="BZ710" s="63"/>
      <c r="CA710" s="63"/>
      <c r="CB710" s="63"/>
      <c r="CC710" s="63"/>
    </row>
    <row r="711" spans="1:81" x14ac:dyDescent="0.35">
      <c r="A711" s="97"/>
      <c r="B711" s="82"/>
      <c r="C711" s="82"/>
      <c r="D711" s="82"/>
      <c r="E711" s="82"/>
      <c r="F711" s="63"/>
      <c r="G711" s="63"/>
      <c r="H711" s="63"/>
      <c r="I711" s="63"/>
      <c r="J711" s="63"/>
      <c r="K711" s="63"/>
      <c r="L711" s="63"/>
      <c r="M711" s="63"/>
      <c r="N711" s="63"/>
      <c r="O711" s="63"/>
      <c r="P711" s="63"/>
      <c r="Q711" s="63"/>
      <c r="R711" s="63"/>
      <c r="S711" s="63"/>
      <c r="T711" s="63"/>
      <c r="U711" s="63"/>
      <c r="X711" s="63"/>
      <c r="Y711" s="63"/>
      <c r="Z711" s="63"/>
      <c r="AA711" s="63"/>
      <c r="AB711" s="63"/>
      <c r="AC711" s="63"/>
      <c r="AD711" s="63"/>
      <c r="AE711" s="110"/>
      <c r="AF711" s="63"/>
      <c r="AG711" s="63"/>
      <c r="AH711" s="63"/>
      <c r="AI711" s="63"/>
      <c r="AJ711" s="63"/>
      <c r="AK711" s="63"/>
      <c r="AL711" s="63"/>
      <c r="AM711" s="63"/>
      <c r="AN711" s="63"/>
      <c r="AO711" s="63"/>
      <c r="AP711" s="63"/>
      <c r="AQ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R711" s="63"/>
      <c r="BS711" s="63"/>
      <c r="BT711" s="63"/>
      <c r="BU711" s="63"/>
      <c r="BV711" s="63"/>
      <c r="BW711" s="63"/>
      <c r="BX711" s="63"/>
      <c r="BY711" s="63"/>
      <c r="BZ711" s="63"/>
      <c r="CA711" s="63"/>
      <c r="CB711" s="63"/>
      <c r="CC711" s="63"/>
    </row>
    <row r="712" spans="1:81" x14ac:dyDescent="0.35">
      <c r="A712" s="97"/>
      <c r="B712" s="82"/>
      <c r="C712" s="82"/>
      <c r="D712" s="82"/>
      <c r="E712" s="82"/>
      <c r="F712" s="63"/>
      <c r="G712" s="63"/>
      <c r="H712" s="63"/>
      <c r="I712" s="63"/>
      <c r="J712" s="63"/>
      <c r="K712" s="63"/>
      <c r="L712" s="63"/>
      <c r="M712" s="63"/>
      <c r="N712" s="63"/>
      <c r="O712" s="63"/>
      <c r="P712" s="63"/>
      <c r="Q712" s="63"/>
      <c r="R712" s="63"/>
      <c r="S712" s="63"/>
      <c r="T712" s="63"/>
      <c r="U712" s="63"/>
      <c r="X712" s="63"/>
      <c r="Y712" s="63"/>
      <c r="Z712" s="63"/>
      <c r="AA712" s="63"/>
      <c r="AB712" s="63"/>
      <c r="AC712" s="63"/>
      <c r="AD712" s="63"/>
      <c r="AE712" s="110"/>
      <c r="AF712" s="63"/>
      <c r="AG712" s="63"/>
      <c r="AH712" s="63"/>
      <c r="AI712" s="63"/>
      <c r="AJ712" s="63"/>
      <c r="AK712" s="63"/>
      <c r="AL712" s="63"/>
      <c r="AM712" s="63"/>
      <c r="AN712" s="63"/>
      <c r="AO712" s="63"/>
      <c r="AP712" s="63"/>
      <c r="AQ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R712" s="63"/>
      <c r="BS712" s="63"/>
      <c r="BT712" s="63"/>
      <c r="BU712" s="63"/>
      <c r="BV712" s="63"/>
      <c r="BW712" s="63"/>
      <c r="BX712" s="63"/>
      <c r="BY712" s="63"/>
      <c r="BZ712" s="63"/>
      <c r="CA712" s="63"/>
      <c r="CB712" s="63"/>
      <c r="CC712" s="63"/>
    </row>
    <row r="713" spans="1:81" x14ac:dyDescent="0.35">
      <c r="A713" s="97"/>
      <c r="B713" s="82"/>
      <c r="C713" s="82"/>
      <c r="D713" s="82"/>
      <c r="E713" s="82"/>
      <c r="F713" s="63"/>
      <c r="G713" s="63"/>
      <c r="H713" s="63"/>
      <c r="I713" s="63"/>
      <c r="J713" s="63"/>
      <c r="K713" s="63"/>
      <c r="L713" s="63"/>
      <c r="M713" s="63"/>
      <c r="N713" s="63"/>
      <c r="O713" s="63"/>
      <c r="P713" s="63"/>
      <c r="Q713" s="63"/>
      <c r="R713" s="63"/>
      <c r="S713" s="63"/>
      <c r="T713" s="63"/>
      <c r="U713" s="63"/>
      <c r="X713" s="63"/>
      <c r="Y713" s="63"/>
      <c r="Z713" s="63"/>
      <c r="AA713" s="63"/>
      <c r="AB713" s="63"/>
      <c r="AC713" s="63"/>
      <c r="AD713" s="63"/>
      <c r="AE713" s="110"/>
      <c r="AF713" s="63"/>
      <c r="AG713" s="63"/>
      <c r="AH713" s="63"/>
      <c r="AI713" s="63"/>
      <c r="AJ713" s="63"/>
      <c r="AK713" s="63"/>
      <c r="AL713" s="63"/>
      <c r="AM713" s="63"/>
      <c r="AN713" s="63"/>
      <c r="AO713" s="63"/>
      <c r="AP713" s="63"/>
      <c r="AQ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R713" s="63"/>
      <c r="BS713" s="63"/>
      <c r="BT713" s="63"/>
      <c r="BU713" s="63"/>
      <c r="BV713" s="63"/>
      <c r="BW713" s="63"/>
      <c r="BX713" s="63"/>
      <c r="BY713" s="63"/>
      <c r="BZ713" s="63"/>
      <c r="CA713" s="63"/>
      <c r="CB713" s="63"/>
      <c r="CC713" s="63"/>
    </row>
    <row r="714" spans="1:81" x14ac:dyDescent="0.35">
      <c r="A714" s="97"/>
      <c r="B714" s="82"/>
      <c r="C714" s="82"/>
      <c r="D714" s="82"/>
      <c r="E714" s="82"/>
      <c r="F714" s="63"/>
      <c r="G714" s="63"/>
      <c r="H714" s="63"/>
      <c r="I714" s="63"/>
      <c r="J714" s="63"/>
      <c r="K714" s="63"/>
      <c r="L714" s="63"/>
      <c r="M714" s="63"/>
      <c r="N714" s="63"/>
      <c r="O714" s="63"/>
      <c r="P714" s="63"/>
      <c r="Q714" s="63"/>
      <c r="R714" s="63"/>
      <c r="S714" s="63"/>
      <c r="T714" s="63"/>
      <c r="U714" s="63"/>
      <c r="X714" s="63"/>
      <c r="Y714" s="63"/>
      <c r="Z714" s="63"/>
      <c r="AA714" s="63"/>
      <c r="AB714" s="63"/>
      <c r="AC714" s="63"/>
      <c r="AD714" s="63"/>
      <c r="AE714" s="110"/>
      <c r="AF714" s="63"/>
      <c r="AG714" s="63"/>
      <c r="AH714" s="63"/>
      <c r="AI714" s="63"/>
      <c r="AJ714" s="63"/>
      <c r="AK714" s="63"/>
      <c r="AL714" s="63"/>
      <c r="AM714" s="63"/>
      <c r="AN714" s="63"/>
      <c r="AO714" s="63"/>
      <c r="AP714" s="63"/>
      <c r="AQ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R714" s="63"/>
      <c r="BS714" s="63"/>
      <c r="BT714" s="63"/>
      <c r="BU714" s="63"/>
      <c r="BV714" s="63"/>
      <c r="BW714" s="63"/>
      <c r="BX714" s="63"/>
      <c r="BY714" s="63"/>
      <c r="BZ714" s="63"/>
      <c r="CA714" s="63"/>
      <c r="CB714" s="63"/>
      <c r="CC714" s="63"/>
    </row>
    <row r="715" spans="1:81" x14ac:dyDescent="0.35">
      <c r="A715" s="97"/>
      <c r="B715" s="82"/>
      <c r="C715" s="82"/>
      <c r="D715" s="82"/>
      <c r="E715" s="82"/>
      <c r="F715" s="63"/>
      <c r="G715" s="63"/>
      <c r="H715" s="63"/>
      <c r="I715" s="63"/>
      <c r="J715" s="63"/>
      <c r="K715" s="63"/>
      <c r="L715" s="63"/>
      <c r="M715" s="63"/>
      <c r="N715" s="63"/>
      <c r="O715" s="63"/>
      <c r="P715" s="63"/>
      <c r="Q715" s="63"/>
      <c r="R715" s="63"/>
      <c r="S715" s="63"/>
      <c r="T715" s="63"/>
      <c r="U715" s="63"/>
      <c r="X715" s="63"/>
      <c r="Y715" s="63"/>
      <c r="Z715" s="63"/>
      <c r="AA715" s="63"/>
      <c r="AB715" s="63"/>
      <c r="AC715" s="63"/>
      <c r="AD715" s="63"/>
      <c r="AE715" s="110"/>
      <c r="AF715" s="63"/>
      <c r="AG715" s="63"/>
      <c r="AH715" s="63"/>
      <c r="AI715" s="63"/>
      <c r="AJ715" s="63"/>
      <c r="AK715" s="63"/>
      <c r="AL715" s="63"/>
      <c r="AM715" s="63"/>
      <c r="AN715" s="63"/>
      <c r="AO715" s="63"/>
      <c r="AP715" s="63"/>
      <c r="AQ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R715" s="63"/>
      <c r="BS715" s="63"/>
      <c r="BT715" s="63"/>
      <c r="BU715" s="63"/>
      <c r="BV715" s="63"/>
      <c r="BW715" s="63"/>
      <c r="BX715" s="63"/>
      <c r="BY715" s="63"/>
      <c r="BZ715" s="63"/>
      <c r="CA715" s="63"/>
      <c r="CB715" s="63"/>
      <c r="CC715" s="63"/>
    </row>
    <row r="716" spans="1:81" x14ac:dyDescent="0.35">
      <c r="A716" s="97"/>
      <c r="B716" s="82"/>
      <c r="C716" s="82"/>
      <c r="D716" s="82"/>
      <c r="E716" s="82"/>
      <c r="F716" s="63"/>
      <c r="G716" s="63"/>
      <c r="H716" s="63"/>
      <c r="I716" s="63"/>
      <c r="J716" s="63"/>
      <c r="K716" s="63"/>
      <c r="L716" s="63"/>
      <c r="M716" s="63"/>
      <c r="N716" s="63"/>
      <c r="O716" s="63"/>
      <c r="P716" s="63"/>
      <c r="Q716" s="63"/>
      <c r="R716" s="63"/>
      <c r="S716" s="63"/>
      <c r="T716" s="63"/>
      <c r="U716" s="63"/>
      <c r="X716" s="63"/>
      <c r="Y716" s="63"/>
      <c r="Z716" s="63"/>
      <c r="AA716" s="63"/>
      <c r="AB716" s="63"/>
      <c r="AC716" s="63"/>
      <c r="AD716" s="63"/>
      <c r="AE716" s="110"/>
      <c r="AF716" s="63"/>
      <c r="AG716" s="63"/>
      <c r="AH716" s="63"/>
      <c r="AI716" s="63"/>
      <c r="AJ716" s="63"/>
      <c r="AK716" s="63"/>
      <c r="AL716" s="63"/>
      <c r="AM716" s="63"/>
      <c r="AN716" s="63"/>
      <c r="AO716" s="63"/>
      <c r="AP716" s="63"/>
      <c r="AQ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R716" s="63"/>
      <c r="BS716" s="63"/>
      <c r="BT716" s="63"/>
      <c r="BU716" s="63"/>
      <c r="BV716" s="63"/>
      <c r="BW716" s="63"/>
      <c r="BX716" s="63"/>
      <c r="BY716" s="63"/>
      <c r="BZ716" s="63"/>
      <c r="CA716" s="63"/>
      <c r="CB716" s="63"/>
      <c r="CC716" s="63"/>
    </row>
    <row r="717" spans="1:81" x14ac:dyDescent="0.35">
      <c r="A717" s="97"/>
      <c r="B717" s="82"/>
      <c r="C717" s="82"/>
      <c r="D717" s="82"/>
      <c r="E717" s="82"/>
      <c r="F717" s="63"/>
      <c r="G717" s="63"/>
      <c r="H717" s="63"/>
      <c r="I717" s="63"/>
      <c r="J717" s="63"/>
      <c r="K717" s="63"/>
      <c r="L717" s="63"/>
      <c r="M717" s="63"/>
      <c r="N717" s="63"/>
      <c r="O717" s="63"/>
      <c r="P717" s="63"/>
      <c r="Q717" s="63"/>
      <c r="R717" s="63"/>
      <c r="S717" s="63"/>
      <c r="T717" s="63"/>
      <c r="U717" s="63"/>
      <c r="X717" s="63"/>
      <c r="Y717" s="63"/>
      <c r="Z717" s="63"/>
      <c r="AA717" s="63"/>
      <c r="AB717" s="63"/>
      <c r="AC717" s="63"/>
      <c r="AD717" s="63"/>
      <c r="AE717" s="110"/>
      <c r="AF717" s="63"/>
      <c r="AG717" s="63"/>
      <c r="AH717" s="63"/>
      <c r="AI717" s="63"/>
      <c r="AJ717" s="63"/>
      <c r="AK717" s="63"/>
      <c r="AL717" s="63"/>
      <c r="AM717" s="63"/>
      <c r="AN717" s="63"/>
      <c r="AO717" s="63"/>
      <c r="AP717" s="63"/>
      <c r="AQ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R717" s="63"/>
      <c r="BS717" s="63"/>
      <c r="BT717" s="63"/>
      <c r="BU717" s="63"/>
      <c r="BV717" s="63"/>
      <c r="BW717" s="63"/>
      <c r="BX717" s="63"/>
      <c r="BY717" s="63"/>
      <c r="BZ717" s="63"/>
      <c r="CA717" s="63"/>
      <c r="CB717" s="63"/>
      <c r="CC717" s="63"/>
    </row>
    <row r="718" spans="1:81" x14ac:dyDescent="0.35">
      <c r="A718" s="97"/>
      <c r="B718" s="82"/>
      <c r="C718" s="82"/>
      <c r="D718" s="82"/>
      <c r="E718" s="82"/>
      <c r="F718" s="63"/>
      <c r="G718" s="63"/>
      <c r="H718" s="63"/>
      <c r="I718" s="63"/>
      <c r="J718" s="63"/>
      <c r="K718" s="63"/>
      <c r="L718" s="63"/>
      <c r="M718" s="63"/>
      <c r="N718" s="63"/>
      <c r="O718" s="63"/>
      <c r="P718" s="63"/>
      <c r="Q718" s="63"/>
      <c r="R718" s="63"/>
      <c r="S718" s="63"/>
      <c r="T718" s="63"/>
      <c r="U718" s="63"/>
      <c r="X718" s="63"/>
      <c r="Y718" s="63"/>
      <c r="Z718" s="63"/>
      <c r="AA718" s="63"/>
      <c r="AB718" s="63"/>
      <c r="AC718" s="63"/>
      <c r="AD718" s="63"/>
      <c r="AE718" s="110"/>
      <c r="AF718" s="63"/>
      <c r="AG718" s="63"/>
      <c r="AH718" s="63"/>
      <c r="AI718" s="63"/>
      <c r="AJ718" s="63"/>
      <c r="AK718" s="63"/>
      <c r="AL718" s="63"/>
      <c r="AM718" s="63"/>
      <c r="AN718" s="63"/>
      <c r="AO718" s="63"/>
      <c r="AP718" s="63"/>
      <c r="AQ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R718" s="63"/>
      <c r="BS718" s="63"/>
      <c r="BT718" s="63"/>
      <c r="BU718" s="63"/>
      <c r="BV718" s="63"/>
      <c r="BW718" s="63"/>
      <c r="BX718" s="63"/>
      <c r="BY718" s="63"/>
      <c r="BZ718" s="63"/>
      <c r="CA718" s="63"/>
      <c r="CB718" s="63"/>
      <c r="CC718" s="63"/>
    </row>
    <row r="719" spans="1:81" x14ac:dyDescent="0.35">
      <c r="A719" s="97"/>
      <c r="B719" s="82"/>
      <c r="C719" s="82"/>
      <c r="D719" s="82"/>
      <c r="E719" s="82"/>
      <c r="F719" s="63"/>
      <c r="G719" s="63"/>
      <c r="H719" s="63"/>
      <c r="I719" s="63"/>
      <c r="J719" s="63"/>
      <c r="K719" s="63"/>
      <c r="L719" s="63"/>
      <c r="M719" s="63"/>
      <c r="N719" s="63"/>
      <c r="O719" s="63"/>
      <c r="P719" s="63"/>
      <c r="Q719" s="63"/>
      <c r="R719" s="63"/>
      <c r="S719" s="63"/>
      <c r="T719" s="63"/>
      <c r="U719" s="63"/>
      <c r="X719" s="63"/>
      <c r="Y719" s="63"/>
      <c r="Z719" s="63"/>
      <c r="AA719" s="63"/>
      <c r="AB719" s="63"/>
      <c r="AC719" s="63"/>
      <c r="AD719" s="63"/>
      <c r="AE719" s="110"/>
      <c r="AF719" s="63"/>
      <c r="AG719" s="63"/>
      <c r="AH719" s="63"/>
      <c r="AI719" s="63"/>
      <c r="AJ719" s="63"/>
      <c r="AK719" s="63"/>
      <c r="AL719" s="63"/>
      <c r="AM719" s="63"/>
      <c r="AN719" s="63"/>
      <c r="AO719" s="63"/>
      <c r="AP719" s="63"/>
      <c r="AQ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R719" s="63"/>
      <c r="BS719" s="63"/>
      <c r="BT719" s="63"/>
      <c r="BU719" s="63"/>
      <c r="BV719" s="63"/>
      <c r="BW719" s="63"/>
      <c r="BX719" s="63"/>
      <c r="BY719" s="63"/>
      <c r="BZ719" s="63"/>
      <c r="CA719" s="63"/>
      <c r="CB719" s="63"/>
      <c r="CC719" s="63"/>
    </row>
    <row r="720" spans="1:81" x14ac:dyDescent="0.35">
      <c r="A720" s="97"/>
      <c r="B720" s="82"/>
      <c r="C720" s="82"/>
      <c r="D720" s="82"/>
      <c r="E720" s="82"/>
      <c r="F720" s="63"/>
      <c r="G720" s="63"/>
      <c r="H720" s="63"/>
      <c r="I720" s="63"/>
      <c r="J720" s="63"/>
      <c r="K720" s="63"/>
      <c r="L720" s="63"/>
      <c r="M720" s="63"/>
      <c r="N720" s="63"/>
      <c r="O720" s="63"/>
      <c r="P720" s="63"/>
      <c r="Q720" s="63"/>
      <c r="R720" s="63"/>
      <c r="S720" s="63"/>
      <c r="T720" s="63"/>
      <c r="U720" s="63"/>
      <c r="X720" s="63"/>
      <c r="Y720" s="63"/>
      <c r="Z720" s="63"/>
      <c r="AA720" s="63"/>
      <c r="AB720" s="63"/>
      <c r="AC720" s="63"/>
      <c r="AD720" s="63"/>
      <c r="AE720" s="110"/>
      <c r="AF720" s="63"/>
      <c r="AG720" s="63"/>
      <c r="AH720" s="63"/>
      <c r="AI720" s="63"/>
      <c r="AJ720" s="63"/>
      <c r="AK720" s="63"/>
      <c r="AL720" s="63"/>
      <c r="AM720" s="63"/>
      <c r="AN720" s="63"/>
      <c r="AO720" s="63"/>
      <c r="AP720" s="63"/>
      <c r="AQ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R720" s="63"/>
      <c r="BS720" s="63"/>
      <c r="BT720" s="63"/>
      <c r="BU720" s="63"/>
      <c r="BV720" s="63"/>
      <c r="BW720" s="63"/>
      <c r="BX720" s="63"/>
      <c r="BY720" s="63"/>
      <c r="BZ720" s="63"/>
      <c r="CA720" s="63"/>
      <c r="CB720" s="63"/>
      <c r="CC720" s="63"/>
    </row>
    <row r="721" spans="1:81" x14ac:dyDescent="0.35">
      <c r="A721" s="97"/>
      <c r="B721" s="82"/>
      <c r="C721" s="82"/>
      <c r="D721" s="82"/>
      <c r="E721" s="82"/>
      <c r="F721" s="63"/>
      <c r="G721" s="63"/>
      <c r="H721" s="63"/>
      <c r="I721" s="63"/>
      <c r="J721" s="63"/>
      <c r="K721" s="63"/>
      <c r="L721" s="63"/>
      <c r="M721" s="63"/>
      <c r="N721" s="63"/>
      <c r="O721" s="63"/>
      <c r="P721" s="63"/>
      <c r="Q721" s="63"/>
      <c r="R721" s="63"/>
      <c r="S721" s="63"/>
      <c r="T721" s="63"/>
      <c r="U721" s="63"/>
      <c r="X721" s="63"/>
      <c r="Y721" s="63"/>
      <c r="Z721" s="63"/>
      <c r="AA721" s="63"/>
      <c r="AB721" s="63"/>
      <c r="AC721" s="63"/>
      <c r="AD721" s="63"/>
      <c r="AE721" s="110"/>
      <c r="AF721" s="63"/>
      <c r="AG721" s="63"/>
      <c r="AH721" s="63"/>
      <c r="AI721" s="63"/>
      <c r="AJ721" s="63"/>
      <c r="AK721" s="63"/>
      <c r="AL721" s="63"/>
      <c r="AM721" s="63"/>
      <c r="AN721" s="63"/>
      <c r="AO721" s="63"/>
      <c r="AP721" s="63"/>
      <c r="AQ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R721" s="63"/>
      <c r="BS721" s="63"/>
      <c r="BT721" s="63"/>
      <c r="BU721" s="63"/>
      <c r="BV721" s="63"/>
      <c r="BW721" s="63"/>
      <c r="BX721" s="63"/>
      <c r="BY721" s="63"/>
      <c r="BZ721" s="63"/>
      <c r="CA721" s="63"/>
      <c r="CB721" s="63"/>
      <c r="CC721" s="63"/>
    </row>
    <row r="722" spans="1:81" x14ac:dyDescent="0.35">
      <c r="A722" s="97"/>
      <c r="B722" s="82"/>
      <c r="C722" s="82"/>
      <c r="D722" s="82"/>
      <c r="E722" s="82"/>
      <c r="F722" s="63"/>
      <c r="G722" s="63"/>
      <c r="H722" s="63"/>
      <c r="I722" s="63"/>
      <c r="J722" s="63"/>
      <c r="K722" s="63"/>
      <c r="L722" s="63"/>
      <c r="M722" s="63"/>
      <c r="N722" s="63"/>
      <c r="O722" s="63"/>
      <c r="P722" s="63"/>
      <c r="Q722" s="63"/>
      <c r="R722" s="63"/>
      <c r="S722" s="63"/>
      <c r="T722" s="63"/>
      <c r="U722" s="63"/>
      <c r="X722" s="63"/>
      <c r="Y722" s="63"/>
      <c r="Z722" s="63"/>
      <c r="AA722" s="63"/>
      <c r="AB722" s="63"/>
      <c r="AC722" s="63"/>
      <c r="AD722" s="63"/>
      <c r="AE722" s="110"/>
      <c r="AF722" s="63"/>
      <c r="AG722" s="63"/>
      <c r="AH722" s="63"/>
      <c r="AI722" s="63"/>
      <c r="AJ722" s="63"/>
      <c r="AK722" s="63"/>
      <c r="AL722" s="63"/>
      <c r="AM722" s="63"/>
      <c r="AN722" s="63"/>
      <c r="AO722" s="63"/>
      <c r="AP722" s="63"/>
      <c r="AQ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R722" s="63"/>
      <c r="BS722" s="63"/>
      <c r="BT722" s="63"/>
      <c r="BU722" s="63"/>
      <c r="BV722" s="63"/>
      <c r="BW722" s="63"/>
      <c r="BX722" s="63"/>
      <c r="BY722" s="63"/>
      <c r="BZ722" s="63"/>
      <c r="CA722" s="63"/>
      <c r="CB722" s="63"/>
      <c r="CC722" s="63"/>
    </row>
    <row r="723" spans="1:81" x14ac:dyDescent="0.35">
      <c r="A723" s="97"/>
      <c r="B723" s="82"/>
      <c r="C723" s="82"/>
      <c r="D723" s="82"/>
      <c r="E723" s="82"/>
      <c r="F723" s="63"/>
      <c r="G723" s="63"/>
      <c r="H723" s="63"/>
      <c r="I723" s="63"/>
      <c r="J723" s="63"/>
      <c r="K723" s="63"/>
      <c r="L723" s="63"/>
      <c r="M723" s="63"/>
      <c r="N723" s="63"/>
      <c r="O723" s="63"/>
      <c r="P723" s="63"/>
      <c r="Q723" s="63"/>
      <c r="R723" s="63"/>
      <c r="S723" s="63"/>
      <c r="T723" s="63"/>
      <c r="U723" s="63"/>
      <c r="X723" s="63"/>
      <c r="Y723" s="63"/>
      <c r="Z723" s="63"/>
      <c r="AA723" s="63"/>
      <c r="AB723" s="63"/>
      <c r="AC723" s="63"/>
      <c r="AD723" s="63"/>
      <c r="AE723" s="110"/>
      <c r="AF723" s="63"/>
      <c r="AG723" s="63"/>
      <c r="AH723" s="63"/>
      <c r="AI723" s="63"/>
      <c r="AJ723" s="63"/>
      <c r="AK723" s="63"/>
      <c r="AL723" s="63"/>
      <c r="AM723" s="63"/>
      <c r="AN723" s="63"/>
      <c r="AO723" s="63"/>
      <c r="AP723" s="63"/>
      <c r="AQ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R723" s="63"/>
      <c r="BS723" s="63"/>
      <c r="BT723" s="63"/>
      <c r="BU723" s="63"/>
      <c r="BV723" s="63"/>
      <c r="BW723" s="63"/>
      <c r="BX723" s="63"/>
      <c r="BY723" s="63"/>
      <c r="BZ723" s="63"/>
      <c r="CA723" s="63"/>
      <c r="CB723" s="63"/>
      <c r="CC723" s="63"/>
    </row>
    <row r="724" spans="1:81" x14ac:dyDescent="0.35">
      <c r="A724" s="97"/>
      <c r="B724" s="82"/>
      <c r="C724" s="82"/>
      <c r="D724" s="82"/>
      <c r="E724" s="82"/>
      <c r="F724" s="63"/>
      <c r="G724" s="63"/>
      <c r="H724" s="63"/>
      <c r="I724" s="63"/>
      <c r="J724" s="63"/>
      <c r="K724" s="63"/>
      <c r="L724" s="63"/>
      <c r="M724" s="63"/>
      <c r="N724" s="63"/>
      <c r="O724" s="63"/>
      <c r="P724" s="63"/>
      <c r="Q724" s="63"/>
      <c r="R724" s="63"/>
      <c r="S724" s="63"/>
      <c r="T724" s="63"/>
      <c r="U724" s="63"/>
      <c r="X724" s="63"/>
      <c r="Y724" s="63"/>
      <c r="Z724" s="63"/>
      <c r="AA724" s="63"/>
      <c r="AB724" s="63"/>
      <c r="AC724" s="63"/>
      <c r="AD724" s="63"/>
      <c r="AE724" s="110"/>
      <c r="AF724" s="63"/>
      <c r="AG724" s="63"/>
      <c r="AH724" s="63"/>
      <c r="AI724" s="63"/>
      <c r="AJ724" s="63"/>
      <c r="AK724" s="63"/>
      <c r="AL724" s="63"/>
      <c r="AM724" s="63"/>
      <c r="AN724" s="63"/>
      <c r="AO724" s="63"/>
      <c r="AP724" s="63"/>
      <c r="AQ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R724" s="63"/>
      <c r="BS724" s="63"/>
      <c r="BT724" s="63"/>
      <c r="BU724" s="63"/>
      <c r="BV724" s="63"/>
      <c r="BW724" s="63"/>
      <c r="BX724" s="63"/>
      <c r="BY724" s="63"/>
      <c r="BZ724" s="63"/>
      <c r="CA724" s="63"/>
      <c r="CB724" s="63"/>
      <c r="CC724" s="63"/>
    </row>
    <row r="725" spans="1:81" x14ac:dyDescent="0.35">
      <c r="A725" s="97"/>
      <c r="B725" s="82"/>
      <c r="C725" s="82"/>
      <c r="D725" s="82"/>
      <c r="E725" s="82"/>
      <c r="F725" s="63"/>
      <c r="G725" s="63"/>
      <c r="H725" s="63"/>
      <c r="I725" s="63"/>
      <c r="J725" s="63"/>
      <c r="K725" s="63"/>
      <c r="L725" s="63"/>
      <c r="M725" s="63"/>
      <c r="N725" s="63"/>
      <c r="O725" s="63"/>
      <c r="P725" s="63"/>
      <c r="Q725" s="63"/>
      <c r="R725" s="63"/>
      <c r="S725" s="63"/>
      <c r="T725" s="63"/>
      <c r="U725" s="63"/>
      <c r="X725" s="63"/>
      <c r="Y725" s="63"/>
      <c r="Z725" s="63"/>
      <c r="AA725" s="63"/>
      <c r="AB725" s="63"/>
      <c r="AC725" s="63"/>
      <c r="AD725" s="63"/>
      <c r="AE725" s="110"/>
      <c r="AF725" s="63"/>
      <c r="AG725" s="63"/>
      <c r="AH725" s="63"/>
      <c r="AI725" s="63"/>
      <c r="AJ725" s="63"/>
      <c r="AK725" s="63"/>
      <c r="AL725" s="63"/>
      <c r="AM725" s="63"/>
      <c r="AN725" s="63"/>
      <c r="AO725" s="63"/>
      <c r="AP725" s="63"/>
      <c r="AQ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R725" s="63"/>
      <c r="BS725" s="63"/>
      <c r="BT725" s="63"/>
      <c r="BU725" s="63"/>
      <c r="BV725" s="63"/>
      <c r="BW725" s="63"/>
      <c r="BX725" s="63"/>
      <c r="BY725" s="63"/>
      <c r="BZ725" s="63"/>
      <c r="CA725" s="63"/>
      <c r="CB725" s="63"/>
      <c r="CC725" s="63"/>
    </row>
    <row r="726" spans="1:81" x14ac:dyDescent="0.35">
      <c r="A726" s="97"/>
      <c r="B726" s="82"/>
      <c r="C726" s="82"/>
      <c r="D726" s="82"/>
      <c r="E726" s="82"/>
      <c r="F726" s="63"/>
      <c r="G726" s="63"/>
      <c r="H726" s="63"/>
      <c r="I726" s="63"/>
      <c r="J726" s="63"/>
      <c r="K726" s="63"/>
      <c r="L726" s="63"/>
      <c r="M726" s="63"/>
      <c r="N726" s="63"/>
      <c r="O726" s="63"/>
      <c r="P726" s="63"/>
      <c r="Q726" s="63"/>
      <c r="R726" s="63"/>
      <c r="S726" s="63"/>
      <c r="T726" s="63"/>
      <c r="U726" s="63"/>
      <c r="X726" s="63"/>
      <c r="Y726" s="63"/>
      <c r="Z726" s="63"/>
      <c r="AA726" s="63"/>
      <c r="AB726" s="63"/>
      <c r="AC726" s="63"/>
      <c r="AD726" s="63"/>
      <c r="AE726" s="110"/>
      <c r="AF726" s="63"/>
      <c r="AG726" s="63"/>
      <c r="AH726" s="63"/>
      <c r="AI726" s="63"/>
      <c r="AJ726" s="63"/>
      <c r="AK726" s="63"/>
      <c r="AL726" s="63"/>
      <c r="AM726" s="63"/>
      <c r="AN726" s="63"/>
      <c r="AO726" s="63"/>
      <c r="AP726" s="63"/>
      <c r="AQ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R726" s="63"/>
      <c r="BS726" s="63"/>
      <c r="BT726" s="63"/>
      <c r="BU726" s="63"/>
      <c r="BV726" s="63"/>
      <c r="BW726" s="63"/>
      <c r="BX726" s="63"/>
      <c r="BY726" s="63"/>
      <c r="BZ726" s="63"/>
      <c r="CA726" s="63"/>
      <c r="CB726" s="63"/>
      <c r="CC726" s="63"/>
    </row>
    <row r="727" spans="1:81" x14ac:dyDescent="0.35">
      <c r="A727" s="97"/>
      <c r="B727" s="82"/>
      <c r="C727" s="82"/>
      <c r="D727" s="82"/>
      <c r="E727" s="82"/>
      <c r="F727" s="63"/>
      <c r="G727" s="63"/>
      <c r="H727" s="63"/>
      <c r="I727" s="63"/>
      <c r="J727" s="63"/>
      <c r="K727" s="63"/>
      <c r="L727" s="63"/>
      <c r="M727" s="63"/>
      <c r="N727" s="63"/>
      <c r="O727" s="63"/>
      <c r="P727" s="63"/>
      <c r="Q727" s="63"/>
      <c r="R727" s="63"/>
      <c r="S727" s="63"/>
      <c r="T727" s="63"/>
      <c r="U727" s="63"/>
      <c r="X727" s="63"/>
      <c r="Y727" s="63"/>
      <c r="Z727" s="63"/>
      <c r="AA727" s="63"/>
      <c r="AB727" s="63"/>
      <c r="AC727" s="63"/>
      <c r="AD727" s="63"/>
      <c r="AE727" s="110"/>
      <c r="AF727" s="63"/>
      <c r="AG727" s="63"/>
      <c r="AH727" s="63"/>
      <c r="AI727" s="63"/>
      <c r="AJ727" s="63"/>
      <c r="AK727" s="63"/>
      <c r="AL727" s="63"/>
      <c r="AM727" s="63"/>
      <c r="AN727" s="63"/>
      <c r="AO727" s="63"/>
      <c r="AP727" s="63"/>
      <c r="AQ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R727" s="63"/>
      <c r="BS727" s="63"/>
      <c r="BT727" s="63"/>
      <c r="BU727" s="63"/>
      <c r="BV727" s="63"/>
      <c r="BW727" s="63"/>
      <c r="BX727" s="63"/>
      <c r="BY727" s="63"/>
      <c r="BZ727" s="63"/>
      <c r="CA727" s="63"/>
      <c r="CB727" s="63"/>
      <c r="CC727" s="63"/>
    </row>
    <row r="728" spans="1:81" x14ac:dyDescent="0.35">
      <c r="A728" s="97"/>
      <c r="B728" s="82"/>
      <c r="C728" s="82"/>
      <c r="D728" s="82"/>
      <c r="E728" s="82"/>
      <c r="F728" s="63"/>
      <c r="G728" s="63"/>
      <c r="H728" s="63"/>
      <c r="I728" s="63"/>
      <c r="J728" s="63"/>
      <c r="K728" s="63"/>
      <c r="L728" s="63"/>
      <c r="M728" s="63"/>
      <c r="N728" s="63"/>
      <c r="O728" s="63"/>
      <c r="P728" s="63"/>
      <c r="Q728" s="63"/>
      <c r="R728" s="63"/>
      <c r="S728" s="63"/>
      <c r="T728" s="63"/>
      <c r="U728" s="63"/>
      <c r="X728" s="63"/>
      <c r="Y728" s="63"/>
      <c r="Z728" s="63"/>
      <c r="AA728" s="63"/>
      <c r="AB728" s="63"/>
      <c r="AC728" s="63"/>
      <c r="AD728" s="63"/>
      <c r="AE728" s="110"/>
      <c r="AF728" s="63"/>
      <c r="AG728" s="63"/>
      <c r="AH728" s="63"/>
      <c r="AI728" s="63"/>
      <c r="AJ728" s="63"/>
      <c r="AK728" s="63"/>
      <c r="AL728" s="63"/>
      <c r="AM728" s="63"/>
      <c r="AN728" s="63"/>
      <c r="AO728" s="63"/>
      <c r="AP728" s="63"/>
      <c r="AQ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R728" s="63"/>
      <c r="BS728" s="63"/>
      <c r="BT728" s="63"/>
      <c r="BU728" s="63"/>
      <c r="BV728" s="63"/>
      <c r="BW728" s="63"/>
      <c r="BX728" s="63"/>
      <c r="BY728" s="63"/>
      <c r="BZ728" s="63"/>
      <c r="CA728" s="63"/>
      <c r="CB728" s="63"/>
      <c r="CC728" s="63"/>
    </row>
    <row r="729" spans="1:81" x14ac:dyDescent="0.35">
      <c r="A729" s="97"/>
      <c r="B729" s="82"/>
      <c r="C729" s="82"/>
      <c r="D729" s="82"/>
      <c r="E729" s="82"/>
      <c r="F729" s="63"/>
      <c r="G729" s="63"/>
      <c r="H729" s="63"/>
      <c r="I729" s="63"/>
      <c r="J729" s="63"/>
      <c r="K729" s="63"/>
      <c r="L729" s="63"/>
      <c r="M729" s="63"/>
      <c r="N729" s="63"/>
      <c r="O729" s="63"/>
      <c r="P729" s="63"/>
      <c r="Q729" s="63"/>
      <c r="R729" s="63"/>
      <c r="S729" s="63"/>
      <c r="T729" s="63"/>
      <c r="U729" s="63"/>
      <c r="X729" s="63"/>
      <c r="Y729" s="63"/>
      <c r="Z729" s="63"/>
      <c r="AA729" s="63"/>
      <c r="AB729" s="63"/>
      <c r="AC729" s="63"/>
      <c r="AD729" s="63"/>
      <c r="AE729" s="110"/>
      <c r="AF729" s="63"/>
      <c r="AG729" s="63"/>
      <c r="AH729" s="63"/>
      <c r="AI729" s="63"/>
      <c r="AJ729" s="63"/>
      <c r="AK729" s="63"/>
      <c r="AL729" s="63"/>
      <c r="AM729" s="63"/>
      <c r="AN729" s="63"/>
      <c r="AO729" s="63"/>
      <c r="AP729" s="63"/>
      <c r="AQ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R729" s="63"/>
      <c r="BS729" s="63"/>
      <c r="BT729" s="63"/>
      <c r="BU729" s="63"/>
      <c r="BV729" s="63"/>
      <c r="BW729" s="63"/>
      <c r="BX729" s="63"/>
      <c r="BY729" s="63"/>
      <c r="BZ729" s="63"/>
      <c r="CA729" s="63"/>
      <c r="CB729" s="63"/>
      <c r="CC729" s="63"/>
    </row>
    <row r="730" spans="1:81" x14ac:dyDescent="0.35">
      <c r="A730" s="97"/>
      <c r="B730" s="82"/>
      <c r="C730" s="82"/>
      <c r="D730" s="82"/>
      <c r="E730" s="82"/>
      <c r="F730" s="63"/>
      <c r="G730" s="63"/>
      <c r="H730" s="63"/>
      <c r="I730" s="63"/>
      <c r="J730" s="63"/>
      <c r="K730" s="63"/>
      <c r="L730" s="63"/>
      <c r="M730" s="63"/>
      <c r="N730" s="63"/>
      <c r="O730" s="63"/>
      <c r="P730" s="63"/>
      <c r="Q730" s="63"/>
      <c r="R730" s="63"/>
      <c r="S730" s="63"/>
      <c r="T730" s="63"/>
      <c r="U730" s="63"/>
      <c r="X730" s="63"/>
      <c r="Y730" s="63"/>
      <c r="Z730" s="63"/>
      <c r="AA730" s="63"/>
      <c r="AB730" s="63"/>
      <c r="AC730" s="63"/>
      <c r="AD730" s="63"/>
      <c r="AE730" s="110"/>
      <c r="AF730" s="63"/>
      <c r="AG730" s="63"/>
      <c r="AH730" s="63"/>
      <c r="AI730" s="63"/>
      <c r="AJ730" s="63"/>
      <c r="AK730" s="63"/>
      <c r="AL730" s="63"/>
      <c r="AM730" s="63"/>
      <c r="AN730" s="63"/>
      <c r="AO730" s="63"/>
      <c r="AP730" s="63"/>
      <c r="AQ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R730" s="63"/>
      <c r="BS730" s="63"/>
      <c r="BT730" s="63"/>
      <c r="BU730" s="63"/>
      <c r="BV730" s="63"/>
      <c r="BW730" s="63"/>
      <c r="BX730" s="63"/>
      <c r="BY730" s="63"/>
      <c r="BZ730" s="63"/>
      <c r="CA730" s="63"/>
      <c r="CB730" s="63"/>
      <c r="CC730" s="63"/>
    </row>
    <row r="731" spans="1:81" x14ac:dyDescent="0.35">
      <c r="A731" s="97"/>
      <c r="B731" s="82"/>
      <c r="C731" s="82"/>
      <c r="D731" s="82"/>
      <c r="E731" s="82"/>
      <c r="F731" s="63"/>
      <c r="G731" s="63"/>
      <c r="H731" s="63"/>
      <c r="I731" s="63"/>
      <c r="J731" s="63"/>
      <c r="K731" s="63"/>
      <c r="L731" s="63"/>
      <c r="M731" s="63"/>
      <c r="N731" s="63"/>
      <c r="O731" s="63"/>
      <c r="P731" s="63"/>
      <c r="Q731" s="63"/>
      <c r="R731" s="63"/>
      <c r="S731" s="63"/>
      <c r="T731" s="63"/>
      <c r="U731" s="63"/>
      <c r="X731" s="63"/>
      <c r="Y731" s="63"/>
      <c r="Z731" s="63"/>
      <c r="AA731" s="63"/>
      <c r="AB731" s="63"/>
      <c r="AC731" s="63"/>
      <c r="AD731" s="63"/>
      <c r="AE731" s="110"/>
      <c r="AF731" s="63"/>
      <c r="AG731" s="63"/>
      <c r="AH731" s="63"/>
      <c r="AI731" s="63"/>
      <c r="AJ731" s="63"/>
      <c r="AK731" s="63"/>
      <c r="AL731" s="63"/>
      <c r="AM731" s="63"/>
      <c r="AN731" s="63"/>
      <c r="AO731" s="63"/>
      <c r="AP731" s="63"/>
      <c r="AQ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R731" s="63"/>
      <c r="BS731" s="63"/>
      <c r="BT731" s="63"/>
      <c r="BU731" s="63"/>
      <c r="BV731" s="63"/>
      <c r="BW731" s="63"/>
      <c r="BX731" s="63"/>
      <c r="BY731" s="63"/>
      <c r="BZ731" s="63"/>
      <c r="CA731" s="63"/>
      <c r="CB731" s="63"/>
      <c r="CC731" s="63"/>
    </row>
    <row r="732" spans="1:81" x14ac:dyDescent="0.35">
      <c r="A732" s="97"/>
      <c r="B732" s="82"/>
      <c r="C732" s="82"/>
      <c r="D732" s="82"/>
      <c r="E732" s="82"/>
      <c r="F732" s="63"/>
      <c r="G732" s="63"/>
      <c r="H732" s="63"/>
      <c r="I732" s="63"/>
      <c r="J732" s="63"/>
      <c r="K732" s="63"/>
      <c r="L732" s="63"/>
      <c r="M732" s="63"/>
      <c r="N732" s="63"/>
      <c r="O732" s="63"/>
      <c r="P732" s="63"/>
      <c r="Q732" s="63"/>
      <c r="R732" s="63"/>
      <c r="S732" s="63"/>
      <c r="T732" s="63"/>
      <c r="U732" s="63"/>
      <c r="X732" s="63"/>
      <c r="Y732" s="63"/>
      <c r="Z732" s="63"/>
      <c r="AA732" s="63"/>
      <c r="AB732" s="63"/>
      <c r="AC732" s="63"/>
      <c r="AD732" s="63"/>
      <c r="AE732" s="110"/>
      <c r="AF732" s="63"/>
      <c r="AG732" s="63"/>
      <c r="AH732" s="63"/>
      <c r="AI732" s="63"/>
      <c r="AJ732" s="63"/>
      <c r="AK732" s="63"/>
      <c r="AL732" s="63"/>
      <c r="AM732" s="63"/>
      <c r="AN732" s="63"/>
      <c r="AO732" s="63"/>
      <c r="AP732" s="63"/>
      <c r="AQ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R732" s="63"/>
      <c r="BS732" s="63"/>
      <c r="BT732" s="63"/>
      <c r="BU732" s="63"/>
      <c r="BV732" s="63"/>
      <c r="BW732" s="63"/>
      <c r="BX732" s="63"/>
      <c r="BY732" s="63"/>
      <c r="BZ732" s="63"/>
      <c r="CA732" s="63"/>
      <c r="CB732" s="63"/>
      <c r="CC732" s="63"/>
    </row>
    <row r="733" spans="1:81" x14ac:dyDescent="0.35">
      <c r="A733" s="97"/>
      <c r="B733" s="82"/>
      <c r="C733" s="82"/>
      <c r="D733" s="82"/>
      <c r="E733" s="82"/>
      <c r="F733" s="63"/>
      <c r="G733" s="63"/>
      <c r="H733" s="63"/>
      <c r="I733" s="63"/>
      <c r="J733" s="63"/>
      <c r="K733" s="63"/>
      <c r="L733" s="63"/>
      <c r="M733" s="63"/>
      <c r="N733" s="63"/>
      <c r="O733" s="63"/>
      <c r="P733" s="63"/>
      <c r="Q733" s="63"/>
      <c r="R733" s="63"/>
      <c r="S733" s="63"/>
      <c r="T733" s="63"/>
      <c r="U733" s="63"/>
      <c r="X733" s="63"/>
      <c r="Y733" s="63"/>
      <c r="Z733" s="63"/>
      <c r="AA733" s="63"/>
      <c r="AB733" s="63"/>
      <c r="AC733" s="63"/>
      <c r="AD733" s="63"/>
      <c r="AE733" s="110"/>
      <c r="AF733" s="63"/>
      <c r="AG733" s="63"/>
      <c r="AH733" s="63"/>
      <c r="AI733" s="63"/>
      <c r="AJ733" s="63"/>
      <c r="AK733" s="63"/>
      <c r="AL733" s="63"/>
      <c r="AM733" s="63"/>
      <c r="AN733" s="63"/>
      <c r="AO733" s="63"/>
      <c r="AP733" s="63"/>
      <c r="AQ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R733" s="63"/>
      <c r="BS733" s="63"/>
      <c r="BT733" s="63"/>
      <c r="BU733" s="63"/>
      <c r="BV733" s="63"/>
      <c r="BW733" s="63"/>
      <c r="BX733" s="63"/>
      <c r="BY733" s="63"/>
      <c r="BZ733" s="63"/>
      <c r="CA733" s="63"/>
      <c r="CB733" s="63"/>
      <c r="CC733" s="63"/>
    </row>
    <row r="734" spans="1:81" x14ac:dyDescent="0.35">
      <c r="A734" s="97"/>
      <c r="B734" s="82"/>
      <c r="C734" s="82"/>
      <c r="D734" s="82"/>
      <c r="E734" s="82"/>
      <c r="F734" s="63"/>
      <c r="G734" s="63"/>
      <c r="H734" s="63"/>
      <c r="I734" s="63"/>
      <c r="J734" s="63"/>
      <c r="K734" s="63"/>
      <c r="L734" s="63"/>
      <c r="M734" s="63"/>
      <c r="N734" s="63"/>
      <c r="O734" s="63"/>
      <c r="P734" s="63"/>
      <c r="Q734" s="63"/>
      <c r="R734" s="63"/>
      <c r="S734" s="63"/>
      <c r="T734" s="63"/>
      <c r="U734" s="63"/>
      <c r="X734" s="63"/>
      <c r="Y734" s="63"/>
      <c r="Z734" s="63"/>
      <c r="AA734" s="63"/>
      <c r="AB734" s="63"/>
      <c r="AC734" s="63"/>
      <c r="AD734" s="63"/>
      <c r="AE734" s="110"/>
      <c r="AF734" s="63"/>
      <c r="AG734" s="63"/>
      <c r="AH734" s="63"/>
      <c r="AI734" s="63"/>
      <c r="AJ734" s="63"/>
      <c r="AK734" s="63"/>
      <c r="AL734" s="63"/>
      <c r="AM734" s="63"/>
      <c r="AN734" s="63"/>
      <c r="AO734" s="63"/>
      <c r="AP734" s="63"/>
      <c r="AQ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R734" s="63"/>
      <c r="BS734" s="63"/>
      <c r="BT734" s="63"/>
      <c r="BU734" s="63"/>
      <c r="BV734" s="63"/>
      <c r="BW734" s="63"/>
      <c r="BX734" s="63"/>
      <c r="BY734" s="63"/>
      <c r="BZ734" s="63"/>
      <c r="CA734" s="63"/>
      <c r="CB734" s="63"/>
      <c r="CC734" s="63"/>
    </row>
    <row r="735" spans="1:81" x14ac:dyDescent="0.35">
      <c r="A735" s="97"/>
      <c r="B735" s="82"/>
      <c r="C735" s="82"/>
      <c r="D735" s="82"/>
      <c r="E735" s="82"/>
      <c r="F735" s="63"/>
      <c r="G735" s="63"/>
      <c r="H735" s="63"/>
      <c r="I735" s="63"/>
      <c r="J735" s="63"/>
      <c r="K735" s="63"/>
      <c r="L735" s="63"/>
      <c r="M735" s="63"/>
      <c r="N735" s="63"/>
      <c r="O735" s="63"/>
      <c r="P735" s="63"/>
      <c r="Q735" s="63"/>
      <c r="R735" s="63"/>
      <c r="S735" s="63"/>
      <c r="T735" s="63"/>
      <c r="U735" s="63"/>
      <c r="X735" s="63"/>
      <c r="Y735" s="63"/>
      <c r="Z735" s="63"/>
      <c r="AA735" s="63"/>
      <c r="AB735" s="63"/>
      <c r="AC735" s="63"/>
      <c r="AD735" s="63"/>
      <c r="AE735" s="110"/>
      <c r="AF735" s="63"/>
      <c r="AG735" s="63"/>
      <c r="AH735" s="63"/>
      <c r="AI735" s="63"/>
      <c r="AJ735" s="63"/>
      <c r="AK735" s="63"/>
      <c r="AL735" s="63"/>
      <c r="AM735" s="63"/>
      <c r="AN735" s="63"/>
      <c r="AO735" s="63"/>
      <c r="AP735" s="63"/>
      <c r="AQ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R735" s="63"/>
      <c r="BS735" s="63"/>
      <c r="BT735" s="63"/>
      <c r="BU735" s="63"/>
      <c r="BV735" s="63"/>
      <c r="BW735" s="63"/>
      <c r="BX735" s="63"/>
      <c r="BY735" s="63"/>
      <c r="BZ735" s="63"/>
      <c r="CA735" s="63"/>
      <c r="CB735" s="63"/>
      <c r="CC735" s="63"/>
    </row>
    <row r="736" spans="1:81" x14ac:dyDescent="0.35">
      <c r="A736" s="97"/>
      <c r="B736" s="82"/>
      <c r="C736" s="82"/>
      <c r="D736" s="82"/>
      <c r="E736" s="82"/>
      <c r="F736" s="63"/>
      <c r="G736" s="63"/>
      <c r="H736" s="63"/>
      <c r="I736" s="63"/>
      <c r="J736" s="63"/>
      <c r="K736" s="63"/>
      <c r="L736" s="63"/>
      <c r="M736" s="63"/>
      <c r="N736" s="63"/>
      <c r="O736" s="63"/>
      <c r="P736" s="63"/>
      <c r="Q736" s="63"/>
      <c r="R736" s="63"/>
      <c r="S736" s="63"/>
      <c r="T736" s="63"/>
      <c r="U736" s="63"/>
      <c r="X736" s="63"/>
      <c r="Y736" s="63"/>
      <c r="Z736" s="63"/>
      <c r="AA736" s="63"/>
      <c r="AB736" s="63"/>
      <c r="AC736" s="63"/>
      <c r="AD736" s="63"/>
      <c r="AE736" s="110"/>
      <c r="AF736" s="63"/>
      <c r="AG736" s="63"/>
      <c r="AH736" s="63"/>
      <c r="AI736" s="63"/>
      <c r="AJ736" s="63"/>
      <c r="AK736" s="63"/>
      <c r="AL736" s="63"/>
      <c r="AM736" s="63"/>
      <c r="AN736" s="63"/>
      <c r="AO736" s="63"/>
      <c r="AP736" s="63"/>
      <c r="AQ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R736" s="63"/>
      <c r="BS736" s="63"/>
      <c r="BT736" s="63"/>
      <c r="BU736" s="63"/>
      <c r="BV736" s="63"/>
      <c r="BW736" s="63"/>
      <c r="BX736" s="63"/>
      <c r="BY736" s="63"/>
      <c r="BZ736" s="63"/>
      <c r="CA736" s="63"/>
      <c r="CB736" s="63"/>
      <c r="CC736" s="63"/>
    </row>
    <row r="737" spans="1:82" x14ac:dyDescent="0.35">
      <c r="A737" s="97"/>
      <c r="B737" s="82"/>
      <c r="C737" s="82"/>
      <c r="D737" s="82"/>
      <c r="E737" s="82"/>
      <c r="F737" s="63"/>
      <c r="G737" s="63"/>
      <c r="H737" s="63"/>
      <c r="I737" s="63"/>
      <c r="J737" s="63"/>
      <c r="K737" s="63"/>
      <c r="L737" s="63"/>
      <c r="M737" s="63"/>
      <c r="N737" s="63"/>
      <c r="O737" s="63"/>
      <c r="P737" s="63"/>
      <c r="Q737" s="63"/>
      <c r="R737" s="63"/>
      <c r="S737" s="63"/>
      <c r="T737" s="63"/>
      <c r="U737" s="63"/>
      <c r="X737" s="63"/>
      <c r="Y737" s="63"/>
      <c r="Z737" s="63"/>
      <c r="AA737" s="63"/>
      <c r="AB737" s="63"/>
      <c r="AC737" s="63"/>
      <c r="AD737" s="63"/>
      <c r="AE737" s="110"/>
      <c r="AF737" s="63"/>
      <c r="AG737" s="63"/>
      <c r="AH737" s="63"/>
      <c r="AI737" s="63"/>
      <c r="AJ737" s="63"/>
      <c r="AK737" s="63"/>
      <c r="AL737" s="63"/>
      <c r="AM737" s="63"/>
      <c r="AN737" s="63"/>
      <c r="AO737" s="63"/>
      <c r="AP737" s="63"/>
      <c r="AQ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R737" s="63"/>
      <c r="BS737" s="63"/>
      <c r="BT737" s="63"/>
      <c r="BU737" s="63"/>
      <c r="BV737" s="63"/>
      <c r="BW737" s="63"/>
      <c r="BX737" s="63"/>
      <c r="BY737" s="63"/>
      <c r="BZ737" s="63"/>
      <c r="CA737" s="63"/>
      <c r="CB737" s="63"/>
      <c r="CC737" s="63"/>
    </row>
    <row r="738" spans="1:82" x14ac:dyDescent="0.35">
      <c r="A738" s="97"/>
      <c r="B738" s="82"/>
      <c r="C738" s="82"/>
      <c r="D738" s="82"/>
      <c r="E738" s="82"/>
      <c r="F738" s="63"/>
      <c r="G738" s="63"/>
      <c r="H738" s="63"/>
      <c r="I738" s="63"/>
      <c r="J738" s="63"/>
      <c r="K738" s="63"/>
      <c r="L738" s="63"/>
      <c r="M738" s="63"/>
      <c r="N738" s="63"/>
      <c r="O738" s="63"/>
      <c r="P738" s="63"/>
      <c r="Q738" s="63"/>
      <c r="R738" s="63"/>
      <c r="S738" s="63"/>
      <c r="T738" s="63"/>
      <c r="U738" s="63"/>
      <c r="X738" s="63"/>
      <c r="Y738" s="63"/>
      <c r="Z738" s="63"/>
      <c r="AA738" s="63"/>
      <c r="AB738" s="63"/>
      <c r="AC738" s="63"/>
      <c r="AD738" s="63"/>
      <c r="AE738" s="110"/>
      <c r="AF738" s="63"/>
      <c r="AG738" s="63"/>
      <c r="AH738" s="63"/>
      <c r="AI738" s="63"/>
      <c r="AJ738" s="63"/>
      <c r="AK738" s="63"/>
      <c r="AL738" s="63"/>
      <c r="AM738" s="63"/>
      <c r="AN738" s="63"/>
      <c r="AO738" s="63"/>
      <c r="AP738" s="63"/>
      <c r="AQ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R738" s="63"/>
      <c r="BS738" s="63"/>
      <c r="BT738" s="63"/>
      <c r="BU738" s="63"/>
      <c r="BV738" s="63"/>
      <c r="BW738" s="63"/>
      <c r="BX738" s="63"/>
      <c r="BY738" s="63"/>
      <c r="BZ738" s="63"/>
      <c r="CA738" s="63"/>
      <c r="CB738" s="63"/>
      <c r="CC738" s="63"/>
    </row>
    <row r="739" spans="1:82" x14ac:dyDescent="0.35">
      <c r="A739" s="97"/>
      <c r="B739" s="82"/>
      <c r="C739" s="82"/>
      <c r="D739" s="82"/>
      <c r="E739" s="82"/>
      <c r="F739" s="63"/>
      <c r="G739" s="63"/>
      <c r="H739" s="63"/>
      <c r="I739" s="63"/>
      <c r="J739" s="63"/>
      <c r="K739" s="63"/>
      <c r="L739" s="63"/>
      <c r="M739" s="63"/>
      <c r="N739" s="63"/>
      <c r="O739" s="63"/>
      <c r="P739" s="63"/>
      <c r="Q739" s="63"/>
      <c r="R739" s="63"/>
      <c r="S739" s="63"/>
      <c r="T739" s="63"/>
      <c r="U739" s="63"/>
      <c r="X739" s="63"/>
      <c r="Y739" s="63"/>
      <c r="Z739" s="63"/>
      <c r="AA739" s="63"/>
      <c r="AB739" s="63"/>
      <c r="AC739" s="63"/>
      <c r="AD739" s="63"/>
      <c r="AE739" s="110"/>
      <c r="AF739" s="63"/>
      <c r="AG739" s="63"/>
      <c r="AH739" s="63"/>
      <c r="AI739" s="63"/>
      <c r="AJ739" s="63"/>
      <c r="AK739" s="63"/>
      <c r="AL739" s="63"/>
      <c r="AM739" s="63"/>
      <c r="AN739" s="63"/>
      <c r="AO739" s="63"/>
      <c r="AP739" s="63"/>
      <c r="AQ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R739" s="63"/>
      <c r="BS739" s="63"/>
      <c r="BT739" s="63"/>
      <c r="BU739" s="63"/>
      <c r="BV739" s="63"/>
      <c r="BW739" s="63"/>
      <c r="BX739" s="63"/>
      <c r="BY739" s="63"/>
      <c r="BZ739" s="63"/>
      <c r="CA739" s="63"/>
      <c r="CB739" s="63"/>
      <c r="CC739" s="63"/>
    </row>
    <row r="740" spans="1:82" x14ac:dyDescent="0.35">
      <c r="A740" s="97"/>
      <c r="B740" s="82"/>
      <c r="C740" s="82"/>
      <c r="D740" s="82"/>
      <c r="E740" s="82"/>
      <c r="F740" s="63"/>
      <c r="G740" s="63"/>
      <c r="H740" s="63"/>
      <c r="I740" s="63"/>
      <c r="J740" s="63"/>
      <c r="K740" s="63"/>
      <c r="L740" s="63"/>
      <c r="M740" s="63"/>
      <c r="N740" s="63"/>
      <c r="O740" s="63"/>
      <c r="P740" s="63"/>
      <c r="Q740" s="63"/>
      <c r="R740" s="63"/>
      <c r="S740" s="63"/>
      <c r="T740" s="63"/>
      <c r="U740" s="63"/>
      <c r="X740" s="63"/>
      <c r="Y740" s="63"/>
      <c r="Z740" s="63"/>
      <c r="AA740" s="63"/>
      <c r="AB740" s="63"/>
      <c r="AC740" s="63"/>
      <c r="AD740" s="63"/>
      <c r="AE740" s="110"/>
      <c r="AF740" s="63"/>
      <c r="AG740" s="63"/>
      <c r="AH740" s="63"/>
      <c r="AI740" s="63"/>
      <c r="AJ740" s="63"/>
      <c r="AK740" s="63"/>
      <c r="AL740" s="63"/>
      <c r="AM740" s="63"/>
      <c r="AN740" s="63"/>
      <c r="AO740" s="63"/>
      <c r="AP740" s="63"/>
      <c r="AQ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R740" s="63"/>
      <c r="BS740" s="63"/>
      <c r="BT740" s="63"/>
      <c r="BU740" s="63"/>
      <c r="BV740" s="63"/>
      <c r="BW740" s="63"/>
      <c r="BX740" s="63"/>
      <c r="BY740" s="63"/>
      <c r="BZ740" s="63"/>
      <c r="CA740" s="63"/>
      <c r="CB740" s="63"/>
      <c r="CC740" s="63"/>
    </row>
    <row r="741" spans="1:82" x14ac:dyDescent="0.35">
      <c r="A741" s="97"/>
      <c r="B741" s="82"/>
      <c r="C741" s="82"/>
      <c r="D741" s="82"/>
      <c r="E741" s="82"/>
      <c r="F741" s="63"/>
      <c r="G741" s="63"/>
      <c r="H741" s="63"/>
      <c r="I741" s="63"/>
      <c r="J741" s="63"/>
      <c r="K741" s="63"/>
      <c r="L741" s="63"/>
      <c r="M741" s="63"/>
      <c r="N741" s="63"/>
      <c r="O741" s="63"/>
      <c r="P741" s="63"/>
      <c r="Q741" s="63"/>
      <c r="R741" s="63"/>
      <c r="S741" s="63"/>
      <c r="T741" s="63"/>
      <c r="U741" s="63"/>
      <c r="X741" s="63"/>
      <c r="Y741" s="63"/>
      <c r="Z741" s="63"/>
      <c r="AA741" s="63"/>
      <c r="AB741" s="63"/>
      <c r="AC741" s="63"/>
      <c r="AD741" s="63"/>
      <c r="AE741" s="110"/>
      <c r="AF741" s="63"/>
      <c r="AG741" s="63"/>
      <c r="AH741" s="63"/>
      <c r="AI741" s="63"/>
      <c r="AJ741" s="63"/>
      <c r="AK741" s="63"/>
      <c r="AL741" s="63"/>
      <c r="AM741" s="63"/>
      <c r="AN741" s="63"/>
      <c r="AO741" s="63"/>
      <c r="AP741" s="63"/>
      <c r="AQ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R741" s="63"/>
      <c r="BS741" s="63"/>
      <c r="BT741" s="63"/>
      <c r="BU741" s="63"/>
      <c r="BV741" s="63"/>
      <c r="BW741" s="63"/>
      <c r="BX741" s="63"/>
      <c r="BY741" s="63"/>
      <c r="BZ741" s="63"/>
      <c r="CA741" s="63"/>
      <c r="CB741" s="63"/>
      <c r="CC741" s="63"/>
    </row>
    <row r="742" spans="1:82" x14ac:dyDescent="0.35">
      <c r="A742" s="97"/>
      <c r="B742" s="82"/>
      <c r="C742" s="82"/>
      <c r="D742" s="82"/>
      <c r="E742" s="82"/>
      <c r="F742" s="63"/>
      <c r="G742" s="63"/>
      <c r="H742" s="63"/>
      <c r="I742" s="63"/>
      <c r="J742" s="63"/>
      <c r="K742" s="63"/>
      <c r="L742" s="63"/>
      <c r="M742" s="63"/>
      <c r="N742" s="63"/>
      <c r="O742" s="63"/>
      <c r="P742" s="63"/>
      <c r="Q742" s="63"/>
      <c r="R742" s="63"/>
      <c r="S742" s="63"/>
      <c r="T742" s="63"/>
      <c r="U742" s="63"/>
      <c r="X742" s="63"/>
      <c r="Y742" s="63"/>
      <c r="Z742" s="63"/>
      <c r="AA742" s="63"/>
      <c r="AB742" s="63"/>
      <c r="AC742" s="63"/>
      <c r="AD742" s="63"/>
      <c r="AE742" s="110"/>
      <c r="AF742" s="63"/>
      <c r="AG742" s="63"/>
      <c r="AH742" s="63"/>
      <c r="AI742" s="63"/>
      <c r="AJ742" s="63"/>
      <c r="AK742" s="63"/>
      <c r="AL742" s="63"/>
      <c r="AM742" s="63"/>
      <c r="AN742" s="63"/>
      <c r="AO742" s="63"/>
      <c r="AP742" s="63"/>
      <c r="AQ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R742" s="63"/>
      <c r="BS742" s="63"/>
      <c r="BT742" s="63"/>
      <c r="BU742" s="63"/>
      <c r="BV742" s="63"/>
      <c r="BW742" s="63"/>
      <c r="BX742" s="63"/>
      <c r="BY742" s="63"/>
      <c r="BZ742" s="63"/>
      <c r="CA742" s="63"/>
      <c r="CB742" s="63"/>
      <c r="CC742" s="63"/>
    </row>
    <row r="743" spans="1:82" x14ac:dyDescent="0.35">
      <c r="A743" s="97"/>
      <c r="B743" s="82"/>
      <c r="C743" s="82"/>
      <c r="D743" s="82"/>
      <c r="E743" s="82"/>
      <c r="F743" s="63"/>
      <c r="G743" s="63"/>
      <c r="H743" s="63"/>
      <c r="I743" s="63"/>
      <c r="J743" s="63"/>
      <c r="K743" s="63"/>
      <c r="L743" s="63"/>
      <c r="M743" s="63"/>
      <c r="N743" s="63"/>
      <c r="O743" s="63"/>
      <c r="P743" s="63"/>
      <c r="Q743" s="63"/>
      <c r="R743" s="63"/>
      <c r="S743" s="63"/>
      <c r="T743" s="63"/>
      <c r="U743" s="63"/>
      <c r="X743" s="63"/>
      <c r="Y743" s="63"/>
      <c r="Z743" s="63"/>
      <c r="AA743" s="63"/>
      <c r="AB743" s="63"/>
      <c r="AC743" s="63"/>
      <c r="AD743" s="63"/>
      <c r="AE743" s="110"/>
      <c r="AF743" s="63"/>
      <c r="AG743" s="63"/>
      <c r="AH743" s="63"/>
      <c r="AI743" s="63"/>
      <c r="AJ743" s="63"/>
      <c r="AK743" s="63"/>
      <c r="AL743" s="63"/>
      <c r="AM743" s="63"/>
      <c r="AN743" s="63"/>
      <c r="AO743" s="63"/>
      <c r="AP743" s="63"/>
      <c r="AQ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R743" s="63"/>
      <c r="BS743" s="63"/>
      <c r="BT743" s="63"/>
      <c r="BU743" s="63"/>
      <c r="BV743" s="63"/>
      <c r="BW743" s="63"/>
      <c r="BX743" s="63"/>
      <c r="BY743" s="63"/>
      <c r="BZ743" s="63"/>
      <c r="CA743" s="63"/>
      <c r="CB743" s="63"/>
      <c r="CC743" s="63"/>
    </row>
    <row r="744" spans="1:82" x14ac:dyDescent="0.35">
      <c r="A744" s="97"/>
      <c r="B744" s="82"/>
      <c r="C744" s="82"/>
      <c r="D744" s="82"/>
      <c r="E744" s="82"/>
      <c r="F744" s="63"/>
      <c r="G744" s="63"/>
      <c r="H744" s="63"/>
      <c r="I744" s="63"/>
      <c r="J744" s="63"/>
      <c r="K744" s="63"/>
      <c r="L744" s="63"/>
      <c r="M744" s="63"/>
      <c r="N744" s="63"/>
      <c r="O744" s="63"/>
      <c r="P744" s="63"/>
      <c r="Q744" s="63"/>
      <c r="R744" s="63"/>
      <c r="S744" s="63"/>
      <c r="T744" s="63"/>
      <c r="U744" s="63"/>
      <c r="X744" s="63"/>
      <c r="Y744" s="63"/>
      <c r="Z744" s="63"/>
      <c r="AA744" s="63"/>
      <c r="AB744" s="63"/>
      <c r="AC744" s="63"/>
      <c r="AD744" s="63"/>
      <c r="AE744" s="110"/>
      <c r="AF744" s="63"/>
      <c r="AG744" s="63"/>
      <c r="AH744" s="63"/>
      <c r="AI744" s="63"/>
      <c r="AJ744" s="63"/>
      <c r="AK744" s="63"/>
      <c r="AL744" s="63"/>
      <c r="AM744" s="63"/>
      <c r="AN744" s="63"/>
      <c r="AO744" s="63"/>
      <c r="AP744" s="63"/>
      <c r="AQ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R744" s="63"/>
      <c r="BS744" s="63"/>
      <c r="BT744" s="63"/>
      <c r="BU744" s="63"/>
      <c r="BV744" s="63"/>
      <c r="BW744" s="63"/>
      <c r="BX744" s="63"/>
      <c r="BY744" s="63"/>
      <c r="BZ744" s="63"/>
      <c r="CA744" s="63"/>
      <c r="CB744" s="63"/>
      <c r="CC744" s="63"/>
    </row>
    <row r="745" spans="1:82" x14ac:dyDescent="0.35">
      <c r="A745" s="97"/>
      <c r="B745" s="82"/>
      <c r="C745" s="82"/>
      <c r="D745" s="82"/>
      <c r="E745" s="82"/>
      <c r="F745" s="63"/>
      <c r="G745" s="63"/>
      <c r="H745" s="63"/>
      <c r="I745" s="63"/>
      <c r="J745" s="63"/>
      <c r="K745" s="63"/>
      <c r="L745" s="63"/>
      <c r="M745" s="63"/>
      <c r="N745" s="63"/>
      <c r="O745" s="63"/>
      <c r="P745" s="63"/>
      <c r="Q745" s="63"/>
      <c r="R745" s="63"/>
      <c r="S745" s="63"/>
      <c r="T745" s="63"/>
      <c r="U745" s="63"/>
      <c r="X745" s="63"/>
      <c r="Y745" s="63"/>
      <c r="Z745" s="63"/>
      <c r="AA745" s="63"/>
      <c r="AB745" s="63"/>
      <c r="AC745" s="63"/>
      <c r="AD745" s="63"/>
      <c r="AE745" s="110"/>
      <c r="AF745" s="63"/>
      <c r="AG745" s="63"/>
      <c r="AH745" s="63"/>
      <c r="AI745" s="63"/>
      <c r="AJ745" s="63"/>
      <c r="AK745" s="63"/>
      <c r="AL745" s="63"/>
      <c r="AM745" s="63"/>
      <c r="AN745" s="63"/>
      <c r="AO745" s="63"/>
      <c r="AP745" s="63"/>
      <c r="AQ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R745" s="63"/>
      <c r="BS745" s="63"/>
      <c r="BT745" s="63"/>
      <c r="BU745" s="63"/>
      <c r="BV745" s="63"/>
      <c r="BW745" s="63"/>
      <c r="BX745" s="63"/>
      <c r="BY745" s="63"/>
      <c r="BZ745" s="63"/>
      <c r="CA745" s="63"/>
      <c r="CB745" s="63"/>
      <c r="CC745" s="63"/>
    </row>
    <row r="746" spans="1:82" x14ac:dyDescent="0.35">
      <c r="A746" s="97"/>
      <c r="B746" s="82"/>
      <c r="C746" s="82"/>
      <c r="D746" s="82"/>
      <c r="E746" s="82"/>
      <c r="F746" s="63"/>
      <c r="G746" s="63"/>
      <c r="H746" s="63"/>
      <c r="I746" s="63"/>
      <c r="J746" s="63"/>
      <c r="K746" s="63"/>
      <c r="L746" s="63"/>
      <c r="M746" s="63"/>
      <c r="N746" s="63"/>
      <c r="O746" s="63"/>
      <c r="P746" s="63"/>
      <c r="Q746" s="63"/>
      <c r="R746" s="63"/>
      <c r="S746" s="63"/>
      <c r="T746" s="63"/>
      <c r="U746" s="63"/>
      <c r="X746" s="63"/>
      <c r="Y746" s="63"/>
      <c r="Z746" s="63"/>
      <c r="AA746" s="63"/>
      <c r="AB746" s="63"/>
      <c r="AC746" s="63"/>
      <c r="AD746" s="63"/>
      <c r="AE746" s="110"/>
      <c r="AF746" s="63"/>
      <c r="AG746" s="63"/>
      <c r="AH746" s="63"/>
      <c r="AI746" s="63"/>
      <c r="AJ746" s="63"/>
      <c r="AK746" s="63"/>
      <c r="AL746" s="63"/>
      <c r="AM746" s="63"/>
      <c r="AN746" s="63"/>
      <c r="AO746" s="63"/>
      <c r="AP746" s="63"/>
      <c r="AQ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R746" s="63"/>
      <c r="BS746" s="63"/>
      <c r="BT746" s="63"/>
      <c r="BU746" s="63"/>
      <c r="BV746" s="63"/>
      <c r="BW746" s="63"/>
      <c r="BX746" s="63"/>
      <c r="BY746" s="63"/>
      <c r="BZ746" s="63"/>
      <c r="CA746" s="63"/>
      <c r="CB746" s="63"/>
      <c r="CC746" s="63"/>
    </row>
    <row r="747" spans="1:82" x14ac:dyDescent="0.35">
      <c r="A747" s="97"/>
      <c r="B747" s="82"/>
      <c r="C747" s="82"/>
      <c r="D747" s="82"/>
      <c r="E747" s="82"/>
      <c r="F747" s="63"/>
      <c r="G747" s="63"/>
      <c r="H747" s="63"/>
      <c r="I747" s="63"/>
      <c r="J747" s="63"/>
      <c r="K747" s="63"/>
      <c r="L747" s="63"/>
      <c r="M747" s="63"/>
      <c r="N747" s="63"/>
      <c r="O747" s="63"/>
      <c r="P747" s="63"/>
      <c r="Q747" s="63"/>
      <c r="R747" s="63"/>
      <c r="S747" s="63"/>
      <c r="T747" s="63"/>
      <c r="U747" s="63"/>
      <c r="X747" s="63"/>
      <c r="Y747" s="63"/>
      <c r="Z747" s="63"/>
      <c r="AA747" s="63"/>
      <c r="AB747" s="63"/>
      <c r="AC747" s="63"/>
      <c r="AD747" s="63"/>
      <c r="AE747" s="110"/>
      <c r="AF747" s="63"/>
      <c r="AG747" s="63"/>
      <c r="AH747" s="63"/>
      <c r="AI747" s="63"/>
      <c r="AJ747" s="63"/>
      <c r="AK747" s="63"/>
      <c r="AL747" s="63"/>
      <c r="AM747" s="63"/>
      <c r="AN747" s="63"/>
      <c r="AO747" s="63"/>
      <c r="AP747" s="63"/>
      <c r="AQ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R747" s="63"/>
      <c r="BS747" s="63"/>
      <c r="BT747" s="63"/>
      <c r="BU747" s="63"/>
      <c r="BV747" s="63"/>
      <c r="BW747" s="63"/>
      <c r="BX747" s="63"/>
      <c r="BY747" s="63"/>
      <c r="BZ747" s="63"/>
      <c r="CA747" s="63"/>
      <c r="CB747" s="63"/>
      <c r="CC747" s="63"/>
    </row>
    <row r="748" spans="1:82" x14ac:dyDescent="0.35">
      <c r="A748" s="97"/>
      <c r="B748" s="82"/>
      <c r="C748" s="82"/>
      <c r="D748" s="82"/>
      <c r="E748" s="82"/>
      <c r="F748" s="63"/>
      <c r="G748" s="63"/>
      <c r="H748" s="63"/>
      <c r="I748" s="63"/>
      <c r="J748" s="63"/>
      <c r="K748" s="63"/>
      <c r="L748" s="63"/>
      <c r="M748" s="63"/>
      <c r="N748" s="63"/>
      <c r="O748" s="63"/>
      <c r="P748" s="63"/>
      <c r="Q748" s="63"/>
      <c r="R748" s="63"/>
      <c r="S748" s="63"/>
      <c r="T748" s="63"/>
      <c r="U748" s="63"/>
      <c r="X748" s="63"/>
      <c r="Y748" s="63"/>
      <c r="Z748" s="63"/>
      <c r="AA748" s="63"/>
      <c r="AB748" s="63"/>
      <c r="AC748" s="63"/>
      <c r="AD748" s="63"/>
      <c r="AE748" s="110"/>
      <c r="AF748" s="63"/>
      <c r="AG748" s="63"/>
      <c r="AH748" s="63"/>
      <c r="AI748" s="63"/>
      <c r="AJ748" s="63"/>
      <c r="AK748" s="63"/>
      <c r="AL748" s="63"/>
      <c r="AM748" s="63"/>
      <c r="AN748" s="63"/>
      <c r="AO748" s="63"/>
      <c r="AP748" s="63"/>
      <c r="AQ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R748" s="63"/>
      <c r="BS748" s="63"/>
      <c r="BT748" s="63"/>
      <c r="BU748" s="63"/>
      <c r="BV748" s="63"/>
      <c r="BW748" s="63"/>
      <c r="BX748" s="63"/>
      <c r="BY748" s="63"/>
      <c r="BZ748" s="63"/>
      <c r="CA748" s="63"/>
      <c r="CB748" s="63"/>
      <c r="CC748" s="63"/>
    </row>
    <row r="749" spans="1:82" x14ac:dyDescent="0.35">
      <c r="A749" s="97"/>
      <c r="B749" s="82"/>
      <c r="C749" s="82"/>
      <c r="D749" s="82"/>
      <c r="E749" s="82"/>
      <c r="F749" s="63"/>
      <c r="G749" s="63"/>
      <c r="H749" s="63"/>
      <c r="I749" s="63"/>
      <c r="J749" s="63"/>
      <c r="K749" s="63"/>
      <c r="L749" s="63"/>
      <c r="M749" s="63"/>
      <c r="N749" s="63"/>
      <c r="O749" s="63"/>
      <c r="P749" s="63"/>
      <c r="Q749" s="63"/>
      <c r="R749" s="63"/>
      <c r="S749" s="63"/>
      <c r="T749" s="63"/>
      <c r="U749" s="63"/>
      <c r="X749" s="63"/>
      <c r="Y749" s="63"/>
      <c r="Z749" s="63"/>
      <c r="AA749" s="63"/>
      <c r="AB749" s="63"/>
      <c r="AC749" s="63"/>
      <c r="AD749" s="63"/>
      <c r="AE749" s="110"/>
      <c r="AF749" s="63"/>
      <c r="AG749" s="63"/>
      <c r="AH749" s="63"/>
      <c r="AI749" s="63"/>
      <c r="AJ749" s="63"/>
      <c r="AK749" s="63"/>
      <c r="AL749" s="63"/>
      <c r="AM749" s="63"/>
      <c r="AN749" s="63"/>
      <c r="AO749" s="63"/>
      <c r="AP749" s="63"/>
      <c r="AQ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R749" s="63"/>
      <c r="BS749" s="63"/>
      <c r="BT749" s="63"/>
      <c r="BU749" s="63"/>
      <c r="BV749" s="63"/>
      <c r="BW749" s="63"/>
      <c r="BX749" s="63"/>
      <c r="BY749" s="63"/>
      <c r="BZ749" s="63"/>
      <c r="CA749" s="63"/>
      <c r="CB749" s="63"/>
      <c r="CC749" s="63"/>
    </row>
    <row r="750" spans="1:82" s="100" customFormat="1" x14ac:dyDescent="0.35">
      <c r="A750" s="98"/>
      <c r="B750" s="99"/>
      <c r="C750" s="99"/>
      <c r="D750" s="99"/>
      <c r="E750" s="99"/>
      <c r="V750" s="63"/>
      <c r="W750" s="63"/>
      <c r="AE750" s="101"/>
      <c r="AR750" s="63"/>
      <c r="AS750" s="63"/>
      <c r="AT750" s="102"/>
      <c r="BO750" s="102"/>
      <c r="BP750" s="63"/>
      <c r="BQ750" s="63"/>
      <c r="CD750" s="63"/>
    </row>
    <row r="751" spans="1:82" s="78" customFormat="1" x14ac:dyDescent="0.35">
      <c r="A751" s="104"/>
      <c r="B751" s="105"/>
      <c r="C751" s="105"/>
      <c r="D751" s="105"/>
      <c r="E751" s="105"/>
      <c r="V751" s="63"/>
      <c r="W751" s="63"/>
      <c r="AE751" s="79"/>
      <c r="AR751" s="63"/>
      <c r="AS751" s="63"/>
      <c r="AT751" s="103"/>
      <c r="BO751" s="103"/>
      <c r="BP751" s="63"/>
      <c r="BQ751" s="63"/>
      <c r="CD751" s="63"/>
    </row>
    <row r="752" spans="1:82" x14ac:dyDescent="0.35">
      <c r="A752" s="97"/>
      <c r="B752" s="82"/>
      <c r="C752" s="82"/>
      <c r="D752" s="82"/>
      <c r="E752" s="82"/>
      <c r="F752" s="63"/>
      <c r="G752" s="63"/>
      <c r="H752" s="63"/>
      <c r="I752" s="63"/>
      <c r="J752" s="63"/>
      <c r="K752" s="63"/>
      <c r="L752" s="63"/>
      <c r="M752" s="63"/>
      <c r="N752" s="63"/>
      <c r="O752" s="63"/>
      <c r="P752" s="63"/>
      <c r="Q752" s="63"/>
      <c r="R752" s="63"/>
      <c r="S752" s="63"/>
      <c r="T752" s="63"/>
      <c r="U752" s="63"/>
      <c r="X752" s="63"/>
      <c r="Y752" s="63"/>
      <c r="Z752" s="63"/>
      <c r="AA752" s="63"/>
      <c r="AB752" s="63"/>
      <c r="AC752" s="63"/>
      <c r="AD752" s="63"/>
      <c r="AE752" s="110"/>
      <c r="AF752" s="63"/>
      <c r="AG752" s="63"/>
      <c r="AH752" s="63"/>
      <c r="AI752" s="63"/>
      <c r="AJ752" s="63"/>
      <c r="AK752" s="63"/>
      <c r="AL752" s="63"/>
      <c r="AM752" s="63"/>
      <c r="AN752" s="63"/>
      <c r="AO752" s="63"/>
      <c r="AP752" s="63"/>
      <c r="AQ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R752" s="63"/>
      <c r="BS752" s="63"/>
      <c r="BT752" s="63"/>
      <c r="BU752" s="63"/>
      <c r="BV752" s="63"/>
      <c r="BW752" s="63"/>
      <c r="BX752" s="63"/>
      <c r="BY752" s="63"/>
      <c r="BZ752" s="63"/>
      <c r="CA752" s="63"/>
      <c r="CB752" s="63"/>
      <c r="CC752" s="63"/>
    </row>
    <row r="753" spans="1:81" x14ac:dyDescent="0.35">
      <c r="A753" s="97"/>
      <c r="B753" s="82"/>
      <c r="C753" s="82"/>
      <c r="D753" s="82"/>
      <c r="E753" s="82"/>
      <c r="F753" s="63"/>
      <c r="G753" s="63"/>
      <c r="H753" s="63"/>
      <c r="I753" s="63"/>
      <c r="J753" s="63"/>
      <c r="K753" s="63"/>
      <c r="L753" s="63"/>
      <c r="M753" s="63"/>
      <c r="N753" s="63"/>
      <c r="O753" s="63"/>
      <c r="P753" s="63"/>
      <c r="Q753" s="63"/>
      <c r="R753" s="63"/>
      <c r="S753" s="63"/>
      <c r="T753" s="63"/>
      <c r="U753" s="63"/>
      <c r="X753" s="63"/>
      <c r="Y753" s="63"/>
      <c r="Z753" s="63"/>
      <c r="AA753" s="63"/>
      <c r="AB753" s="63"/>
      <c r="AC753" s="63"/>
      <c r="AD753" s="63"/>
      <c r="AE753" s="110"/>
      <c r="AF753" s="63"/>
      <c r="AG753" s="63"/>
      <c r="AH753" s="63"/>
      <c r="AI753" s="63"/>
      <c r="AJ753" s="63"/>
      <c r="AK753" s="63"/>
      <c r="AL753" s="63"/>
      <c r="AM753" s="63"/>
      <c r="AN753" s="63"/>
      <c r="AO753" s="63"/>
      <c r="AP753" s="63"/>
      <c r="AQ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R753" s="63"/>
      <c r="BS753" s="63"/>
      <c r="BT753" s="63"/>
      <c r="BU753" s="63"/>
      <c r="BV753" s="63"/>
      <c r="BW753" s="63"/>
      <c r="BX753" s="63"/>
      <c r="BY753" s="63"/>
      <c r="BZ753" s="63"/>
      <c r="CA753" s="63"/>
      <c r="CB753" s="63"/>
      <c r="CC753" s="63"/>
    </row>
    <row r="754" spans="1:81" x14ac:dyDescent="0.35">
      <c r="A754" s="97"/>
      <c r="B754" s="82"/>
      <c r="C754" s="82"/>
      <c r="D754" s="82"/>
      <c r="E754" s="82"/>
      <c r="F754" s="63"/>
      <c r="G754" s="63"/>
      <c r="H754" s="63"/>
      <c r="I754" s="63"/>
      <c r="J754" s="63"/>
      <c r="K754" s="63"/>
      <c r="L754" s="63"/>
      <c r="M754" s="63"/>
      <c r="N754" s="63"/>
      <c r="O754" s="63"/>
      <c r="P754" s="63"/>
      <c r="Q754" s="63"/>
      <c r="R754" s="63"/>
      <c r="S754" s="63"/>
      <c r="T754" s="63"/>
      <c r="U754" s="63"/>
      <c r="X754" s="63"/>
      <c r="Y754" s="63"/>
      <c r="Z754" s="63"/>
      <c r="AA754" s="63"/>
      <c r="AB754" s="63"/>
      <c r="AC754" s="63"/>
      <c r="AD754" s="63"/>
      <c r="AE754" s="110"/>
      <c r="AF754" s="63"/>
      <c r="AG754" s="63"/>
      <c r="AH754" s="63"/>
      <c r="AI754" s="63"/>
      <c r="AJ754" s="63"/>
      <c r="AK754" s="63"/>
      <c r="AL754" s="63"/>
      <c r="AM754" s="63"/>
      <c r="AN754" s="63"/>
      <c r="AO754" s="63"/>
      <c r="AP754" s="63"/>
      <c r="AQ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R754" s="63"/>
      <c r="BS754" s="63"/>
      <c r="BT754" s="63"/>
      <c r="BU754" s="63"/>
      <c r="BV754" s="63"/>
      <c r="BW754" s="63"/>
      <c r="BX754" s="63"/>
      <c r="BY754" s="63"/>
      <c r="BZ754" s="63"/>
      <c r="CA754" s="63"/>
      <c r="CB754" s="63"/>
      <c r="CC754" s="63"/>
    </row>
    <row r="755" spans="1:81" x14ac:dyDescent="0.35">
      <c r="A755" s="97"/>
      <c r="B755" s="82"/>
      <c r="C755" s="82"/>
      <c r="D755" s="82"/>
      <c r="E755" s="82"/>
      <c r="F755" s="63"/>
      <c r="G755" s="63"/>
      <c r="H755" s="63"/>
      <c r="I755" s="63"/>
      <c r="J755" s="63"/>
      <c r="K755" s="63"/>
      <c r="L755" s="63"/>
      <c r="M755" s="63"/>
      <c r="N755" s="63"/>
      <c r="O755" s="63"/>
      <c r="P755" s="63"/>
      <c r="Q755" s="63"/>
      <c r="R755" s="63"/>
      <c r="S755" s="63"/>
      <c r="T755" s="63"/>
      <c r="U755" s="63"/>
      <c r="X755" s="63"/>
      <c r="Y755" s="63"/>
      <c r="Z755" s="63"/>
      <c r="AA755" s="63"/>
      <c r="AB755" s="63"/>
      <c r="AC755" s="63"/>
      <c r="AD755" s="63"/>
      <c r="AE755" s="110"/>
      <c r="AF755" s="63"/>
      <c r="AG755" s="63"/>
      <c r="AH755" s="63"/>
      <c r="AI755" s="63"/>
      <c r="AJ755" s="63"/>
      <c r="AK755" s="63"/>
      <c r="AL755" s="63"/>
      <c r="AM755" s="63"/>
      <c r="AN755" s="63"/>
      <c r="AO755" s="63"/>
      <c r="AP755" s="63"/>
      <c r="AQ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R755" s="63"/>
      <c r="BS755" s="63"/>
      <c r="BT755" s="63"/>
      <c r="BU755" s="63"/>
      <c r="BV755" s="63"/>
      <c r="BW755" s="63"/>
      <c r="BX755" s="63"/>
      <c r="BY755" s="63"/>
      <c r="BZ755" s="63"/>
      <c r="CA755" s="63"/>
      <c r="CB755" s="63"/>
      <c r="CC755" s="63"/>
    </row>
    <row r="756" spans="1:81" x14ac:dyDescent="0.35">
      <c r="A756" s="97"/>
      <c r="B756" s="82"/>
      <c r="C756" s="82"/>
      <c r="D756" s="82"/>
      <c r="E756" s="82"/>
      <c r="F756" s="63"/>
      <c r="G756" s="63"/>
      <c r="H756" s="63"/>
      <c r="I756" s="63"/>
      <c r="J756" s="63"/>
      <c r="K756" s="63"/>
      <c r="L756" s="63"/>
      <c r="M756" s="63"/>
      <c r="N756" s="63"/>
      <c r="O756" s="63"/>
      <c r="P756" s="63"/>
      <c r="Q756" s="63"/>
      <c r="R756" s="63"/>
      <c r="S756" s="63"/>
      <c r="T756" s="63"/>
      <c r="U756" s="63"/>
      <c r="X756" s="63"/>
      <c r="Y756" s="63"/>
      <c r="Z756" s="63"/>
      <c r="AA756" s="63"/>
      <c r="AB756" s="63"/>
      <c r="AC756" s="63"/>
      <c r="AD756" s="63"/>
      <c r="AE756" s="110"/>
      <c r="AF756" s="63"/>
      <c r="AG756" s="63"/>
      <c r="AH756" s="63"/>
      <c r="AI756" s="63"/>
      <c r="AJ756" s="63"/>
      <c r="AK756" s="63"/>
      <c r="AL756" s="63"/>
      <c r="AM756" s="63"/>
      <c r="AN756" s="63"/>
      <c r="AO756" s="63"/>
      <c r="AP756" s="63"/>
      <c r="AQ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R756" s="63"/>
      <c r="BS756" s="63"/>
      <c r="BT756" s="63"/>
      <c r="BU756" s="63"/>
      <c r="BV756" s="63"/>
      <c r="BW756" s="63"/>
      <c r="BX756" s="63"/>
      <c r="BY756" s="63"/>
      <c r="BZ756" s="63"/>
      <c r="CA756" s="63"/>
      <c r="CB756" s="63"/>
      <c r="CC756" s="63"/>
    </row>
    <row r="757" spans="1:81" x14ac:dyDescent="0.35">
      <c r="A757" s="97"/>
      <c r="B757" s="82"/>
      <c r="C757" s="82"/>
      <c r="D757" s="82"/>
      <c r="E757" s="82"/>
      <c r="F757" s="63"/>
      <c r="G757" s="63"/>
      <c r="H757" s="63"/>
      <c r="I757" s="63"/>
      <c r="J757" s="63"/>
      <c r="K757" s="63"/>
      <c r="L757" s="63"/>
      <c r="M757" s="63"/>
      <c r="N757" s="63"/>
      <c r="O757" s="63"/>
      <c r="P757" s="63"/>
      <c r="Q757" s="63"/>
      <c r="R757" s="63"/>
      <c r="S757" s="63"/>
      <c r="T757" s="63"/>
      <c r="U757" s="63"/>
      <c r="X757" s="63"/>
      <c r="Y757" s="63"/>
      <c r="Z757" s="63"/>
      <c r="AA757" s="63"/>
      <c r="AB757" s="63"/>
      <c r="AC757" s="63"/>
      <c r="AD757" s="63"/>
      <c r="AE757" s="110"/>
      <c r="AF757" s="63"/>
      <c r="AG757" s="63"/>
      <c r="AH757" s="63"/>
      <c r="AI757" s="63"/>
      <c r="AJ757" s="63"/>
      <c r="AK757" s="63"/>
      <c r="AL757" s="63"/>
      <c r="AM757" s="63"/>
      <c r="AN757" s="63"/>
      <c r="AO757" s="63"/>
      <c r="AP757" s="63"/>
      <c r="AQ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R757" s="63"/>
      <c r="BS757" s="63"/>
      <c r="BT757" s="63"/>
      <c r="BU757" s="63"/>
      <c r="BV757" s="63"/>
      <c r="BW757" s="63"/>
      <c r="BX757" s="63"/>
      <c r="BY757" s="63"/>
      <c r="BZ757" s="63"/>
      <c r="CA757" s="63"/>
      <c r="CB757" s="63"/>
      <c r="CC757" s="63"/>
    </row>
    <row r="758" spans="1:81" x14ac:dyDescent="0.35">
      <c r="A758" s="97"/>
      <c r="B758" s="82"/>
      <c r="C758" s="82"/>
      <c r="D758" s="82"/>
      <c r="E758" s="82"/>
      <c r="F758" s="63"/>
      <c r="G758" s="63"/>
      <c r="H758" s="63"/>
      <c r="I758" s="63"/>
      <c r="J758" s="63"/>
      <c r="K758" s="63"/>
      <c r="L758" s="63"/>
      <c r="M758" s="63"/>
      <c r="N758" s="63"/>
      <c r="O758" s="63"/>
      <c r="P758" s="63"/>
      <c r="Q758" s="63"/>
      <c r="R758" s="63"/>
      <c r="S758" s="63"/>
      <c r="T758" s="63"/>
      <c r="U758" s="63"/>
      <c r="X758" s="63"/>
      <c r="Y758" s="63"/>
      <c r="Z758" s="63"/>
      <c r="AA758" s="63"/>
      <c r="AB758" s="63"/>
      <c r="AC758" s="63"/>
      <c r="AD758" s="63"/>
      <c r="AE758" s="110"/>
      <c r="AF758" s="63"/>
      <c r="AG758" s="63"/>
      <c r="AH758" s="63"/>
      <c r="AI758" s="63"/>
      <c r="AJ758" s="63"/>
      <c r="AK758" s="63"/>
      <c r="AL758" s="63"/>
      <c r="AM758" s="63"/>
      <c r="AN758" s="63"/>
      <c r="AO758" s="63"/>
      <c r="AP758" s="63"/>
      <c r="AQ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R758" s="63"/>
      <c r="BS758" s="63"/>
      <c r="BT758" s="63"/>
      <c r="BU758" s="63"/>
      <c r="BV758" s="63"/>
      <c r="BW758" s="63"/>
      <c r="BX758" s="63"/>
      <c r="BY758" s="63"/>
      <c r="BZ758" s="63"/>
      <c r="CA758" s="63"/>
      <c r="CB758" s="63"/>
      <c r="CC758" s="63"/>
    </row>
    <row r="759" spans="1:81" x14ac:dyDescent="0.35">
      <c r="A759" s="97"/>
      <c r="B759" s="82"/>
      <c r="C759" s="82"/>
      <c r="D759" s="82"/>
      <c r="E759" s="82"/>
      <c r="F759" s="63"/>
      <c r="G759" s="63"/>
      <c r="H759" s="63"/>
      <c r="I759" s="63"/>
      <c r="J759" s="63"/>
      <c r="K759" s="63"/>
      <c r="L759" s="63"/>
      <c r="M759" s="63"/>
      <c r="N759" s="63"/>
      <c r="O759" s="63"/>
      <c r="P759" s="63"/>
      <c r="Q759" s="63"/>
      <c r="R759" s="63"/>
      <c r="S759" s="63"/>
      <c r="T759" s="63"/>
      <c r="U759" s="63"/>
      <c r="X759" s="63"/>
      <c r="Y759" s="63"/>
      <c r="Z759" s="63"/>
      <c r="AA759" s="63"/>
      <c r="AB759" s="63"/>
      <c r="AC759" s="63"/>
      <c r="AD759" s="63"/>
      <c r="AE759" s="110"/>
      <c r="AF759" s="63"/>
      <c r="AG759" s="63"/>
      <c r="AH759" s="63"/>
      <c r="AI759" s="63"/>
      <c r="AJ759" s="63"/>
      <c r="AK759" s="63"/>
      <c r="AL759" s="63"/>
      <c r="AM759" s="63"/>
      <c r="AN759" s="63"/>
      <c r="AO759" s="63"/>
      <c r="AP759" s="63"/>
      <c r="AQ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R759" s="63"/>
      <c r="BS759" s="63"/>
      <c r="BT759" s="63"/>
      <c r="BU759" s="63"/>
      <c r="BV759" s="63"/>
      <c r="BW759" s="63"/>
      <c r="BX759" s="63"/>
      <c r="BY759" s="63"/>
      <c r="BZ759" s="63"/>
      <c r="CA759" s="63"/>
      <c r="CB759" s="63"/>
      <c r="CC759" s="63"/>
    </row>
    <row r="760" spans="1:81" x14ac:dyDescent="0.35">
      <c r="A760" s="97"/>
      <c r="B760" s="82"/>
      <c r="C760" s="82"/>
      <c r="D760" s="82"/>
      <c r="E760" s="82"/>
      <c r="F760" s="63"/>
      <c r="G760" s="63"/>
      <c r="H760" s="63"/>
      <c r="I760" s="63"/>
      <c r="J760" s="63"/>
      <c r="K760" s="63"/>
      <c r="L760" s="63"/>
      <c r="M760" s="63"/>
      <c r="N760" s="63"/>
      <c r="O760" s="63"/>
      <c r="P760" s="63"/>
      <c r="Q760" s="63"/>
      <c r="R760" s="63"/>
      <c r="S760" s="63"/>
      <c r="T760" s="63"/>
      <c r="U760" s="63"/>
      <c r="X760" s="63"/>
      <c r="Y760" s="63"/>
      <c r="Z760" s="63"/>
      <c r="AA760" s="63"/>
      <c r="AB760" s="63"/>
      <c r="AC760" s="63"/>
      <c r="AD760" s="63"/>
      <c r="AE760" s="110"/>
      <c r="AF760" s="63"/>
      <c r="AG760" s="63"/>
      <c r="AH760" s="63"/>
      <c r="AI760" s="63"/>
      <c r="AJ760" s="63"/>
      <c r="AK760" s="63"/>
      <c r="AL760" s="63"/>
      <c r="AM760" s="63"/>
      <c r="AN760" s="63"/>
      <c r="AO760" s="63"/>
      <c r="AP760" s="63"/>
      <c r="AQ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R760" s="63"/>
      <c r="BS760" s="63"/>
      <c r="BT760" s="63"/>
      <c r="BU760" s="63"/>
      <c r="BV760" s="63"/>
      <c r="BW760" s="63"/>
      <c r="BX760" s="63"/>
      <c r="BY760" s="63"/>
      <c r="BZ760" s="63"/>
      <c r="CA760" s="63"/>
      <c r="CB760" s="63"/>
      <c r="CC760" s="63"/>
    </row>
    <row r="761" spans="1:81" x14ac:dyDescent="0.35">
      <c r="A761" s="97"/>
      <c r="B761" s="82"/>
      <c r="C761" s="82"/>
      <c r="D761" s="82"/>
      <c r="E761" s="82"/>
      <c r="F761" s="63"/>
      <c r="G761" s="63"/>
      <c r="H761" s="63"/>
      <c r="I761" s="63"/>
      <c r="J761" s="63"/>
      <c r="K761" s="63"/>
      <c r="L761" s="63"/>
      <c r="M761" s="63"/>
      <c r="N761" s="63"/>
      <c r="O761" s="63"/>
      <c r="P761" s="63"/>
      <c r="Q761" s="63"/>
      <c r="R761" s="63"/>
      <c r="S761" s="63"/>
      <c r="T761" s="63"/>
      <c r="U761" s="63"/>
      <c r="X761" s="63"/>
      <c r="Y761" s="63"/>
      <c r="Z761" s="63"/>
      <c r="AA761" s="63"/>
      <c r="AB761" s="63"/>
      <c r="AC761" s="63"/>
      <c r="AD761" s="63"/>
      <c r="AE761" s="110"/>
      <c r="AF761" s="63"/>
      <c r="AG761" s="63"/>
      <c r="AH761" s="63"/>
      <c r="AI761" s="63"/>
      <c r="AJ761" s="63"/>
      <c r="AK761" s="63"/>
      <c r="AL761" s="63"/>
      <c r="AM761" s="63"/>
      <c r="AN761" s="63"/>
      <c r="AO761" s="63"/>
      <c r="AP761" s="63"/>
      <c r="AQ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R761" s="63"/>
      <c r="BS761" s="63"/>
      <c r="BT761" s="63"/>
      <c r="BU761" s="63"/>
      <c r="BV761" s="63"/>
      <c r="BW761" s="63"/>
      <c r="BX761" s="63"/>
      <c r="BY761" s="63"/>
      <c r="BZ761" s="63"/>
      <c r="CA761" s="63"/>
      <c r="CB761" s="63"/>
      <c r="CC761" s="63"/>
    </row>
    <row r="762" spans="1:81" x14ac:dyDescent="0.35">
      <c r="A762" s="97"/>
      <c r="B762" s="82"/>
      <c r="C762" s="82"/>
      <c r="D762" s="82"/>
      <c r="E762" s="82"/>
      <c r="F762" s="63"/>
      <c r="G762" s="63"/>
      <c r="H762" s="63"/>
      <c r="I762" s="63"/>
      <c r="J762" s="63"/>
      <c r="K762" s="63"/>
      <c r="L762" s="63"/>
      <c r="M762" s="63"/>
      <c r="N762" s="63"/>
      <c r="O762" s="63"/>
      <c r="P762" s="63"/>
      <c r="Q762" s="63"/>
      <c r="R762" s="63"/>
      <c r="S762" s="63"/>
      <c r="T762" s="63"/>
      <c r="U762" s="63"/>
      <c r="X762" s="63"/>
      <c r="Y762" s="63"/>
      <c r="Z762" s="63"/>
      <c r="AA762" s="63"/>
      <c r="AB762" s="63"/>
      <c r="AC762" s="63"/>
      <c r="AD762" s="63"/>
      <c r="AE762" s="110"/>
      <c r="AF762" s="63"/>
      <c r="AG762" s="63"/>
      <c r="AH762" s="63"/>
      <c r="AI762" s="63"/>
      <c r="AJ762" s="63"/>
      <c r="AK762" s="63"/>
      <c r="AL762" s="63"/>
      <c r="AM762" s="63"/>
      <c r="AN762" s="63"/>
      <c r="AO762" s="63"/>
      <c r="AP762" s="63"/>
      <c r="AQ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R762" s="63"/>
      <c r="BS762" s="63"/>
      <c r="BT762" s="63"/>
      <c r="BU762" s="63"/>
      <c r="BV762" s="63"/>
      <c r="BW762" s="63"/>
      <c r="BX762" s="63"/>
      <c r="BY762" s="63"/>
      <c r="BZ762" s="63"/>
      <c r="CA762" s="63"/>
      <c r="CB762" s="63"/>
      <c r="CC762" s="63"/>
    </row>
    <row r="763" spans="1:81" x14ac:dyDescent="0.35">
      <c r="A763" s="97"/>
      <c r="B763" s="82"/>
      <c r="C763" s="82"/>
      <c r="D763" s="82"/>
      <c r="E763" s="82"/>
      <c r="F763" s="63"/>
      <c r="G763" s="63"/>
      <c r="H763" s="63"/>
      <c r="I763" s="63"/>
      <c r="J763" s="63"/>
      <c r="K763" s="63"/>
      <c r="L763" s="63"/>
      <c r="M763" s="63"/>
      <c r="N763" s="63"/>
      <c r="O763" s="63"/>
      <c r="P763" s="63"/>
      <c r="Q763" s="63"/>
      <c r="R763" s="63"/>
      <c r="S763" s="63"/>
      <c r="T763" s="63"/>
      <c r="U763" s="63"/>
      <c r="X763" s="63"/>
      <c r="Y763" s="63"/>
      <c r="Z763" s="63"/>
      <c r="AA763" s="63"/>
      <c r="AB763" s="63"/>
      <c r="AC763" s="63"/>
      <c r="AD763" s="63"/>
      <c r="AE763" s="110"/>
      <c r="AF763" s="63"/>
      <c r="AG763" s="63"/>
      <c r="AH763" s="63"/>
      <c r="AI763" s="63"/>
      <c r="AJ763" s="63"/>
      <c r="AK763" s="63"/>
      <c r="AL763" s="63"/>
      <c r="AM763" s="63"/>
      <c r="AN763" s="63"/>
      <c r="AO763" s="63"/>
      <c r="AP763" s="63"/>
      <c r="AQ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R763" s="63"/>
      <c r="BS763" s="63"/>
      <c r="BT763" s="63"/>
      <c r="BU763" s="63"/>
      <c r="BV763" s="63"/>
      <c r="BW763" s="63"/>
      <c r="BX763" s="63"/>
      <c r="BY763" s="63"/>
      <c r="BZ763" s="63"/>
      <c r="CA763" s="63"/>
      <c r="CB763" s="63"/>
      <c r="CC763" s="63"/>
    </row>
    <row r="764" spans="1:81" x14ac:dyDescent="0.35">
      <c r="A764" s="97"/>
      <c r="B764" s="82"/>
      <c r="C764" s="82"/>
      <c r="D764" s="82"/>
      <c r="E764" s="82"/>
      <c r="F764" s="63"/>
      <c r="G764" s="63"/>
      <c r="H764" s="63"/>
      <c r="I764" s="63"/>
      <c r="J764" s="63"/>
      <c r="K764" s="63"/>
      <c r="L764" s="63"/>
      <c r="M764" s="63"/>
      <c r="N764" s="63"/>
      <c r="O764" s="63"/>
      <c r="P764" s="63"/>
      <c r="Q764" s="63"/>
      <c r="R764" s="63"/>
      <c r="S764" s="63"/>
      <c r="T764" s="63"/>
      <c r="U764" s="63"/>
      <c r="X764" s="63"/>
      <c r="Y764" s="63"/>
      <c r="Z764" s="63"/>
      <c r="AA764" s="63"/>
      <c r="AB764" s="63"/>
      <c r="AC764" s="63"/>
      <c r="AD764" s="63"/>
      <c r="AE764" s="110"/>
      <c r="AF764" s="63"/>
      <c r="AG764" s="63"/>
      <c r="AH764" s="63"/>
      <c r="AI764" s="63"/>
      <c r="AJ764" s="63"/>
      <c r="AK764" s="63"/>
      <c r="AL764" s="63"/>
      <c r="AM764" s="63"/>
      <c r="AN764" s="63"/>
      <c r="AO764" s="63"/>
      <c r="AP764" s="63"/>
      <c r="AQ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R764" s="63"/>
      <c r="BS764" s="63"/>
      <c r="BT764" s="63"/>
      <c r="BU764" s="63"/>
      <c r="BV764" s="63"/>
      <c r="BW764" s="63"/>
      <c r="BX764" s="63"/>
      <c r="BY764" s="63"/>
      <c r="BZ764" s="63"/>
      <c r="CA764" s="63"/>
      <c r="CB764" s="63"/>
      <c r="CC764" s="63"/>
    </row>
    <row r="765" spans="1:81" x14ac:dyDescent="0.35">
      <c r="A765" s="97"/>
      <c r="B765" s="82"/>
      <c r="C765" s="82"/>
      <c r="D765" s="82"/>
      <c r="E765" s="82"/>
      <c r="F765" s="63"/>
      <c r="G765" s="63"/>
      <c r="H765" s="63"/>
      <c r="I765" s="63"/>
      <c r="J765" s="63"/>
      <c r="K765" s="63"/>
      <c r="L765" s="63"/>
      <c r="M765" s="63"/>
      <c r="N765" s="63"/>
      <c r="O765" s="63"/>
      <c r="P765" s="63"/>
      <c r="Q765" s="63"/>
      <c r="R765" s="63"/>
      <c r="S765" s="63"/>
      <c r="T765" s="63"/>
      <c r="U765" s="63"/>
      <c r="X765" s="63"/>
      <c r="Y765" s="63"/>
      <c r="Z765" s="63"/>
      <c r="AA765" s="63"/>
      <c r="AB765" s="63"/>
      <c r="AC765" s="63"/>
      <c r="AD765" s="63"/>
      <c r="AE765" s="110"/>
      <c r="AF765" s="63"/>
      <c r="AG765" s="63"/>
      <c r="AH765" s="63"/>
      <c r="AI765" s="63"/>
      <c r="AJ765" s="63"/>
      <c r="AK765" s="63"/>
      <c r="AL765" s="63"/>
      <c r="AM765" s="63"/>
      <c r="AN765" s="63"/>
      <c r="AO765" s="63"/>
      <c r="AP765" s="63"/>
      <c r="AQ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R765" s="63"/>
      <c r="BS765" s="63"/>
      <c r="BT765" s="63"/>
      <c r="BU765" s="63"/>
      <c r="BV765" s="63"/>
      <c r="BW765" s="63"/>
      <c r="BX765" s="63"/>
      <c r="BY765" s="63"/>
      <c r="BZ765" s="63"/>
      <c r="CA765" s="63"/>
      <c r="CB765" s="63"/>
      <c r="CC765" s="63"/>
    </row>
    <row r="766" spans="1:81" x14ac:dyDescent="0.35">
      <c r="A766" s="97"/>
      <c r="B766" s="82"/>
      <c r="C766" s="82"/>
      <c r="D766" s="82"/>
      <c r="E766" s="82"/>
      <c r="F766" s="63"/>
      <c r="G766" s="63"/>
      <c r="H766" s="63"/>
      <c r="I766" s="63"/>
      <c r="J766" s="63"/>
      <c r="K766" s="63"/>
      <c r="L766" s="63"/>
      <c r="M766" s="63"/>
      <c r="N766" s="63"/>
      <c r="O766" s="63"/>
      <c r="P766" s="63"/>
      <c r="Q766" s="63"/>
      <c r="R766" s="63"/>
      <c r="S766" s="63"/>
      <c r="T766" s="63"/>
      <c r="U766" s="63"/>
      <c r="X766" s="63"/>
      <c r="Y766" s="63"/>
      <c r="Z766" s="63"/>
      <c r="AA766" s="63"/>
      <c r="AB766" s="63"/>
      <c r="AC766" s="63"/>
      <c r="AD766" s="63"/>
      <c r="AE766" s="110"/>
      <c r="AF766" s="63"/>
      <c r="AG766" s="63"/>
      <c r="AH766" s="63"/>
      <c r="AI766" s="63"/>
      <c r="AJ766" s="63"/>
      <c r="AK766" s="63"/>
      <c r="AL766" s="63"/>
      <c r="AM766" s="63"/>
      <c r="AN766" s="63"/>
      <c r="AO766" s="63"/>
      <c r="AP766" s="63"/>
      <c r="AQ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R766" s="63"/>
      <c r="BS766" s="63"/>
      <c r="BT766" s="63"/>
      <c r="BU766" s="63"/>
      <c r="BV766" s="63"/>
      <c r="BW766" s="63"/>
      <c r="BX766" s="63"/>
      <c r="BY766" s="63"/>
      <c r="BZ766" s="63"/>
      <c r="CA766" s="63"/>
      <c r="CB766" s="63"/>
      <c r="CC766" s="63"/>
    </row>
    <row r="767" spans="1:81" x14ac:dyDescent="0.35">
      <c r="A767" s="97"/>
      <c r="B767" s="82"/>
      <c r="C767" s="82"/>
      <c r="D767" s="82"/>
      <c r="E767" s="82"/>
      <c r="F767" s="63"/>
      <c r="G767" s="63"/>
      <c r="H767" s="63"/>
      <c r="I767" s="63"/>
      <c r="J767" s="63"/>
      <c r="K767" s="63"/>
      <c r="L767" s="63"/>
      <c r="M767" s="63"/>
      <c r="N767" s="63"/>
      <c r="O767" s="63"/>
      <c r="P767" s="63"/>
      <c r="Q767" s="63"/>
      <c r="R767" s="63"/>
      <c r="S767" s="63"/>
      <c r="T767" s="63"/>
      <c r="U767" s="63"/>
      <c r="X767" s="63"/>
      <c r="Y767" s="63"/>
      <c r="Z767" s="63"/>
      <c r="AA767" s="63"/>
      <c r="AB767" s="63"/>
      <c r="AC767" s="63"/>
      <c r="AD767" s="63"/>
      <c r="AE767" s="110"/>
      <c r="AF767" s="63"/>
      <c r="AG767" s="63"/>
      <c r="AH767" s="63"/>
      <c r="AI767" s="63"/>
      <c r="AJ767" s="63"/>
      <c r="AK767" s="63"/>
      <c r="AL767" s="63"/>
      <c r="AM767" s="63"/>
      <c r="AN767" s="63"/>
      <c r="AO767" s="63"/>
      <c r="AP767" s="63"/>
      <c r="AQ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R767" s="63"/>
      <c r="BS767" s="63"/>
      <c r="BT767" s="63"/>
      <c r="BU767" s="63"/>
      <c r="BV767" s="63"/>
      <c r="BW767" s="63"/>
      <c r="BX767" s="63"/>
      <c r="BY767" s="63"/>
      <c r="BZ767" s="63"/>
      <c r="CA767" s="63"/>
      <c r="CB767" s="63"/>
      <c r="CC767" s="63"/>
    </row>
    <row r="768" spans="1:81" x14ac:dyDescent="0.35">
      <c r="A768" s="97"/>
      <c r="B768" s="82"/>
      <c r="C768" s="82"/>
      <c r="D768" s="82"/>
      <c r="E768" s="82"/>
      <c r="F768" s="63"/>
      <c r="G768" s="63"/>
      <c r="H768" s="63"/>
      <c r="I768" s="63"/>
      <c r="J768" s="63"/>
      <c r="K768" s="63"/>
      <c r="L768" s="63"/>
      <c r="M768" s="63"/>
      <c r="N768" s="63"/>
      <c r="O768" s="63"/>
      <c r="P768" s="63"/>
      <c r="Q768" s="63"/>
      <c r="R768" s="63"/>
      <c r="S768" s="63"/>
      <c r="T768" s="63"/>
      <c r="U768" s="63"/>
      <c r="X768" s="63"/>
      <c r="Y768" s="63"/>
      <c r="Z768" s="63"/>
      <c r="AA768" s="63"/>
      <c r="AB768" s="63"/>
      <c r="AC768" s="63"/>
      <c r="AD768" s="63"/>
      <c r="AE768" s="110"/>
      <c r="AF768" s="63"/>
      <c r="AG768" s="63"/>
      <c r="AH768" s="63"/>
      <c r="AI768" s="63"/>
      <c r="AJ768" s="63"/>
      <c r="AK768" s="63"/>
      <c r="AL768" s="63"/>
      <c r="AM768" s="63"/>
      <c r="AN768" s="63"/>
      <c r="AO768" s="63"/>
      <c r="AP768" s="63"/>
      <c r="AQ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R768" s="63"/>
      <c r="BS768" s="63"/>
      <c r="BT768" s="63"/>
      <c r="BU768" s="63"/>
      <c r="BV768" s="63"/>
      <c r="BW768" s="63"/>
      <c r="BX768" s="63"/>
      <c r="BY768" s="63"/>
      <c r="BZ768" s="63"/>
      <c r="CA768" s="63"/>
      <c r="CB768" s="63"/>
      <c r="CC768" s="63"/>
    </row>
    <row r="769" spans="1:81" x14ac:dyDescent="0.35">
      <c r="A769" s="97"/>
      <c r="B769" s="82"/>
      <c r="C769" s="82"/>
      <c r="D769" s="82"/>
      <c r="E769" s="82"/>
      <c r="F769" s="63"/>
      <c r="G769" s="63"/>
      <c r="H769" s="63"/>
      <c r="I769" s="63"/>
      <c r="J769" s="63"/>
      <c r="K769" s="63"/>
      <c r="L769" s="63"/>
      <c r="M769" s="63"/>
      <c r="N769" s="63"/>
      <c r="O769" s="63"/>
      <c r="P769" s="63"/>
      <c r="Q769" s="63"/>
      <c r="R769" s="63"/>
      <c r="S769" s="63"/>
      <c r="T769" s="63"/>
      <c r="U769" s="63"/>
      <c r="X769" s="63"/>
      <c r="Y769" s="63"/>
      <c r="Z769" s="63"/>
      <c r="AA769" s="63"/>
      <c r="AB769" s="63"/>
      <c r="AC769" s="63"/>
      <c r="AD769" s="63"/>
      <c r="AE769" s="110"/>
      <c r="AF769" s="63"/>
      <c r="AG769" s="63"/>
      <c r="AH769" s="63"/>
      <c r="AI769" s="63"/>
      <c r="AJ769" s="63"/>
      <c r="AK769" s="63"/>
      <c r="AL769" s="63"/>
      <c r="AM769" s="63"/>
      <c r="AN769" s="63"/>
      <c r="AO769" s="63"/>
      <c r="AP769" s="63"/>
      <c r="AQ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R769" s="63"/>
      <c r="BS769" s="63"/>
      <c r="BT769" s="63"/>
      <c r="BU769" s="63"/>
      <c r="BV769" s="63"/>
      <c r="BW769" s="63"/>
      <c r="BX769" s="63"/>
      <c r="BY769" s="63"/>
      <c r="BZ769" s="63"/>
      <c r="CA769" s="63"/>
      <c r="CB769" s="63"/>
      <c r="CC769" s="63"/>
    </row>
    <row r="770" spans="1:81" x14ac:dyDescent="0.35">
      <c r="A770" s="97"/>
      <c r="B770" s="82"/>
      <c r="C770" s="82"/>
      <c r="D770" s="82"/>
      <c r="E770" s="82"/>
      <c r="F770" s="63"/>
      <c r="G770" s="63"/>
      <c r="H770" s="63"/>
      <c r="I770" s="63"/>
      <c r="J770" s="63"/>
      <c r="K770" s="63"/>
      <c r="L770" s="63"/>
      <c r="M770" s="63"/>
      <c r="N770" s="63"/>
      <c r="O770" s="63"/>
      <c r="P770" s="63"/>
      <c r="Q770" s="63"/>
      <c r="R770" s="63"/>
      <c r="S770" s="63"/>
      <c r="T770" s="63"/>
      <c r="U770" s="63"/>
      <c r="X770" s="63"/>
      <c r="Y770" s="63"/>
      <c r="Z770" s="63"/>
      <c r="AA770" s="63"/>
      <c r="AB770" s="63"/>
      <c r="AC770" s="63"/>
      <c r="AD770" s="63"/>
      <c r="AE770" s="110"/>
      <c r="AF770" s="63"/>
      <c r="AG770" s="63"/>
      <c r="AH770" s="63"/>
      <c r="AI770" s="63"/>
      <c r="AJ770" s="63"/>
      <c r="AK770" s="63"/>
      <c r="AL770" s="63"/>
      <c r="AM770" s="63"/>
      <c r="AN770" s="63"/>
      <c r="AO770" s="63"/>
      <c r="AP770" s="63"/>
      <c r="AQ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R770" s="63"/>
      <c r="BS770" s="63"/>
      <c r="BT770" s="63"/>
      <c r="BU770" s="63"/>
      <c r="BV770" s="63"/>
      <c r="BW770" s="63"/>
      <c r="BX770" s="63"/>
      <c r="BY770" s="63"/>
      <c r="BZ770" s="63"/>
      <c r="CA770" s="63"/>
      <c r="CB770" s="63"/>
      <c r="CC770" s="63"/>
    </row>
    <row r="771" spans="1:81" x14ac:dyDescent="0.35">
      <c r="A771" s="97"/>
      <c r="B771" s="82"/>
      <c r="C771" s="82"/>
      <c r="D771" s="82"/>
      <c r="E771" s="82"/>
      <c r="F771" s="63"/>
      <c r="G771" s="63"/>
      <c r="H771" s="63"/>
      <c r="I771" s="63"/>
      <c r="J771" s="63"/>
      <c r="K771" s="63"/>
      <c r="L771" s="63"/>
      <c r="M771" s="63"/>
      <c r="N771" s="63"/>
      <c r="O771" s="63"/>
      <c r="P771" s="63"/>
      <c r="Q771" s="63"/>
      <c r="R771" s="63"/>
      <c r="S771" s="63"/>
      <c r="T771" s="63"/>
      <c r="U771" s="63"/>
      <c r="X771" s="63"/>
      <c r="Y771" s="63"/>
      <c r="Z771" s="63"/>
      <c r="AA771" s="63"/>
      <c r="AB771" s="63"/>
      <c r="AC771" s="63"/>
      <c r="AD771" s="63"/>
      <c r="AE771" s="110"/>
      <c r="AF771" s="63"/>
      <c r="AG771" s="63"/>
      <c r="AH771" s="63"/>
      <c r="AI771" s="63"/>
      <c r="AJ771" s="63"/>
      <c r="AK771" s="63"/>
      <c r="AL771" s="63"/>
      <c r="AM771" s="63"/>
      <c r="AN771" s="63"/>
      <c r="AO771" s="63"/>
      <c r="AP771" s="63"/>
      <c r="AQ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R771" s="63"/>
      <c r="BS771" s="63"/>
      <c r="BT771" s="63"/>
      <c r="BU771" s="63"/>
      <c r="BV771" s="63"/>
      <c r="BW771" s="63"/>
      <c r="BX771" s="63"/>
      <c r="BY771" s="63"/>
      <c r="BZ771" s="63"/>
      <c r="CA771" s="63"/>
      <c r="CB771" s="63"/>
      <c r="CC771" s="63"/>
    </row>
    <row r="772" spans="1:81" x14ac:dyDescent="0.35">
      <c r="A772" s="97"/>
      <c r="B772" s="82"/>
      <c r="C772" s="82"/>
      <c r="D772" s="82"/>
      <c r="E772" s="82"/>
      <c r="F772" s="63"/>
      <c r="G772" s="63"/>
      <c r="H772" s="63"/>
      <c r="I772" s="63"/>
      <c r="J772" s="63"/>
      <c r="K772" s="63"/>
      <c r="L772" s="63"/>
      <c r="M772" s="63"/>
      <c r="N772" s="63"/>
      <c r="O772" s="63"/>
      <c r="P772" s="63"/>
      <c r="Q772" s="63"/>
      <c r="R772" s="63"/>
      <c r="S772" s="63"/>
      <c r="T772" s="63"/>
      <c r="U772" s="63"/>
      <c r="X772" s="63"/>
      <c r="Y772" s="63"/>
      <c r="Z772" s="63"/>
      <c r="AA772" s="63"/>
      <c r="AB772" s="63"/>
      <c r="AC772" s="63"/>
      <c r="AD772" s="63"/>
      <c r="AE772" s="110"/>
      <c r="AF772" s="63"/>
      <c r="AG772" s="63"/>
      <c r="AH772" s="63"/>
      <c r="AI772" s="63"/>
      <c r="AJ772" s="63"/>
      <c r="AK772" s="63"/>
      <c r="AL772" s="63"/>
      <c r="AM772" s="63"/>
      <c r="AN772" s="63"/>
      <c r="AO772" s="63"/>
      <c r="AP772" s="63"/>
      <c r="AQ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R772" s="63"/>
      <c r="BS772" s="63"/>
      <c r="BT772" s="63"/>
      <c r="BU772" s="63"/>
      <c r="BV772" s="63"/>
      <c r="BW772" s="63"/>
      <c r="BX772" s="63"/>
      <c r="BY772" s="63"/>
      <c r="BZ772" s="63"/>
      <c r="CA772" s="63"/>
      <c r="CB772" s="63"/>
      <c r="CC772" s="63"/>
    </row>
    <row r="773" spans="1:81" x14ac:dyDescent="0.35">
      <c r="A773" s="97"/>
      <c r="B773" s="82"/>
      <c r="C773" s="82"/>
      <c r="D773" s="82"/>
      <c r="E773" s="82"/>
      <c r="F773" s="63"/>
      <c r="G773" s="63"/>
      <c r="H773" s="63"/>
      <c r="I773" s="63"/>
      <c r="J773" s="63"/>
      <c r="K773" s="63"/>
      <c r="L773" s="63"/>
      <c r="M773" s="63"/>
      <c r="N773" s="63"/>
      <c r="O773" s="63"/>
      <c r="P773" s="63"/>
      <c r="Q773" s="63"/>
      <c r="R773" s="63"/>
      <c r="S773" s="63"/>
      <c r="T773" s="63"/>
      <c r="U773" s="63"/>
      <c r="X773" s="63"/>
      <c r="Y773" s="63"/>
      <c r="Z773" s="63"/>
      <c r="AA773" s="63"/>
      <c r="AB773" s="63"/>
      <c r="AC773" s="63"/>
      <c r="AD773" s="63"/>
      <c r="AE773" s="110"/>
      <c r="AF773" s="63"/>
      <c r="AG773" s="63"/>
      <c r="AH773" s="63"/>
      <c r="AI773" s="63"/>
      <c r="AJ773" s="63"/>
      <c r="AK773" s="63"/>
      <c r="AL773" s="63"/>
      <c r="AM773" s="63"/>
      <c r="AN773" s="63"/>
      <c r="AO773" s="63"/>
      <c r="AP773" s="63"/>
      <c r="AQ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R773" s="63"/>
      <c r="BS773" s="63"/>
      <c r="BT773" s="63"/>
      <c r="BU773" s="63"/>
      <c r="BV773" s="63"/>
      <c r="BW773" s="63"/>
      <c r="BX773" s="63"/>
      <c r="BY773" s="63"/>
      <c r="BZ773" s="63"/>
      <c r="CA773" s="63"/>
      <c r="CB773" s="63"/>
      <c r="CC773" s="63"/>
    </row>
    <row r="774" spans="1:81" x14ac:dyDescent="0.35">
      <c r="A774" s="97"/>
      <c r="B774" s="82"/>
      <c r="C774" s="82"/>
      <c r="D774" s="82"/>
      <c r="E774" s="82"/>
      <c r="F774" s="63"/>
      <c r="G774" s="63"/>
      <c r="H774" s="63"/>
      <c r="I774" s="63"/>
      <c r="J774" s="63"/>
      <c r="K774" s="63"/>
      <c r="L774" s="63"/>
      <c r="M774" s="63"/>
      <c r="N774" s="63"/>
      <c r="O774" s="63"/>
      <c r="P774" s="63"/>
      <c r="Q774" s="63"/>
      <c r="R774" s="63"/>
      <c r="S774" s="63"/>
      <c r="T774" s="63"/>
      <c r="U774" s="63"/>
      <c r="X774" s="63"/>
      <c r="Y774" s="63"/>
      <c r="Z774" s="63"/>
      <c r="AA774" s="63"/>
      <c r="AB774" s="63"/>
      <c r="AC774" s="63"/>
      <c r="AD774" s="63"/>
      <c r="AE774" s="110"/>
      <c r="AF774" s="63"/>
      <c r="AG774" s="63"/>
      <c r="AH774" s="63"/>
      <c r="AI774" s="63"/>
      <c r="AJ774" s="63"/>
      <c r="AK774" s="63"/>
      <c r="AL774" s="63"/>
      <c r="AM774" s="63"/>
      <c r="AN774" s="63"/>
      <c r="AO774" s="63"/>
      <c r="AP774" s="63"/>
      <c r="AQ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R774" s="63"/>
      <c r="BS774" s="63"/>
      <c r="BT774" s="63"/>
      <c r="BU774" s="63"/>
      <c r="BV774" s="63"/>
      <c r="BW774" s="63"/>
      <c r="BX774" s="63"/>
      <c r="BY774" s="63"/>
      <c r="BZ774" s="63"/>
      <c r="CA774" s="63"/>
      <c r="CB774" s="63"/>
      <c r="CC774" s="63"/>
    </row>
    <row r="775" spans="1:81" x14ac:dyDescent="0.35">
      <c r="A775" s="97"/>
      <c r="B775" s="82"/>
      <c r="C775" s="82"/>
      <c r="D775" s="82"/>
      <c r="E775" s="82"/>
      <c r="F775" s="63"/>
      <c r="G775" s="63"/>
      <c r="H775" s="63"/>
      <c r="I775" s="63"/>
      <c r="J775" s="63"/>
      <c r="K775" s="63"/>
      <c r="L775" s="63"/>
      <c r="M775" s="63"/>
      <c r="N775" s="63"/>
      <c r="O775" s="63"/>
      <c r="P775" s="63"/>
      <c r="Q775" s="63"/>
      <c r="R775" s="63"/>
      <c r="S775" s="63"/>
      <c r="T775" s="63"/>
      <c r="U775" s="63"/>
      <c r="X775" s="63"/>
      <c r="Y775" s="63"/>
      <c r="Z775" s="63"/>
      <c r="AA775" s="63"/>
      <c r="AB775" s="63"/>
      <c r="AC775" s="63"/>
      <c r="AD775" s="63"/>
      <c r="AE775" s="110"/>
      <c r="AF775" s="63"/>
      <c r="AG775" s="63"/>
      <c r="AH775" s="63"/>
      <c r="AI775" s="63"/>
      <c r="AJ775" s="63"/>
      <c r="AK775" s="63"/>
      <c r="AL775" s="63"/>
      <c r="AM775" s="63"/>
      <c r="AN775" s="63"/>
      <c r="AO775" s="63"/>
      <c r="AP775" s="63"/>
      <c r="AQ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R775" s="63"/>
      <c r="BS775" s="63"/>
      <c r="BT775" s="63"/>
      <c r="BU775" s="63"/>
      <c r="BV775" s="63"/>
      <c r="BW775" s="63"/>
      <c r="BX775" s="63"/>
      <c r="BY775" s="63"/>
      <c r="BZ775" s="63"/>
      <c r="CA775" s="63"/>
      <c r="CB775" s="63"/>
      <c r="CC775" s="63"/>
    </row>
    <row r="776" spans="1:81" x14ac:dyDescent="0.35">
      <c r="A776" s="97"/>
      <c r="B776" s="82"/>
      <c r="C776" s="82"/>
      <c r="D776" s="82"/>
      <c r="E776" s="82"/>
      <c r="F776" s="63"/>
      <c r="G776" s="63"/>
      <c r="H776" s="63"/>
      <c r="I776" s="63"/>
      <c r="J776" s="63"/>
      <c r="K776" s="63"/>
      <c r="L776" s="63"/>
      <c r="M776" s="63"/>
      <c r="N776" s="63"/>
      <c r="O776" s="63"/>
      <c r="P776" s="63"/>
      <c r="Q776" s="63"/>
      <c r="R776" s="63"/>
      <c r="S776" s="63"/>
      <c r="T776" s="63"/>
      <c r="U776" s="63"/>
      <c r="X776" s="63"/>
      <c r="Y776" s="63"/>
      <c r="Z776" s="63"/>
      <c r="AA776" s="63"/>
      <c r="AB776" s="63"/>
      <c r="AC776" s="63"/>
      <c r="AD776" s="63"/>
      <c r="AE776" s="110"/>
      <c r="AF776" s="63"/>
      <c r="AG776" s="63"/>
      <c r="AH776" s="63"/>
      <c r="AI776" s="63"/>
      <c r="AJ776" s="63"/>
      <c r="AK776" s="63"/>
      <c r="AL776" s="63"/>
      <c r="AM776" s="63"/>
      <c r="AN776" s="63"/>
      <c r="AO776" s="63"/>
      <c r="AP776" s="63"/>
      <c r="AQ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R776" s="63"/>
      <c r="BS776" s="63"/>
      <c r="BT776" s="63"/>
      <c r="BU776" s="63"/>
      <c r="BV776" s="63"/>
      <c r="BW776" s="63"/>
      <c r="BX776" s="63"/>
      <c r="BY776" s="63"/>
      <c r="BZ776" s="63"/>
      <c r="CA776" s="63"/>
      <c r="CB776" s="63"/>
      <c r="CC776" s="63"/>
    </row>
    <row r="777" spans="1:81" x14ac:dyDescent="0.35">
      <c r="A777" s="97"/>
      <c r="B777" s="82"/>
      <c r="C777" s="82"/>
      <c r="D777" s="82"/>
      <c r="E777" s="82"/>
      <c r="F777" s="63"/>
      <c r="G777" s="63"/>
      <c r="H777" s="63"/>
      <c r="I777" s="63"/>
      <c r="J777" s="63"/>
      <c r="K777" s="63"/>
      <c r="L777" s="63"/>
      <c r="M777" s="63"/>
      <c r="N777" s="63"/>
      <c r="O777" s="63"/>
      <c r="P777" s="63"/>
      <c r="Q777" s="63"/>
      <c r="R777" s="63"/>
      <c r="S777" s="63"/>
      <c r="T777" s="63"/>
      <c r="U777" s="63"/>
      <c r="X777" s="63"/>
      <c r="Y777" s="63"/>
      <c r="Z777" s="63"/>
      <c r="AA777" s="63"/>
      <c r="AB777" s="63"/>
      <c r="AC777" s="63"/>
      <c r="AD777" s="63"/>
      <c r="AE777" s="110"/>
      <c r="AF777" s="63"/>
      <c r="AG777" s="63"/>
      <c r="AH777" s="63"/>
      <c r="AI777" s="63"/>
      <c r="AJ777" s="63"/>
      <c r="AK777" s="63"/>
      <c r="AL777" s="63"/>
      <c r="AM777" s="63"/>
      <c r="AN777" s="63"/>
      <c r="AO777" s="63"/>
      <c r="AP777" s="63"/>
      <c r="AQ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R777" s="63"/>
      <c r="BS777" s="63"/>
      <c r="BT777" s="63"/>
      <c r="BU777" s="63"/>
      <c r="BV777" s="63"/>
      <c r="BW777" s="63"/>
      <c r="BX777" s="63"/>
      <c r="BY777" s="63"/>
      <c r="BZ777" s="63"/>
      <c r="CA777" s="63"/>
      <c r="CB777" s="63"/>
      <c r="CC777" s="63"/>
    </row>
    <row r="778" spans="1:81" x14ac:dyDescent="0.35">
      <c r="A778" s="97"/>
      <c r="B778" s="82"/>
      <c r="C778" s="82"/>
      <c r="D778" s="82"/>
      <c r="E778" s="82"/>
      <c r="F778" s="63"/>
      <c r="G778" s="63"/>
      <c r="H778" s="63"/>
      <c r="I778" s="63"/>
      <c r="J778" s="63"/>
      <c r="K778" s="63"/>
      <c r="L778" s="63"/>
      <c r="M778" s="63"/>
      <c r="N778" s="63"/>
      <c r="O778" s="63"/>
      <c r="P778" s="63"/>
      <c r="Q778" s="63"/>
      <c r="R778" s="63"/>
      <c r="S778" s="63"/>
      <c r="T778" s="63"/>
      <c r="U778" s="63"/>
      <c r="X778" s="63"/>
      <c r="Y778" s="63"/>
      <c r="Z778" s="63"/>
      <c r="AA778" s="63"/>
      <c r="AB778" s="63"/>
      <c r="AC778" s="63"/>
      <c r="AD778" s="63"/>
      <c r="AE778" s="110"/>
      <c r="AF778" s="63"/>
      <c r="AG778" s="63"/>
      <c r="AH778" s="63"/>
      <c r="AI778" s="63"/>
      <c r="AJ778" s="63"/>
      <c r="AK778" s="63"/>
      <c r="AL778" s="63"/>
      <c r="AM778" s="63"/>
      <c r="AN778" s="63"/>
      <c r="AO778" s="63"/>
      <c r="AP778" s="63"/>
      <c r="AQ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R778" s="63"/>
      <c r="BS778" s="63"/>
      <c r="BT778" s="63"/>
      <c r="BU778" s="63"/>
      <c r="BV778" s="63"/>
      <c r="BW778" s="63"/>
      <c r="BX778" s="63"/>
      <c r="BY778" s="63"/>
      <c r="BZ778" s="63"/>
      <c r="CA778" s="63"/>
      <c r="CB778" s="63"/>
      <c r="CC778" s="63"/>
    </row>
    <row r="779" spans="1:81" x14ac:dyDescent="0.35">
      <c r="A779" s="97"/>
      <c r="B779" s="82"/>
      <c r="C779" s="82"/>
      <c r="D779" s="82"/>
      <c r="E779" s="82"/>
      <c r="F779" s="63"/>
      <c r="G779" s="63"/>
      <c r="H779" s="63"/>
      <c r="I779" s="63"/>
      <c r="J779" s="63"/>
      <c r="K779" s="63"/>
      <c r="L779" s="63"/>
      <c r="M779" s="63"/>
      <c r="N779" s="63"/>
      <c r="O779" s="63"/>
      <c r="P779" s="63"/>
      <c r="Q779" s="63"/>
      <c r="R779" s="63"/>
      <c r="S779" s="63"/>
      <c r="T779" s="63"/>
      <c r="U779" s="63"/>
      <c r="X779" s="63"/>
      <c r="Y779" s="63"/>
      <c r="Z779" s="63"/>
      <c r="AA779" s="63"/>
      <c r="AB779" s="63"/>
      <c r="AC779" s="63"/>
      <c r="AD779" s="63"/>
      <c r="AE779" s="110"/>
      <c r="AF779" s="63"/>
      <c r="AG779" s="63"/>
      <c r="AH779" s="63"/>
      <c r="AI779" s="63"/>
      <c r="AJ779" s="63"/>
      <c r="AK779" s="63"/>
      <c r="AL779" s="63"/>
      <c r="AM779" s="63"/>
      <c r="AN779" s="63"/>
      <c r="AO779" s="63"/>
      <c r="AP779" s="63"/>
      <c r="AQ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R779" s="63"/>
      <c r="BS779" s="63"/>
      <c r="BT779" s="63"/>
      <c r="BU779" s="63"/>
      <c r="BV779" s="63"/>
      <c r="BW779" s="63"/>
      <c r="BX779" s="63"/>
      <c r="BY779" s="63"/>
      <c r="BZ779" s="63"/>
      <c r="CA779" s="63"/>
      <c r="CB779" s="63"/>
      <c r="CC779" s="63"/>
    </row>
    <row r="780" spans="1:81" x14ac:dyDescent="0.35">
      <c r="A780" s="97"/>
      <c r="B780" s="82"/>
      <c r="C780" s="82"/>
      <c r="D780" s="82"/>
      <c r="E780" s="82"/>
      <c r="F780" s="63"/>
      <c r="G780" s="63"/>
      <c r="H780" s="63"/>
      <c r="I780" s="63"/>
      <c r="J780" s="63"/>
      <c r="K780" s="63"/>
      <c r="L780" s="63"/>
      <c r="M780" s="63"/>
      <c r="N780" s="63"/>
      <c r="O780" s="63"/>
      <c r="P780" s="63"/>
      <c r="Q780" s="63"/>
      <c r="R780" s="63"/>
      <c r="S780" s="63"/>
      <c r="T780" s="63"/>
      <c r="U780" s="63"/>
      <c r="X780" s="63"/>
      <c r="Y780" s="63"/>
      <c r="Z780" s="63"/>
      <c r="AA780" s="63"/>
      <c r="AB780" s="63"/>
      <c r="AC780" s="63"/>
      <c r="AD780" s="63"/>
      <c r="AE780" s="110"/>
      <c r="AF780" s="63"/>
      <c r="AG780" s="63"/>
      <c r="AH780" s="63"/>
      <c r="AI780" s="63"/>
      <c r="AJ780" s="63"/>
      <c r="AK780" s="63"/>
      <c r="AL780" s="63"/>
      <c r="AM780" s="63"/>
      <c r="AN780" s="63"/>
      <c r="AO780" s="63"/>
      <c r="AP780" s="63"/>
      <c r="AQ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R780" s="63"/>
      <c r="BS780" s="63"/>
      <c r="BT780" s="63"/>
      <c r="BU780" s="63"/>
      <c r="BV780" s="63"/>
      <c r="BW780" s="63"/>
      <c r="BX780" s="63"/>
      <c r="BY780" s="63"/>
      <c r="BZ780" s="63"/>
      <c r="CA780" s="63"/>
      <c r="CB780" s="63"/>
      <c r="CC780" s="63"/>
    </row>
    <row r="781" spans="1:81" x14ac:dyDescent="0.35">
      <c r="A781" s="97"/>
      <c r="B781" s="82"/>
      <c r="C781" s="82"/>
      <c r="D781" s="82"/>
      <c r="E781" s="82"/>
      <c r="F781" s="63"/>
      <c r="G781" s="63"/>
      <c r="H781" s="63"/>
      <c r="I781" s="63"/>
      <c r="J781" s="63"/>
      <c r="K781" s="63"/>
      <c r="L781" s="63"/>
      <c r="M781" s="63"/>
      <c r="N781" s="63"/>
      <c r="O781" s="63"/>
      <c r="P781" s="63"/>
      <c r="Q781" s="63"/>
      <c r="R781" s="63"/>
      <c r="S781" s="63"/>
      <c r="T781" s="63"/>
      <c r="U781" s="63"/>
      <c r="X781" s="63"/>
      <c r="Y781" s="63"/>
      <c r="Z781" s="63"/>
      <c r="AA781" s="63"/>
      <c r="AB781" s="63"/>
      <c r="AC781" s="63"/>
      <c r="AD781" s="63"/>
      <c r="AE781" s="110"/>
      <c r="AF781" s="63"/>
      <c r="AG781" s="63"/>
      <c r="AH781" s="63"/>
      <c r="AI781" s="63"/>
      <c r="AJ781" s="63"/>
      <c r="AK781" s="63"/>
      <c r="AL781" s="63"/>
      <c r="AM781" s="63"/>
      <c r="AN781" s="63"/>
      <c r="AO781" s="63"/>
      <c r="AP781" s="63"/>
      <c r="AQ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R781" s="63"/>
      <c r="BS781" s="63"/>
      <c r="BT781" s="63"/>
      <c r="BU781" s="63"/>
      <c r="BV781" s="63"/>
      <c r="BW781" s="63"/>
      <c r="BX781" s="63"/>
      <c r="BY781" s="63"/>
      <c r="BZ781" s="63"/>
      <c r="CA781" s="63"/>
      <c r="CB781" s="63"/>
      <c r="CC781" s="63"/>
    </row>
    <row r="782" spans="1:81" x14ac:dyDescent="0.35">
      <c r="A782" s="97"/>
      <c r="B782" s="82"/>
      <c r="C782" s="82"/>
      <c r="D782" s="82"/>
      <c r="E782" s="82"/>
      <c r="F782" s="63"/>
      <c r="G782" s="63"/>
      <c r="H782" s="63"/>
      <c r="I782" s="63"/>
      <c r="J782" s="63"/>
      <c r="K782" s="63"/>
      <c r="L782" s="63"/>
      <c r="M782" s="63"/>
      <c r="N782" s="63"/>
      <c r="O782" s="63"/>
      <c r="P782" s="63"/>
      <c r="Q782" s="63"/>
      <c r="R782" s="63"/>
      <c r="S782" s="63"/>
      <c r="T782" s="63"/>
      <c r="U782" s="63"/>
      <c r="X782" s="63"/>
      <c r="Y782" s="63"/>
      <c r="Z782" s="63"/>
      <c r="AA782" s="63"/>
      <c r="AB782" s="63"/>
      <c r="AC782" s="63"/>
      <c r="AD782" s="63"/>
      <c r="AE782" s="110"/>
      <c r="AF782" s="63"/>
      <c r="AG782" s="63"/>
      <c r="AH782" s="63"/>
      <c r="AI782" s="63"/>
      <c r="AJ782" s="63"/>
      <c r="AK782" s="63"/>
      <c r="AL782" s="63"/>
      <c r="AM782" s="63"/>
      <c r="AN782" s="63"/>
      <c r="AO782" s="63"/>
      <c r="AP782" s="63"/>
      <c r="AQ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R782" s="63"/>
      <c r="BS782" s="63"/>
      <c r="BT782" s="63"/>
      <c r="BU782" s="63"/>
      <c r="BV782" s="63"/>
      <c r="BW782" s="63"/>
      <c r="BX782" s="63"/>
      <c r="BY782" s="63"/>
      <c r="BZ782" s="63"/>
      <c r="CA782" s="63"/>
      <c r="CB782" s="63"/>
      <c r="CC782" s="63"/>
    </row>
    <row r="783" spans="1:81" x14ac:dyDescent="0.35">
      <c r="A783" s="97"/>
      <c r="B783" s="82"/>
      <c r="C783" s="82"/>
      <c r="D783" s="82"/>
      <c r="E783" s="82"/>
      <c r="F783" s="63"/>
      <c r="G783" s="63"/>
      <c r="H783" s="63"/>
      <c r="I783" s="63"/>
      <c r="J783" s="63"/>
      <c r="K783" s="63"/>
      <c r="L783" s="63"/>
      <c r="M783" s="63"/>
      <c r="N783" s="63"/>
      <c r="O783" s="63"/>
      <c r="P783" s="63"/>
      <c r="Q783" s="63"/>
      <c r="R783" s="63"/>
      <c r="S783" s="63"/>
      <c r="T783" s="63"/>
      <c r="U783" s="63"/>
      <c r="X783" s="63"/>
      <c r="Y783" s="63"/>
      <c r="Z783" s="63"/>
      <c r="AA783" s="63"/>
      <c r="AB783" s="63"/>
      <c r="AC783" s="63"/>
      <c r="AD783" s="63"/>
      <c r="AE783" s="110"/>
      <c r="AF783" s="63"/>
      <c r="AG783" s="63"/>
      <c r="AH783" s="63"/>
      <c r="AI783" s="63"/>
      <c r="AJ783" s="63"/>
      <c r="AK783" s="63"/>
      <c r="AL783" s="63"/>
      <c r="AM783" s="63"/>
      <c r="AN783" s="63"/>
      <c r="AO783" s="63"/>
      <c r="AP783" s="63"/>
      <c r="AQ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R783" s="63"/>
      <c r="BS783" s="63"/>
      <c r="BT783" s="63"/>
      <c r="BU783" s="63"/>
      <c r="BV783" s="63"/>
      <c r="BW783" s="63"/>
      <c r="BX783" s="63"/>
      <c r="BY783" s="63"/>
      <c r="BZ783" s="63"/>
      <c r="CA783" s="63"/>
      <c r="CB783" s="63"/>
      <c r="CC783" s="63"/>
    </row>
    <row r="784" spans="1:81" x14ac:dyDescent="0.35">
      <c r="A784" s="97"/>
      <c r="B784" s="82"/>
      <c r="C784" s="82"/>
      <c r="D784" s="82"/>
      <c r="E784" s="82"/>
      <c r="F784" s="63"/>
      <c r="G784" s="63"/>
      <c r="H784" s="63"/>
      <c r="I784" s="63"/>
      <c r="J784" s="63"/>
      <c r="K784" s="63"/>
      <c r="L784" s="63"/>
      <c r="M784" s="63"/>
      <c r="N784" s="63"/>
      <c r="O784" s="63"/>
      <c r="P784" s="63"/>
      <c r="Q784" s="63"/>
      <c r="R784" s="63"/>
      <c r="S784" s="63"/>
      <c r="T784" s="63"/>
      <c r="U784" s="63"/>
      <c r="X784" s="63"/>
      <c r="Y784" s="63"/>
      <c r="Z784" s="63"/>
      <c r="AA784" s="63"/>
      <c r="AB784" s="63"/>
      <c r="AC784" s="63"/>
      <c r="AD784" s="63"/>
      <c r="AE784" s="110"/>
      <c r="AF784" s="63"/>
      <c r="AG784" s="63"/>
      <c r="AH784" s="63"/>
      <c r="AI784" s="63"/>
      <c r="AJ784" s="63"/>
      <c r="AK784" s="63"/>
      <c r="AL784" s="63"/>
      <c r="AM784" s="63"/>
      <c r="AN784" s="63"/>
      <c r="AO784" s="63"/>
      <c r="AP784" s="63"/>
      <c r="AQ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R784" s="63"/>
      <c r="BS784" s="63"/>
      <c r="BT784" s="63"/>
      <c r="BU784" s="63"/>
      <c r="BV784" s="63"/>
      <c r="BW784" s="63"/>
      <c r="BX784" s="63"/>
      <c r="BY784" s="63"/>
      <c r="BZ784" s="63"/>
      <c r="CA784" s="63"/>
      <c r="CB784" s="63"/>
      <c r="CC784" s="63"/>
    </row>
    <row r="785" spans="1:82" x14ac:dyDescent="0.35">
      <c r="A785" s="97"/>
      <c r="B785" s="82"/>
      <c r="C785" s="82"/>
      <c r="D785" s="82"/>
      <c r="E785" s="82"/>
      <c r="F785" s="63"/>
      <c r="G785" s="63"/>
      <c r="H785" s="63"/>
      <c r="I785" s="63"/>
      <c r="J785" s="63"/>
      <c r="K785" s="63"/>
      <c r="L785" s="63"/>
      <c r="M785" s="63"/>
      <c r="N785" s="63"/>
      <c r="O785" s="63"/>
      <c r="P785" s="63"/>
      <c r="Q785" s="63"/>
      <c r="R785" s="63"/>
      <c r="S785" s="63"/>
      <c r="T785" s="63"/>
      <c r="U785" s="63"/>
      <c r="X785" s="63"/>
      <c r="Y785" s="63"/>
      <c r="Z785" s="63"/>
      <c r="AA785" s="63"/>
      <c r="AB785" s="63"/>
      <c r="AC785" s="63"/>
      <c r="AD785" s="63"/>
      <c r="AE785" s="110"/>
      <c r="AF785" s="63"/>
      <c r="AG785" s="63"/>
      <c r="AH785" s="63"/>
      <c r="AI785" s="63"/>
      <c r="AJ785" s="63"/>
      <c r="AK785" s="63"/>
      <c r="AL785" s="63"/>
      <c r="AM785" s="63"/>
      <c r="AN785" s="63"/>
      <c r="AO785" s="63"/>
      <c r="AP785" s="63"/>
      <c r="AQ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R785" s="63"/>
      <c r="BS785" s="63"/>
      <c r="BT785" s="63"/>
      <c r="BU785" s="63"/>
      <c r="BV785" s="63"/>
      <c r="BW785" s="63"/>
      <c r="BX785" s="63"/>
      <c r="BY785" s="63"/>
      <c r="BZ785" s="63"/>
      <c r="CA785" s="63"/>
      <c r="CB785" s="63"/>
      <c r="CC785" s="63"/>
    </row>
    <row r="786" spans="1:82" x14ac:dyDescent="0.35">
      <c r="A786" s="97"/>
      <c r="B786" s="82"/>
      <c r="C786" s="82"/>
      <c r="D786" s="82"/>
      <c r="E786" s="82"/>
      <c r="F786" s="63"/>
      <c r="G786" s="63"/>
      <c r="H786" s="63"/>
      <c r="I786" s="63"/>
      <c r="J786" s="63"/>
      <c r="K786" s="63"/>
      <c r="L786" s="63"/>
      <c r="M786" s="63"/>
      <c r="N786" s="63"/>
      <c r="O786" s="63"/>
      <c r="P786" s="63"/>
      <c r="Q786" s="63"/>
      <c r="R786" s="63"/>
      <c r="S786" s="63"/>
      <c r="T786" s="63"/>
      <c r="U786" s="63"/>
      <c r="X786" s="63"/>
      <c r="Y786" s="63"/>
      <c r="Z786" s="63"/>
      <c r="AA786" s="63"/>
      <c r="AB786" s="63"/>
      <c r="AC786" s="63"/>
      <c r="AD786" s="63"/>
      <c r="AE786" s="110"/>
      <c r="AF786" s="63"/>
      <c r="AG786" s="63"/>
      <c r="AH786" s="63"/>
      <c r="AI786" s="63"/>
      <c r="AJ786" s="63"/>
      <c r="AK786" s="63"/>
      <c r="AL786" s="63"/>
      <c r="AM786" s="63"/>
      <c r="AN786" s="63"/>
      <c r="AO786" s="63"/>
      <c r="AP786" s="63"/>
      <c r="AQ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R786" s="63"/>
      <c r="BS786" s="63"/>
      <c r="BT786" s="63"/>
      <c r="BU786" s="63"/>
      <c r="BV786" s="63"/>
      <c r="BW786" s="63"/>
      <c r="BX786" s="63"/>
      <c r="BY786" s="63"/>
      <c r="BZ786" s="63"/>
      <c r="CA786" s="63"/>
      <c r="CB786" s="63"/>
      <c r="CC786" s="63"/>
    </row>
    <row r="787" spans="1:82" x14ac:dyDescent="0.35">
      <c r="A787" s="97"/>
      <c r="B787" s="82"/>
      <c r="C787" s="82"/>
      <c r="D787" s="82"/>
      <c r="E787" s="82"/>
      <c r="F787" s="63"/>
      <c r="G787" s="63"/>
      <c r="H787" s="63"/>
      <c r="I787" s="63"/>
      <c r="J787" s="63"/>
      <c r="K787" s="63"/>
      <c r="L787" s="63"/>
      <c r="M787" s="63"/>
      <c r="N787" s="63"/>
      <c r="O787" s="63"/>
      <c r="P787" s="63"/>
      <c r="Q787" s="63"/>
      <c r="R787" s="63"/>
      <c r="S787" s="63"/>
      <c r="T787" s="63"/>
      <c r="U787" s="63"/>
      <c r="X787" s="63"/>
      <c r="Y787" s="63"/>
      <c r="Z787" s="63"/>
      <c r="AA787" s="63"/>
      <c r="AB787" s="63"/>
      <c r="AC787" s="63"/>
      <c r="AD787" s="63"/>
      <c r="AE787" s="110"/>
      <c r="AF787" s="63"/>
      <c r="AG787" s="63"/>
      <c r="AH787" s="63"/>
      <c r="AI787" s="63"/>
      <c r="AJ787" s="63"/>
      <c r="AK787" s="63"/>
      <c r="AL787" s="63"/>
      <c r="AM787" s="63"/>
      <c r="AN787" s="63"/>
      <c r="AO787" s="63"/>
      <c r="AP787" s="63"/>
      <c r="AQ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R787" s="63"/>
      <c r="BS787" s="63"/>
      <c r="BT787" s="63"/>
      <c r="BU787" s="63"/>
      <c r="BV787" s="63"/>
      <c r="BW787" s="63"/>
      <c r="BX787" s="63"/>
      <c r="BY787" s="63"/>
      <c r="BZ787" s="63"/>
      <c r="CA787" s="63"/>
      <c r="CB787" s="63"/>
      <c r="CC787" s="63"/>
    </row>
    <row r="788" spans="1:82" x14ac:dyDescent="0.35">
      <c r="A788" s="97"/>
      <c r="B788" s="82"/>
      <c r="C788" s="82"/>
      <c r="D788" s="82"/>
      <c r="E788" s="82"/>
      <c r="F788" s="63"/>
      <c r="G788" s="63"/>
      <c r="H788" s="63"/>
      <c r="I788" s="63"/>
      <c r="J788" s="63"/>
      <c r="K788" s="63"/>
      <c r="L788" s="63"/>
      <c r="M788" s="63"/>
      <c r="N788" s="63"/>
      <c r="O788" s="63"/>
      <c r="P788" s="63"/>
      <c r="Q788" s="63"/>
      <c r="R788" s="63"/>
      <c r="S788" s="63"/>
      <c r="T788" s="63"/>
      <c r="U788" s="63"/>
      <c r="X788" s="63"/>
      <c r="Y788" s="63"/>
      <c r="Z788" s="63"/>
      <c r="AA788" s="63"/>
      <c r="AB788" s="63"/>
      <c r="AC788" s="63"/>
      <c r="AD788" s="63"/>
      <c r="AE788" s="110"/>
      <c r="AF788" s="63"/>
      <c r="AG788" s="63"/>
      <c r="AH788" s="63"/>
      <c r="AI788" s="63"/>
      <c r="AJ788" s="63"/>
      <c r="AK788" s="63"/>
      <c r="AL788" s="63"/>
      <c r="AM788" s="63"/>
      <c r="AN788" s="63"/>
      <c r="AO788" s="63"/>
      <c r="AP788" s="63"/>
      <c r="AQ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R788" s="63"/>
      <c r="BS788" s="63"/>
      <c r="BT788" s="63"/>
      <c r="BU788" s="63"/>
      <c r="BV788" s="63"/>
      <c r="BW788" s="63"/>
      <c r="BX788" s="63"/>
      <c r="BY788" s="63"/>
      <c r="BZ788" s="63"/>
      <c r="CA788" s="63"/>
      <c r="CB788" s="63"/>
      <c r="CC788" s="63"/>
    </row>
    <row r="789" spans="1:82" x14ac:dyDescent="0.35">
      <c r="A789" s="97"/>
      <c r="B789" s="82"/>
      <c r="C789" s="82"/>
      <c r="D789" s="82"/>
      <c r="E789" s="82"/>
      <c r="F789" s="63"/>
      <c r="G789" s="63"/>
      <c r="H789" s="63"/>
      <c r="I789" s="63"/>
      <c r="J789" s="63"/>
      <c r="K789" s="63"/>
      <c r="L789" s="63"/>
      <c r="M789" s="63"/>
      <c r="N789" s="63"/>
      <c r="O789" s="63"/>
      <c r="P789" s="63"/>
      <c r="Q789" s="63"/>
      <c r="R789" s="63"/>
      <c r="S789" s="63"/>
      <c r="T789" s="63"/>
      <c r="U789" s="63"/>
      <c r="X789" s="63"/>
      <c r="Y789" s="63"/>
      <c r="Z789" s="63"/>
      <c r="AA789" s="63"/>
      <c r="AB789" s="63"/>
      <c r="AC789" s="63"/>
      <c r="AD789" s="63"/>
      <c r="AE789" s="110"/>
      <c r="AF789" s="63"/>
      <c r="AG789" s="63"/>
      <c r="AH789" s="63"/>
      <c r="AI789" s="63"/>
      <c r="AJ789" s="63"/>
      <c r="AK789" s="63"/>
      <c r="AL789" s="63"/>
      <c r="AM789" s="63"/>
      <c r="AN789" s="63"/>
      <c r="AO789" s="63"/>
      <c r="AP789" s="63"/>
      <c r="AQ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R789" s="63"/>
      <c r="BS789" s="63"/>
      <c r="BT789" s="63"/>
      <c r="BU789" s="63"/>
      <c r="BV789" s="63"/>
      <c r="BW789" s="63"/>
      <c r="BX789" s="63"/>
      <c r="BY789" s="63"/>
      <c r="BZ789" s="63"/>
      <c r="CA789" s="63"/>
      <c r="CB789" s="63"/>
      <c r="CC789" s="63"/>
    </row>
    <row r="790" spans="1:82" x14ac:dyDescent="0.35">
      <c r="A790" s="97"/>
      <c r="B790" s="82"/>
      <c r="C790" s="82"/>
      <c r="D790" s="82"/>
      <c r="E790" s="82"/>
      <c r="F790" s="63"/>
      <c r="G790" s="63"/>
      <c r="H790" s="63"/>
      <c r="I790" s="63"/>
      <c r="J790" s="63"/>
      <c r="K790" s="63"/>
      <c r="L790" s="63"/>
      <c r="M790" s="63"/>
      <c r="N790" s="63"/>
      <c r="O790" s="63"/>
      <c r="P790" s="63"/>
      <c r="Q790" s="63"/>
      <c r="R790" s="63"/>
      <c r="S790" s="63"/>
      <c r="T790" s="63"/>
      <c r="U790" s="63"/>
      <c r="X790" s="63"/>
      <c r="Y790" s="63"/>
      <c r="Z790" s="63"/>
      <c r="AA790" s="63"/>
      <c r="AB790" s="63"/>
      <c r="AC790" s="63"/>
      <c r="AD790" s="63"/>
      <c r="AE790" s="110"/>
      <c r="AF790" s="63"/>
      <c r="AG790" s="63"/>
      <c r="AH790" s="63"/>
      <c r="AI790" s="63"/>
      <c r="AJ790" s="63"/>
      <c r="AK790" s="63"/>
      <c r="AL790" s="63"/>
      <c r="AM790" s="63"/>
      <c r="AN790" s="63"/>
      <c r="AO790" s="63"/>
      <c r="AP790" s="63"/>
      <c r="AQ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R790" s="63"/>
      <c r="BS790" s="63"/>
      <c r="BT790" s="63"/>
      <c r="BU790" s="63"/>
      <c r="BV790" s="63"/>
      <c r="BW790" s="63"/>
      <c r="BX790" s="63"/>
      <c r="BY790" s="63"/>
      <c r="BZ790" s="63"/>
      <c r="CA790" s="63"/>
      <c r="CB790" s="63"/>
      <c r="CC790" s="63"/>
    </row>
    <row r="791" spans="1:82" x14ac:dyDescent="0.35">
      <c r="A791" s="97"/>
      <c r="B791" s="82"/>
      <c r="C791" s="82"/>
      <c r="D791" s="82"/>
      <c r="E791" s="82"/>
      <c r="F791" s="63"/>
      <c r="G791" s="63"/>
      <c r="H791" s="63"/>
      <c r="I791" s="63"/>
      <c r="J791" s="63"/>
      <c r="K791" s="63"/>
      <c r="L791" s="63"/>
      <c r="M791" s="63"/>
      <c r="N791" s="63"/>
      <c r="O791" s="63"/>
      <c r="P791" s="63"/>
      <c r="Q791" s="63"/>
      <c r="R791" s="63"/>
      <c r="S791" s="63"/>
      <c r="T791" s="63"/>
      <c r="U791" s="63"/>
      <c r="X791" s="63"/>
      <c r="Y791" s="63"/>
      <c r="Z791" s="63"/>
      <c r="AA791" s="63"/>
      <c r="AB791" s="63"/>
      <c r="AC791" s="63"/>
      <c r="AD791" s="63"/>
      <c r="AE791" s="110"/>
      <c r="AF791" s="63"/>
      <c r="AG791" s="63"/>
      <c r="AH791" s="63"/>
      <c r="AI791" s="63"/>
      <c r="AJ791" s="63"/>
      <c r="AK791" s="63"/>
      <c r="AL791" s="63"/>
      <c r="AM791" s="63"/>
      <c r="AN791" s="63"/>
      <c r="AO791" s="63"/>
      <c r="AP791" s="63"/>
      <c r="AQ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R791" s="63"/>
      <c r="BS791" s="63"/>
      <c r="BT791" s="63"/>
      <c r="BU791" s="63"/>
      <c r="BV791" s="63"/>
      <c r="BW791" s="63"/>
      <c r="BX791" s="63"/>
      <c r="BY791" s="63"/>
      <c r="BZ791" s="63"/>
      <c r="CA791" s="63"/>
      <c r="CB791" s="63"/>
      <c r="CC791" s="63"/>
    </row>
    <row r="792" spans="1:82" x14ac:dyDescent="0.35">
      <c r="A792" s="97"/>
      <c r="B792" s="82"/>
      <c r="C792" s="82"/>
      <c r="D792" s="82"/>
      <c r="E792" s="82"/>
      <c r="F792" s="63"/>
      <c r="G792" s="63"/>
      <c r="H792" s="63"/>
      <c r="I792" s="63"/>
      <c r="J792" s="63"/>
      <c r="K792" s="63"/>
      <c r="L792" s="63"/>
      <c r="M792" s="63"/>
      <c r="N792" s="63"/>
      <c r="O792" s="63"/>
      <c r="P792" s="63"/>
      <c r="Q792" s="63"/>
      <c r="R792" s="63"/>
      <c r="S792" s="63"/>
      <c r="T792" s="63"/>
      <c r="U792" s="63"/>
      <c r="X792" s="63"/>
      <c r="Y792" s="63"/>
      <c r="Z792" s="63"/>
      <c r="AA792" s="63"/>
      <c r="AB792" s="63"/>
      <c r="AC792" s="63"/>
      <c r="AD792" s="63"/>
      <c r="AE792" s="110"/>
      <c r="AF792" s="63"/>
      <c r="AG792" s="63"/>
      <c r="AH792" s="63"/>
      <c r="AI792" s="63"/>
      <c r="AJ792" s="63"/>
      <c r="AK792" s="63"/>
      <c r="AL792" s="63"/>
      <c r="AM792" s="63"/>
      <c r="AN792" s="63"/>
      <c r="AO792" s="63"/>
      <c r="AP792" s="63"/>
      <c r="AQ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R792" s="63"/>
      <c r="BS792" s="63"/>
      <c r="BT792" s="63"/>
      <c r="BU792" s="63"/>
      <c r="BV792" s="63"/>
      <c r="BW792" s="63"/>
      <c r="BX792" s="63"/>
      <c r="BY792" s="63"/>
      <c r="BZ792" s="63"/>
      <c r="CA792" s="63"/>
      <c r="CB792" s="63"/>
      <c r="CC792" s="63"/>
    </row>
    <row r="793" spans="1:82" x14ac:dyDescent="0.35">
      <c r="A793" s="97"/>
      <c r="B793" s="82"/>
      <c r="C793" s="82"/>
      <c r="D793" s="82"/>
      <c r="E793" s="82"/>
      <c r="F793" s="63"/>
      <c r="G793" s="63"/>
      <c r="H793" s="63"/>
      <c r="I793" s="63"/>
      <c r="J793" s="63"/>
      <c r="K793" s="63"/>
      <c r="L793" s="63"/>
      <c r="M793" s="63"/>
      <c r="N793" s="63"/>
      <c r="O793" s="63"/>
      <c r="P793" s="63"/>
      <c r="Q793" s="63"/>
      <c r="R793" s="63"/>
      <c r="S793" s="63"/>
      <c r="T793" s="63"/>
      <c r="U793" s="63"/>
      <c r="X793" s="63"/>
      <c r="Y793" s="63"/>
      <c r="Z793" s="63"/>
      <c r="AA793" s="63"/>
      <c r="AB793" s="63"/>
      <c r="AC793" s="63"/>
      <c r="AD793" s="63"/>
      <c r="AE793" s="110"/>
      <c r="AF793" s="63"/>
      <c r="AG793" s="63"/>
      <c r="AH793" s="63"/>
      <c r="AI793" s="63"/>
      <c r="AJ793" s="63"/>
      <c r="AK793" s="63"/>
      <c r="AL793" s="63"/>
      <c r="AM793" s="63"/>
      <c r="AN793" s="63"/>
      <c r="AO793" s="63"/>
      <c r="AP793" s="63"/>
      <c r="AQ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R793" s="63"/>
      <c r="BS793" s="63"/>
      <c r="BT793" s="63"/>
      <c r="BU793" s="63"/>
      <c r="BV793" s="63"/>
      <c r="BW793" s="63"/>
      <c r="BX793" s="63"/>
      <c r="BY793" s="63"/>
      <c r="BZ793" s="63"/>
      <c r="CA793" s="63"/>
      <c r="CB793" s="63"/>
      <c r="CC793" s="63"/>
    </row>
    <row r="794" spans="1:82" x14ac:dyDescent="0.35">
      <c r="A794" s="97"/>
      <c r="B794" s="82"/>
      <c r="C794" s="82"/>
      <c r="D794" s="82"/>
      <c r="E794" s="82"/>
      <c r="F794" s="63"/>
      <c r="G794" s="63"/>
      <c r="H794" s="63"/>
      <c r="I794" s="63"/>
      <c r="J794" s="63"/>
      <c r="K794" s="63"/>
      <c r="L794" s="63"/>
      <c r="M794" s="63"/>
      <c r="N794" s="63"/>
      <c r="O794" s="63"/>
      <c r="P794" s="63"/>
      <c r="Q794" s="63"/>
      <c r="R794" s="63"/>
      <c r="S794" s="63"/>
      <c r="T794" s="63"/>
      <c r="U794" s="63"/>
      <c r="X794" s="63"/>
      <c r="Y794" s="63"/>
      <c r="Z794" s="63"/>
      <c r="AA794" s="63"/>
      <c r="AB794" s="63"/>
      <c r="AC794" s="63"/>
      <c r="AD794" s="63"/>
      <c r="AE794" s="110"/>
      <c r="AF794" s="63"/>
      <c r="AG794" s="63"/>
      <c r="AH794" s="63"/>
      <c r="AI794" s="63"/>
      <c r="AJ794" s="63"/>
      <c r="AK794" s="63"/>
      <c r="AL794" s="63"/>
      <c r="AM794" s="63"/>
      <c r="AN794" s="63"/>
      <c r="AO794" s="63"/>
      <c r="AP794" s="63"/>
      <c r="AQ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R794" s="63"/>
      <c r="BS794" s="63"/>
      <c r="BT794" s="63"/>
      <c r="BU794" s="63"/>
      <c r="BV794" s="63"/>
      <c r="BW794" s="63"/>
      <c r="BX794" s="63"/>
      <c r="BY794" s="63"/>
      <c r="BZ794" s="63"/>
      <c r="CA794" s="63"/>
      <c r="CB794" s="63"/>
      <c r="CC794" s="63"/>
    </row>
    <row r="795" spans="1:82" x14ac:dyDescent="0.35">
      <c r="A795" s="97"/>
      <c r="B795" s="82"/>
      <c r="C795" s="82"/>
      <c r="D795" s="82"/>
      <c r="E795" s="82"/>
      <c r="F795" s="63"/>
      <c r="G795" s="63"/>
      <c r="H795" s="63"/>
      <c r="I795" s="63"/>
      <c r="J795" s="63"/>
      <c r="K795" s="63"/>
      <c r="L795" s="63"/>
      <c r="M795" s="63"/>
      <c r="N795" s="63"/>
      <c r="O795" s="63"/>
      <c r="P795" s="63"/>
      <c r="Q795" s="63"/>
      <c r="R795" s="63"/>
      <c r="S795" s="63"/>
      <c r="T795" s="63"/>
      <c r="U795" s="63"/>
      <c r="X795" s="63"/>
      <c r="Y795" s="63"/>
      <c r="Z795" s="63"/>
      <c r="AA795" s="63"/>
      <c r="AB795" s="63"/>
      <c r="AC795" s="63"/>
      <c r="AD795" s="63"/>
      <c r="AE795" s="110"/>
      <c r="AF795" s="63"/>
      <c r="AG795" s="63"/>
      <c r="AH795" s="63"/>
      <c r="AI795" s="63"/>
      <c r="AJ795" s="63"/>
      <c r="AK795" s="63"/>
      <c r="AL795" s="63"/>
      <c r="AM795" s="63"/>
      <c r="AN795" s="63"/>
      <c r="AO795" s="63"/>
      <c r="AP795" s="63"/>
      <c r="AQ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R795" s="63"/>
      <c r="BS795" s="63"/>
      <c r="BT795" s="63"/>
      <c r="BU795" s="63"/>
      <c r="BV795" s="63"/>
      <c r="BW795" s="63"/>
      <c r="BX795" s="63"/>
      <c r="BY795" s="63"/>
      <c r="BZ795" s="63"/>
      <c r="CA795" s="63"/>
      <c r="CB795" s="63"/>
      <c r="CC795" s="63"/>
    </row>
    <row r="796" spans="1:82" x14ac:dyDescent="0.35">
      <c r="A796" s="97"/>
      <c r="B796" s="82"/>
      <c r="C796" s="82"/>
      <c r="D796" s="82"/>
      <c r="E796" s="82"/>
      <c r="F796" s="63"/>
      <c r="G796" s="63"/>
      <c r="H796" s="63"/>
      <c r="I796" s="63"/>
      <c r="J796" s="63"/>
      <c r="K796" s="63"/>
      <c r="L796" s="63"/>
      <c r="M796" s="63"/>
      <c r="N796" s="63"/>
      <c r="O796" s="63"/>
      <c r="P796" s="63"/>
      <c r="Q796" s="63"/>
      <c r="R796" s="63"/>
      <c r="S796" s="63"/>
      <c r="T796" s="63"/>
      <c r="U796" s="63"/>
      <c r="X796" s="63"/>
      <c r="Y796" s="63"/>
      <c r="Z796" s="63"/>
      <c r="AA796" s="63"/>
      <c r="AB796" s="63"/>
      <c r="AC796" s="63"/>
      <c r="AD796" s="63"/>
      <c r="AE796" s="110"/>
      <c r="AF796" s="63"/>
      <c r="AG796" s="63"/>
      <c r="AH796" s="63"/>
      <c r="AI796" s="63"/>
      <c r="AJ796" s="63"/>
      <c r="AK796" s="63"/>
      <c r="AL796" s="63"/>
      <c r="AM796" s="63"/>
      <c r="AN796" s="63"/>
      <c r="AO796" s="63"/>
      <c r="AP796" s="63"/>
      <c r="AQ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R796" s="63"/>
      <c r="BS796" s="63"/>
      <c r="BT796" s="63"/>
      <c r="BU796" s="63"/>
      <c r="BV796" s="63"/>
      <c r="BW796" s="63"/>
      <c r="BX796" s="63"/>
      <c r="BY796" s="63"/>
      <c r="BZ796" s="63"/>
      <c r="CA796" s="63"/>
      <c r="CB796" s="63"/>
      <c r="CC796" s="63"/>
    </row>
    <row r="797" spans="1:82" s="100" customFormat="1" x14ac:dyDescent="0.35">
      <c r="A797" s="98"/>
      <c r="B797" s="99"/>
      <c r="C797" s="99"/>
      <c r="D797" s="99"/>
      <c r="E797" s="99"/>
      <c r="V797" s="63"/>
      <c r="W797" s="63"/>
      <c r="AE797" s="101"/>
      <c r="AR797" s="63"/>
      <c r="AS797" s="63"/>
      <c r="AT797" s="102"/>
      <c r="BO797" s="102"/>
      <c r="BP797" s="63"/>
      <c r="BQ797" s="63"/>
      <c r="CD797" s="63"/>
    </row>
    <row r="798" spans="1:82" s="78" customFormat="1" x14ac:dyDescent="0.35">
      <c r="A798" s="104"/>
      <c r="B798" s="105"/>
      <c r="C798" s="105"/>
      <c r="D798" s="105"/>
      <c r="E798" s="105"/>
      <c r="V798" s="63"/>
      <c r="W798" s="63"/>
      <c r="AE798" s="79"/>
      <c r="AR798" s="63"/>
      <c r="AS798" s="63"/>
      <c r="AT798" s="103"/>
      <c r="BO798" s="103"/>
      <c r="BP798" s="63"/>
      <c r="BQ798" s="63"/>
      <c r="CD798" s="63"/>
    </row>
    <row r="799" spans="1:82" x14ac:dyDescent="0.35">
      <c r="A799" s="97"/>
      <c r="B799" s="82"/>
      <c r="C799" s="82"/>
      <c r="D799" s="82"/>
      <c r="E799" s="82"/>
      <c r="F799" s="63"/>
      <c r="G799" s="63"/>
      <c r="H799" s="63"/>
      <c r="I799" s="63"/>
      <c r="J799" s="63"/>
      <c r="K799" s="63"/>
      <c r="L799" s="63"/>
      <c r="M799" s="63"/>
      <c r="N799" s="63"/>
      <c r="O799" s="63"/>
      <c r="P799" s="63"/>
      <c r="Q799" s="63"/>
      <c r="R799" s="63"/>
      <c r="S799" s="63"/>
      <c r="T799" s="63"/>
      <c r="U799" s="63"/>
      <c r="X799" s="63"/>
      <c r="Y799" s="63"/>
      <c r="Z799" s="63"/>
      <c r="AA799" s="63"/>
      <c r="AB799" s="63"/>
      <c r="AC799" s="63"/>
      <c r="AD799" s="63"/>
      <c r="AE799" s="110"/>
      <c r="AF799" s="63"/>
      <c r="AG799" s="63"/>
      <c r="AH799" s="63"/>
      <c r="AI799" s="63"/>
      <c r="AJ799" s="63"/>
      <c r="AK799" s="63"/>
      <c r="AL799" s="63"/>
      <c r="AM799" s="63"/>
      <c r="AN799" s="63"/>
      <c r="AO799" s="63"/>
      <c r="AP799" s="63"/>
      <c r="AQ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R799" s="63"/>
      <c r="BS799" s="63"/>
      <c r="BT799" s="63"/>
      <c r="BU799" s="63"/>
      <c r="BV799" s="63"/>
      <c r="BW799" s="63"/>
      <c r="BX799" s="63"/>
      <c r="BY799" s="63"/>
      <c r="BZ799" s="63"/>
      <c r="CA799" s="63"/>
      <c r="CB799" s="63"/>
      <c r="CC799" s="63"/>
    </row>
    <row r="800" spans="1:82" x14ac:dyDescent="0.35">
      <c r="A800" s="97"/>
      <c r="B800" s="82"/>
      <c r="C800" s="82"/>
      <c r="D800" s="82"/>
      <c r="E800" s="82"/>
      <c r="F800" s="63"/>
      <c r="G800" s="63"/>
      <c r="H800" s="63"/>
      <c r="I800" s="63"/>
      <c r="J800" s="63"/>
      <c r="K800" s="63"/>
      <c r="L800" s="63"/>
      <c r="M800" s="63"/>
      <c r="N800" s="63"/>
      <c r="O800" s="63"/>
      <c r="P800" s="63"/>
      <c r="Q800" s="63"/>
      <c r="R800" s="63"/>
      <c r="S800" s="63"/>
      <c r="T800" s="63"/>
      <c r="U800" s="63"/>
      <c r="X800" s="63"/>
      <c r="Y800" s="63"/>
      <c r="Z800" s="63"/>
      <c r="AA800" s="63"/>
      <c r="AB800" s="63"/>
      <c r="AC800" s="63"/>
      <c r="AD800" s="63"/>
      <c r="AE800" s="110"/>
      <c r="AF800" s="63"/>
      <c r="AG800" s="63"/>
      <c r="AH800" s="63"/>
      <c r="AI800" s="63"/>
      <c r="AJ800" s="63"/>
      <c r="AK800" s="63"/>
      <c r="AL800" s="63"/>
      <c r="AM800" s="63"/>
      <c r="AN800" s="63"/>
      <c r="AO800" s="63"/>
      <c r="AP800" s="63"/>
      <c r="AQ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R800" s="63"/>
      <c r="BS800" s="63"/>
      <c r="BT800" s="63"/>
      <c r="BU800" s="63"/>
      <c r="BV800" s="63"/>
      <c r="BW800" s="63"/>
      <c r="BX800" s="63"/>
      <c r="BY800" s="63"/>
      <c r="BZ800" s="63"/>
      <c r="CA800" s="63"/>
      <c r="CB800" s="63"/>
      <c r="CC800" s="63"/>
    </row>
    <row r="801" spans="1:81" x14ac:dyDescent="0.35">
      <c r="A801" s="97"/>
      <c r="B801" s="82"/>
      <c r="C801" s="82"/>
      <c r="D801" s="82"/>
      <c r="E801" s="82"/>
      <c r="F801" s="63"/>
      <c r="G801" s="63"/>
      <c r="H801" s="63"/>
      <c r="I801" s="63"/>
      <c r="J801" s="63"/>
      <c r="K801" s="63"/>
      <c r="L801" s="63"/>
      <c r="M801" s="63"/>
      <c r="N801" s="63"/>
      <c r="O801" s="63"/>
      <c r="P801" s="63"/>
      <c r="Q801" s="63"/>
      <c r="R801" s="63"/>
      <c r="S801" s="63"/>
      <c r="T801" s="63"/>
      <c r="U801" s="63"/>
      <c r="X801" s="63"/>
      <c r="Y801" s="63"/>
      <c r="Z801" s="63"/>
      <c r="AA801" s="63"/>
      <c r="AB801" s="63"/>
      <c r="AC801" s="63"/>
      <c r="AD801" s="63"/>
      <c r="AE801" s="110"/>
      <c r="AF801" s="63"/>
      <c r="AG801" s="63"/>
      <c r="AH801" s="63"/>
      <c r="AI801" s="63"/>
      <c r="AJ801" s="63"/>
      <c r="AK801" s="63"/>
      <c r="AL801" s="63"/>
      <c r="AM801" s="63"/>
      <c r="AN801" s="63"/>
      <c r="AO801" s="63"/>
      <c r="AP801" s="63"/>
      <c r="AQ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R801" s="63"/>
      <c r="BS801" s="63"/>
      <c r="BT801" s="63"/>
      <c r="BU801" s="63"/>
      <c r="BV801" s="63"/>
      <c r="BW801" s="63"/>
      <c r="BX801" s="63"/>
      <c r="BY801" s="63"/>
      <c r="BZ801" s="63"/>
      <c r="CA801" s="63"/>
      <c r="CB801" s="63"/>
      <c r="CC801" s="63"/>
    </row>
    <row r="802" spans="1:81" x14ac:dyDescent="0.35">
      <c r="A802" s="97"/>
      <c r="B802" s="82"/>
      <c r="C802" s="82"/>
      <c r="D802" s="82"/>
      <c r="E802" s="82"/>
      <c r="F802" s="63"/>
      <c r="G802" s="63"/>
      <c r="H802" s="63"/>
      <c r="I802" s="63"/>
      <c r="J802" s="63"/>
      <c r="K802" s="63"/>
      <c r="L802" s="63"/>
      <c r="M802" s="63"/>
      <c r="N802" s="63"/>
      <c r="O802" s="63"/>
      <c r="P802" s="63"/>
      <c r="Q802" s="63"/>
      <c r="R802" s="63"/>
      <c r="S802" s="63"/>
      <c r="T802" s="63"/>
      <c r="U802" s="63"/>
      <c r="X802" s="63"/>
      <c r="Y802" s="63"/>
      <c r="Z802" s="63"/>
      <c r="AA802" s="63"/>
      <c r="AB802" s="63"/>
      <c r="AC802" s="63"/>
      <c r="AD802" s="63"/>
      <c r="AE802" s="110"/>
      <c r="AF802" s="63"/>
      <c r="AG802" s="63"/>
      <c r="AH802" s="63"/>
      <c r="AI802" s="63"/>
      <c r="AJ802" s="63"/>
      <c r="AK802" s="63"/>
      <c r="AL802" s="63"/>
      <c r="AM802" s="63"/>
      <c r="AN802" s="63"/>
      <c r="AO802" s="63"/>
      <c r="AP802" s="63"/>
      <c r="AQ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R802" s="63"/>
      <c r="BS802" s="63"/>
      <c r="BT802" s="63"/>
      <c r="BU802" s="63"/>
      <c r="BV802" s="63"/>
      <c r="BW802" s="63"/>
      <c r="BX802" s="63"/>
      <c r="BY802" s="63"/>
      <c r="BZ802" s="63"/>
      <c r="CA802" s="63"/>
      <c r="CB802" s="63"/>
      <c r="CC802" s="63"/>
    </row>
    <row r="803" spans="1:81" x14ac:dyDescent="0.35">
      <c r="A803" s="97"/>
      <c r="B803" s="82"/>
      <c r="C803" s="82"/>
      <c r="D803" s="82"/>
      <c r="E803" s="82"/>
      <c r="F803" s="63"/>
      <c r="G803" s="63"/>
      <c r="H803" s="63"/>
      <c r="I803" s="63"/>
      <c r="J803" s="63"/>
      <c r="K803" s="63"/>
      <c r="L803" s="63"/>
      <c r="M803" s="63"/>
      <c r="N803" s="63"/>
      <c r="O803" s="63"/>
      <c r="P803" s="63"/>
      <c r="Q803" s="63"/>
      <c r="R803" s="63"/>
      <c r="S803" s="63"/>
      <c r="T803" s="63"/>
      <c r="U803" s="63"/>
      <c r="X803" s="63"/>
      <c r="Y803" s="63"/>
      <c r="Z803" s="63"/>
      <c r="AA803" s="63"/>
      <c r="AB803" s="63"/>
      <c r="AC803" s="63"/>
      <c r="AD803" s="63"/>
      <c r="AE803" s="110"/>
      <c r="AF803" s="63"/>
      <c r="AG803" s="63"/>
      <c r="AH803" s="63"/>
      <c r="AI803" s="63"/>
      <c r="AJ803" s="63"/>
      <c r="AK803" s="63"/>
      <c r="AL803" s="63"/>
      <c r="AM803" s="63"/>
      <c r="AN803" s="63"/>
      <c r="AO803" s="63"/>
      <c r="AP803" s="63"/>
      <c r="AQ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R803" s="63"/>
      <c r="BS803" s="63"/>
      <c r="BT803" s="63"/>
      <c r="BU803" s="63"/>
      <c r="BV803" s="63"/>
      <c r="BW803" s="63"/>
      <c r="BX803" s="63"/>
      <c r="BY803" s="63"/>
      <c r="BZ803" s="63"/>
      <c r="CA803" s="63"/>
      <c r="CB803" s="63"/>
      <c r="CC803" s="63"/>
    </row>
    <row r="804" spans="1:81" x14ac:dyDescent="0.35">
      <c r="A804" s="97"/>
      <c r="B804" s="82"/>
      <c r="C804" s="82"/>
      <c r="D804" s="82"/>
      <c r="E804" s="82"/>
      <c r="F804" s="63"/>
      <c r="G804" s="63"/>
      <c r="H804" s="63"/>
      <c r="I804" s="63"/>
      <c r="J804" s="63"/>
      <c r="K804" s="63"/>
      <c r="L804" s="63"/>
      <c r="M804" s="63"/>
      <c r="N804" s="63"/>
      <c r="O804" s="63"/>
      <c r="P804" s="63"/>
      <c r="Q804" s="63"/>
      <c r="R804" s="63"/>
      <c r="S804" s="63"/>
      <c r="T804" s="63"/>
      <c r="U804" s="63"/>
      <c r="X804" s="63"/>
      <c r="Y804" s="63"/>
      <c r="Z804" s="63"/>
      <c r="AA804" s="63"/>
      <c r="AB804" s="63"/>
      <c r="AC804" s="63"/>
      <c r="AD804" s="63"/>
      <c r="AE804" s="110"/>
      <c r="AF804" s="63"/>
      <c r="AG804" s="63"/>
      <c r="AH804" s="63"/>
      <c r="AI804" s="63"/>
      <c r="AJ804" s="63"/>
      <c r="AK804" s="63"/>
      <c r="AL804" s="63"/>
      <c r="AM804" s="63"/>
      <c r="AN804" s="63"/>
      <c r="AO804" s="63"/>
      <c r="AP804" s="63"/>
      <c r="AQ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R804" s="63"/>
      <c r="BS804" s="63"/>
      <c r="BT804" s="63"/>
      <c r="BU804" s="63"/>
      <c r="BV804" s="63"/>
      <c r="BW804" s="63"/>
      <c r="BX804" s="63"/>
      <c r="BY804" s="63"/>
      <c r="BZ804" s="63"/>
      <c r="CA804" s="63"/>
      <c r="CB804" s="63"/>
      <c r="CC804" s="63"/>
    </row>
    <row r="805" spans="1:81" x14ac:dyDescent="0.35">
      <c r="A805" s="97"/>
      <c r="B805" s="82"/>
      <c r="C805" s="82"/>
      <c r="D805" s="82"/>
      <c r="E805" s="82"/>
      <c r="F805" s="63"/>
      <c r="G805" s="63"/>
      <c r="H805" s="63"/>
      <c r="I805" s="63"/>
      <c r="J805" s="63"/>
      <c r="K805" s="63"/>
      <c r="L805" s="63"/>
      <c r="M805" s="63"/>
      <c r="N805" s="63"/>
      <c r="O805" s="63"/>
      <c r="P805" s="63"/>
      <c r="Q805" s="63"/>
      <c r="R805" s="63"/>
      <c r="S805" s="63"/>
      <c r="T805" s="63"/>
      <c r="U805" s="63"/>
      <c r="X805" s="63"/>
      <c r="Y805" s="63"/>
      <c r="Z805" s="63"/>
      <c r="AA805" s="63"/>
      <c r="AB805" s="63"/>
      <c r="AC805" s="63"/>
      <c r="AD805" s="63"/>
      <c r="AE805" s="110"/>
      <c r="AF805" s="63"/>
      <c r="AG805" s="63"/>
      <c r="AH805" s="63"/>
      <c r="AI805" s="63"/>
      <c r="AJ805" s="63"/>
      <c r="AK805" s="63"/>
      <c r="AL805" s="63"/>
      <c r="AM805" s="63"/>
      <c r="AN805" s="63"/>
      <c r="AO805" s="63"/>
      <c r="AP805" s="63"/>
      <c r="AQ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R805" s="63"/>
      <c r="BS805" s="63"/>
      <c r="BT805" s="63"/>
      <c r="BU805" s="63"/>
      <c r="BV805" s="63"/>
      <c r="BW805" s="63"/>
      <c r="BX805" s="63"/>
      <c r="BY805" s="63"/>
      <c r="BZ805" s="63"/>
      <c r="CA805" s="63"/>
      <c r="CB805" s="63"/>
      <c r="CC805" s="63"/>
    </row>
    <row r="806" spans="1:81" x14ac:dyDescent="0.35">
      <c r="A806" s="97"/>
      <c r="B806" s="82"/>
      <c r="C806" s="82"/>
      <c r="D806" s="82"/>
      <c r="E806" s="82"/>
      <c r="F806" s="63"/>
      <c r="G806" s="63"/>
      <c r="H806" s="63"/>
      <c r="I806" s="63"/>
      <c r="J806" s="63"/>
      <c r="K806" s="63"/>
      <c r="L806" s="63"/>
      <c r="M806" s="63"/>
      <c r="N806" s="63"/>
      <c r="O806" s="63"/>
      <c r="P806" s="63"/>
      <c r="Q806" s="63"/>
      <c r="R806" s="63"/>
      <c r="S806" s="63"/>
      <c r="T806" s="63"/>
      <c r="U806" s="63"/>
      <c r="X806" s="63"/>
      <c r="Y806" s="63"/>
      <c r="Z806" s="63"/>
      <c r="AA806" s="63"/>
      <c r="AB806" s="63"/>
      <c r="AC806" s="63"/>
      <c r="AD806" s="63"/>
      <c r="AE806" s="110"/>
      <c r="AF806" s="63"/>
      <c r="AG806" s="63"/>
      <c r="AH806" s="63"/>
      <c r="AI806" s="63"/>
      <c r="AJ806" s="63"/>
      <c r="AK806" s="63"/>
      <c r="AL806" s="63"/>
      <c r="AM806" s="63"/>
      <c r="AN806" s="63"/>
      <c r="AO806" s="63"/>
      <c r="AP806" s="63"/>
      <c r="AQ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R806" s="63"/>
      <c r="BS806" s="63"/>
      <c r="BT806" s="63"/>
      <c r="BU806" s="63"/>
      <c r="BV806" s="63"/>
      <c r="BW806" s="63"/>
      <c r="BX806" s="63"/>
      <c r="BY806" s="63"/>
      <c r="BZ806" s="63"/>
      <c r="CA806" s="63"/>
      <c r="CB806" s="63"/>
      <c r="CC806" s="63"/>
    </row>
    <row r="807" spans="1:81" x14ac:dyDescent="0.35">
      <c r="A807" s="97"/>
      <c r="B807" s="82"/>
      <c r="C807" s="82"/>
      <c r="D807" s="82"/>
      <c r="E807" s="82"/>
      <c r="F807" s="63"/>
      <c r="G807" s="63"/>
      <c r="H807" s="63"/>
      <c r="I807" s="63"/>
      <c r="J807" s="63"/>
      <c r="K807" s="63"/>
      <c r="L807" s="63"/>
      <c r="M807" s="63"/>
      <c r="N807" s="63"/>
      <c r="O807" s="63"/>
      <c r="P807" s="63"/>
      <c r="Q807" s="63"/>
      <c r="R807" s="63"/>
      <c r="S807" s="63"/>
      <c r="T807" s="63"/>
      <c r="U807" s="63"/>
      <c r="X807" s="63"/>
      <c r="Y807" s="63"/>
      <c r="Z807" s="63"/>
      <c r="AA807" s="63"/>
      <c r="AB807" s="63"/>
      <c r="AC807" s="63"/>
      <c r="AD807" s="63"/>
      <c r="AE807" s="110"/>
      <c r="AF807" s="63"/>
      <c r="AG807" s="63"/>
      <c r="AH807" s="63"/>
      <c r="AI807" s="63"/>
      <c r="AJ807" s="63"/>
      <c r="AK807" s="63"/>
      <c r="AL807" s="63"/>
      <c r="AM807" s="63"/>
      <c r="AN807" s="63"/>
      <c r="AO807" s="63"/>
      <c r="AP807" s="63"/>
      <c r="AQ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R807" s="63"/>
      <c r="BS807" s="63"/>
      <c r="BT807" s="63"/>
      <c r="BU807" s="63"/>
      <c r="BV807" s="63"/>
      <c r="BW807" s="63"/>
      <c r="BX807" s="63"/>
      <c r="BY807" s="63"/>
      <c r="BZ807" s="63"/>
      <c r="CA807" s="63"/>
      <c r="CB807" s="63"/>
      <c r="CC807" s="63"/>
    </row>
    <row r="808" spans="1:81" x14ac:dyDescent="0.35">
      <c r="A808" s="97"/>
      <c r="B808" s="82"/>
      <c r="C808" s="82"/>
      <c r="D808" s="82"/>
      <c r="E808" s="82"/>
      <c r="F808" s="63"/>
      <c r="G808" s="63"/>
      <c r="H808" s="63"/>
      <c r="I808" s="63"/>
      <c r="J808" s="63"/>
      <c r="K808" s="63"/>
      <c r="L808" s="63"/>
      <c r="M808" s="63"/>
      <c r="N808" s="63"/>
      <c r="O808" s="63"/>
      <c r="P808" s="63"/>
      <c r="Q808" s="63"/>
      <c r="R808" s="63"/>
      <c r="S808" s="63"/>
      <c r="T808" s="63"/>
      <c r="U808" s="63"/>
      <c r="X808" s="63"/>
      <c r="Y808" s="63"/>
      <c r="Z808" s="63"/>
      <c r="AA808" s="63"/>
      <c r="AB808" s="63"/>
      <c r="AC808" s="63"/>
      <c r="AD808" s="63"/>
      <c r="AE808" s="110"/>
      <c r="AF808" s="63"/>
      <c r="AG808" s="63"/>
      <c r="AH808" s="63"/>
      <c r="AI808" s="63"/>
      <c r="AJ808" s="63"/>
      <c r="AK808" s="63"/>
      <c r="AL808" s="63"/>
      <c r="AM808" s="63"/>
      <c r="AN808" s="63"/>
      <c r="AO808" s="63"/>
      <c r="AP808" s="63"/>
      <c r="AQ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R808" s="63"/>
      <c r="BS808" s="63"/>
      <c r="BT808" s="63"/>
      <c r="BU808" s="63"/>
      <c r="BV808" s="63"/>
      <c r="BW808" s="63"/>
      <c r="BX808" s="63"/>
      <c r="BY808" s="63"/>
      <c r="BZ808" s="63"/>
      <c r="CA808" s="63"/>
      <c r="CB808" s="63"/>
      <c r="CC808" s="63"/>
    </row>
    <row r="809" spans="1:81" x14ac:dyDescent="0.35">
      <c r="A809" s="97"/>
      <c r="B809" s="82"/>
      <c r="C809" s="82"/>
      <c r="D809" s="82"/>
      <c r="E809" s="82"/>
      <c r="F809" s="63"/>
      <c r="G809" s="63"/>
      <c r="H809" s="63"/>
      <c r="I809" s="63"/>
      <c r="J809" s="63"/>
      <c r="K809" s="63"/>
      <c r="L809" s="63"/>
      <c r="M809" s="63"/>
      <c r="N809" s="63"/>
      <c r="O809" s="63"/>
      <c r="P809" s="63"/>
      <c r="Q809" s="63"/>
      <c r="R809" s="63"/>
      <c r="S809" s="63"/>
      <c r="T809" s="63"/>
      <c r="U809" s="63"/>
      <c r="X809" s="63"/>
      <c r="Y809" s="63"/>
      <c r="Z809" s="63"/>
      <c r="AA809" s="63"/>
      <c r="AB809" s="63"/>
      <c r="AC809" s="63"/>
      <c r="AD809" s="63"/>
      <c r="AE809" s="110"/>
      <c r="AF809" s="63"/>
      <c r="AG809" s="63"/>
      <c r="AH809" s="63"/>
      <c r="AI809" s="63"/>
      <c r="AJ809" s="63"/>
      <c r="AK809" s="63"/>
      <c r="AL809" s="63"/>
      <c r="AM809" s="63"/>
      <c r="AN809" s="63"/>
      <c r="AO809" s="63"/>
      <c r="AP809" s="63"/>
      <c r="AQ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R809" s="63"/>
      <c r="BS809" s="63"/>
      <c r="BT809" s="63"/>
      <c r="BU809" s="63"/>
      <c r="BV809" s="63"/>
      <c r="BW809" s="63"/>
      <c r="BX809" s="63"/>
      <c r="BY809" s="63"/>
      <c r="BZ809" s="63"/>
      <c r="CA809" s="63"/>
      <c r="CB809" s="63"/>
      <c r="CC809" s="63"/>
    </row>
    <row r="810" spans="1:81" x14ac:dyDescent="0.35">
      <c r="A810" s="97"/>
      <c r="B810" s="82"/>
      <c r="C810" s="82"/>
      <c r="D810" s="82"/>
      <c r="E810" s="82"/>
      <c r="F810" s="63"/>
      <c r="G810" s="63"/>
      <c r="H810" s="63"/>
      <c r="I810" s="63"/>
      <c r="J810" s="63"/>
      <c r="K810" s="63"/>
      <c r="L810" s="63"/>
      <c r="M810" s="63"/>
      <c r="N810" s="63"/>
      <c r="O810" s="63"/>
      <c r="P810" s="63"/>
      <c r="Q810" s="63"/>
      <c r="R810" s="63"/>
      <c r="S810" s="63"/>
      <c r="T810" s="63"/>
      <c r="U810" s="63"/>
      <c r="X810" s="63"/>
      <c r="Y810" s="63"/>
      <c r="Z810" s="63"/>
      <c r="AA810" s="63"/>
      <c r="AB810" s="63"/>
      <c r="AC810" s="63"/>
      <c r="AD810" s="63"/>
      <c r="AE810" s="110"/>
      <c r="AF810" s="63"/>
      <c r="AG810" s="63"/>
      <c r="AH810" s="63"/>
      <c r="AI810" s="63"/>
      <c r="AJ810" s="63"/>
      <c r="AK810" s="63"/>
      <c r="AL810" s="63"/>
      <c r="AM810" s="63"/>
      <c r="AN810" s="63"/>
      <c r="AO810" s="63"/>
      <c r="AP810" s="63"/>
      <c r="AQ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R810" s="63"/>
      <c r="BS810" s="63"/>
      <c r="BT810" s="63"/>
      <c r="BU810" s="63"/>
      <c r="BV810" s="63"/>
      <c r="BW810" s="63"/>
      <c r="BX810" s="63"/>
      <c r="BY810" s="63"/>
      <c r="BZ810" s="63"/>
      <c r="CA810" s="63"/>
      <c r="CB810" s="63"/>
      <c r="CC810" s="63"/>
    </row>
    <row r="811" spans="1:81" x14ac:dyDescent="0.35">
      <c r="A811" s="97"/>
      <c r="B811" s="82"/>
      <c r="C811" s="82"/>
      <c r="D811" s="82"/>
      <c r="E811" s="82"/>
      <c r="F811" s="63"/>
      <c r="G811" s="63"/>
      <c r="H811" s="63"/>
      <c r="I811" s="63"/>
      <c r="J811" s="63"/>
      <c r="K811" s="63"/>
      <c r="L811" s="63"/>
      <c r="M811" s="63"/>
      <c r="N811" s="63"/>
      <c r="O811" s="63"/>
      <c r="P811" s="63"/>
      <c r="Q811" s="63"/>
      <c r="R811" s="63"/>
      <c r="S811" s="63"/>
      <c r="T811" s="63"/>
      <c r="U811" s="63"/>
      <c r="X811" s="63"/>
      <c r="Y811" s="63"/>
      <c r="Z811" s="63"/>
      <c r="AA811" s="63"/>
      <c r="AB811" s="63"/>
      <c r="AC811" s="63"/>
      <c r="AD811" s="63"/>
      <c r="AE811" s="110"/>
      <c r="AF811" s="63"/>
      <c r="AG811" s="63"/>
      <c r="AH811" s="63"/>
      <c r="AI811" s="63"/>
      <c r="AJ811" s="63"/>
      <c r="AK811" s="63"/>
      <c r="AL811" s="63"/>
      <c r="AM811" s="63"/>
      <c r="AN811" s="63"/>
      <c r="AO811" s="63"/>
      <c r="AP811" s="63"/>
      <c r="AQ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R811" s="63"/>
      <c r="BS811" s="63"/>
      <c r="BT811" s="63"/>
      <c r="BU811" s="63"/>
      <c r="BV811" s="63"/>
      <c r="BW811" s="63"/>
      <c r="BX811" s="63"/>
      <c r="BY811" s="63"/>
      <c r="BZ811" s="63"/>
      <c r="CA811" s="63"/>
      <c r="CB811" s="63"/>
      <c r="CC811" s="63"/>
    </row>
    <row r="812" spans="1:81" x14ac:dyDescent="0.35">
      <c r="A812" s="97"/>
      <c r="B812" s="82"/>
      <c r="C812" s="82"/>
      <c r="D812" s="82"/>
      <c r="E812" s="82"/>
      <c r="F812" s="63"/>
      <c r="G812" s="63"/>
      <c r="H812" s="63"/>
      <c r="I812" s="63"/>
      <c r="J812" s="63"/>
      <c r="K812" s="63"/>
      <c r="L812" s="63"/>
      <c r="M812" s="63"/>
      <c r="N812" s="63"/>
      <c r="O812" s="63"/>
      <c r="P812" s="63"/>
      <c r="Q812" s="63"/>
      <c r="R812" s="63"/>
      <c r="S812" s="63"/>
      <c r="T812" s="63"/>
      <c r="U812" s="63"/>
      <c r="X812" s="63"/>
      <c r="Y812" s="63"/>
      <c r="Z812" s="63"/>
      <c r="AA812" s="63"/>
      <c r="AB812" s="63"/>
      <c r="AC812" s="63"/>
      <c r="AD812" s="63"/>
      <c r="AE812" s="110"/>
      <c r="AF812" s="63"/>
      <c r="AG812" s="63"/>
      <c r="AH812" s="63"/>
      <c r="AI812" s="63"/>
      <c r="AJ812" s="63"/>
      <c r="AK812" s="63"/>
      <c r="AL812" s="63"/>
      <c r="AM812" s="63"/>
      <c r="AN812" s="63"/>
      <c r="AO812" s="63"/>
      <c r="AP812" s="63"/>
      <c r="AQ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R812" s="63"/>
      <c r="BS812" s="63"/>
      <c r="BT812" s="63"/>
      <c r="BU812" s="63"/>
      <c r="BV812" s="63"/>
      <c r="BW812" s="63"/>
      <c r="BX812" s="63"/>
      <c r="BY812" s="63"/>
      <c r="BZ812" s="63"/>
      <c r="CA812" s="63"/>
      <c r="CB812" s="63"/>
      <c r="CC812" s="63"/>
    </row>
    <row r="813" spans="1:81" x14ac:dyDescent="0.35">
      <c r="A813" s="97"/>
      <c r="B813" s="82"/>
      <c r="C813" s="82"/>
      <c r="D813" s="82"/>
      <c r="E813" s="82"/>
      <c r="F813" s="63"/>
      <c r="G813" s="63"/>
      <c r="H813" s="63"/>
      <c r="I813" s="63"/>
      <c r="J813" s="63"/>
      <c r="K813" s="63"/>
      <c r="L813" s="63"/>
      <c r="M813" s="63"/>
      <c r="N813" s="63"/>
      <c r="O813" s="63"/>
      <c r="P813" s="63"/>
      <c r="Q813" s="63"/>
      <c r="R813" s="63"/>
      <c r="S813" s="63"/>
      <c r="T813" s="63"/>
      <c r="U813" s="63"/>
      <c r="X813" s="63"/>
      <c r="Y813" s="63"/>
      <c r="Z813" s="63"/>
      <c r="AA813" s="63"/>
      <c r="AB813" s="63"/>
      <c r="AC813" s="63"/>
      <c r="AD813" s="63"/>
      <c r="AE813" s="110"/>
      <c r="AF813" s="63"/>
      <c r="AG813" s="63"/>
      <c r="AH813" s="63"/>
      <c r="AI813" s="63"/>
      <c r="AJ813" s="63"/>
      <c r="AK813" s="63"/>
      <c r="AL813" s="63"/>
      <c r="AM813" s="63"/>
      <c r="AN813" s="63"/>
      <c r="AO813" s="63"/>
      <c r="AP813" s="63"/>
      <c r="AQ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R813" s="63"/>
      <c r="BS813" s="63"/>
      <c r="BT813" s="63"/>
      <c r="BU813" s="63"/>
      <c r="BV813" s="63"/>
      <c r="BW813" s="63"/>
      <c r="BX813" s="63"/>
      <c r="BY813" s="63"/>
      <c r="BZ813" s="63"/>
      <c r="CA813" s="63"/>
      <c r="CB813" s="63"/>
      <c r="CC813" s="63"/>
    </row>
    <row r="814" spans="1:81" x14ac:dyDescent="0.35">
      <c r="A814" s="97"/>
      <c r="B814" s="82"/>
      <c r="C814" s="82"/>
      <c r="D814" s="82"/>
      <c r="E814" s="82"/>
      <c r="F814" s="63"/>
      <c r="G814" s="63"/>
      <c r="H814" s="63"/>
      <c r="I814" s="63"/>
      <c r="J814" s="63"/>
      <c r="K814" s="63"/>
      <c r="L814" s="63"/>
      <c r="M814" s="63"/>
      <c r="N814" s="63"/>
      <c r="O814" s="63"/>
      <c r="P814" s="63"/>
      <c r="Q814" s="63"/>
      <c r="R814" s="63"/>
      <c r="S814" s="63"/>
      <c r="T814" s="63"/>
      <c r="U814" s="63"/>
      <c r="X814" s="63"/>
      <c r="Y814" s="63"/>
      <c r="Z814" s="63"/>
      <c r="AA814" s="63"/>
      <c r="AB814" s="63"/>
      <c r="AC814" s="63"/>
      <c r="AD814" s="63"/>
      <c r="AE814" s="110"/>
      <c r="AF814" s="63"/>
      <c r="AG814" s="63"/>
      <c r="AH814" s="63"/>
      <c r="AI814" s="63"/>
      <c r="AJ814" s="63"/>
      <c r="AK814" s="63"/>
      <c r="AL814" s="63"/>
      <c r="AM814" s="63"/>
      <c r="AN814" s="63"/>
      <c r="AO814" s="63"/>
      <c r="AP814" s="63"/>
      <c r="AQ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R814" s="63"/>
      <c r="BS814" s="63"/>
      <c r="BT814" s="63"/>
      <c r="BU814" s="63"/>
      <c r="BV814" s="63"/>
      <c r="BW814" s="63"/>
      <c r="BX814" s="63"/>
      <c r="BY814" s="63"/>
      <c r="BZ814" s="63"/>
      <c r="CA814" s="63"/>
      <c r="CB814" s="63"/>
      <c r="CC814" s="63"/>
    </row>
    <row r="815" spans="1:81" x14ac:dyDescent="0.35">
      <c r="A815" s="97"/>
      <c r="B815" s="82"/>
      <c r="C815" s="82"/>
      <c r="D815" s="82"/>
      <c r="E815" s="82"/>
      <c r="F815" s="63"/>
      <c r="G815" s="63"/>
      <c r="H815" s="63"/>
      <c r="I815" s="63"/>
      <c r="J815" s="63"/>
      <c r="K815" s="63"/>
      <c r="L815" s="63"/>
      <c r="M815" s="63"/>
      <c r="N815" s="63"/>
      <c r="O815" s="63"/>
      <c r="P815" s="63"/>
      <c r="Q815" s="63"/>
      <c r="R815" s="63"/>
      <c r="S815" s="63"/>
      <c r="T815" s="63"/>
      <c r="U815" s="63"/>
      <c r="X815" s="63"/>
      <c r="Y815" s="63"/>
      <c r="Z815" s="63"/>
      <c r="AA815" s="63"/>
      <c r="AB815" s="63"/>
      <c r="AC815" s="63"/>
      <c r="AD815" s="63"/>
      <c r="AE815" s="110"/>
      <c r="AF815" s="63"/>
      <c r="AG815" s="63"/>
      <c r="AH815" s="63"/>
      <c r="AI815" s="63"/>
      <c r="AJ815" s="63"/>
      <c r="AK815" s="63"/>
      <c r="AL815" s="63"/>
      <c r="AM815" s="63"/>
      <c r="AN815" s="63"/>
      <c r="AO815" s="63"/>
      <c r="AP815" s="63"/>
      <c r="AQ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R815" s="63"/>
      <c r="BS815" s="63"/>
      <c r="BT815" s="63"/>
      <c r="BU815" s="63"/>
      <c r="BV815" s="63"/>
      <c r="BW815" s="63"/>
      <c r="BX815" s="63"/>
      <c r="BY815" s="63"/>
      <c r="BZ815" s="63"/>
      <c r="CA815" s="63"/>
      <c r="CB815" s="63"/>
      <c r="CC815" s="63"/>
    </row>
    <row r="816" spans="1:81" x14ac:dyDescent="0.35">
      <c r="A816" s="97"/>
      <c r="B816" s="82"/>
      <c r="C816" s="82"/>
      <c r="D816" s="82"/>
      <c r="E816" s="82"/>
      <c r="F816" s="63"/>
      <c r="G816" s="63"/>
      <c r="H816" s="63"/>
      <c r="I816" s="63"/>
      <c r="J816" s="63"/>
      <c r="K816" s="63"/>
      <c r="L816" s="63"/>
      <c r="M816" s="63"/>
      <c r="N816" s="63"/>
      <c r="O816" s="63"/>
      <c r="P816" s="63"/>
      <c r="Q816" s="63"/>
      <c r="R816" s="63"/>
      <c r="S816" s="63"/>
      <c r="T816" s="63"/>
      <c r="U816" s="63"/>
      <c r="X816" s="63"/>
      <c r="Y816" s="63"/>
      <c r="Z816" s="63"/>
      <c r="AA816" s="63"/>
      <c r="AB816" s="63"/>
      <c r="AC816" s="63"/>
      <c r="AD816" s="63"/>
      <c r="AE816" s="110"/>
      <c r="AF816" s="63"/>
      <c r="AG816" s="63"/>
      <c r="AH816" s="63"/>
      <c r="AI816" s="63"/>
      <c r="AJ816" s="63"/>
      <c r="AK816" s="63"/>
      <c r="AL816" s="63"/>
      <c r="AM816" s="63"/>
      <c r="AN816" s="63"/>
      <c r="AO816" s="63"/>
      <c r="AP816" s="63"/>
      <c r="AQ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R816" s="63"/>
      <c r="BS816" s="63"/>
      <c r="BT816" s="63"/>
      <c r="BU816" s="63"/>
      <c r="BV816" s="63"/>
      <c r="BW816" s="63"/>
      <c r="BX816" s="63"/>
      <c r="BY816" s="63"/>
      <c r="BZ816" s="63"/>
      <c r="CA816" s="63"/>
      <c r="CB816" s="63"/>
      <c r="CC816" s="63"/>
    </row>
    <row r="817" spans="1:81" x14ac:dyDescent="0.35">
      <c r="A817" s="97"/>
      <c r="B817" s="82"/>
      <c r="C817" s="82"/>
      <c r="D817" s="82"/>
      <c r="E817" s="82"/>
      <c r="F817" s="63"/>
      <c r="G817" s="63"/>
      <c r="H817" s="63"/>
      <c r="I817" s="63"/>
      <c r="J817" s="63"/>
      <c r="K817" s="63"/>
      <c r="L817" s="63"/>
      <c r="M817" s="63"/>
      <c r="N817" s="63"/>
      <c r="O817" s="63"/>
      <c r="P817" s="63"/>
      <c r="Q817" s="63"/>
      <c r="R817" s="63"/>
      <c r="S817" s="63"/>
      <c r="T817" s="63"/>
      <c r="U817" s="63"/>
      <c r="X817" s="63"/>
      <c r="Y817" s="63"/>
      <c r="Z817" s="63"/>
      <c r="AA817" s="63"/>
      <c r="AB817" s="63"/>
      <c r="AC817" s="63"/>
      <c r="AD817" s="63"/>
      <c r="AE817" s="110"/>
      <c r="AF817" s="63"/>
      <c r="AG817" s="63"/>
      <c r="AH817" s="63"/>
      <c r="AI817" s="63"/>
      <c r="AJ817" s="63"/>
      <c r="AK817" s="63"/>
      <c r="AL817" s="63"/>
      <c r="AM817" s="63"/>
      <c r="AN817" s="63"/>
      <c r="AO817" s="63"/>
      <c r="AP817" s="63"/>
      <c r="AQ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R817" s="63"/>
      <c r="BS817" s="63"/>
      <c r="BT817" s="63"/>
      <c r="BU817" s="63"/>
      <c r="BV817" s="63"/>
      <c r="BW817" s="63"/>
      <c r="BX817" s="63"/>
      <c r="BY817" s="63"/>
      <c r="BZ817" s="63"/>
      <c r="CA817" s="63"/>
      <c r="CB817" s="63"/>
      <c r="CC817" s="63"/>
    </row>
    <row r="818" spans="1:81" x14ac:dyDescent="0.35">
      <c r="A818" s="97"/>
      <c r="B818" s="82"/>
      <c r="C818" s="82"/>
      <c r="D818" s="82"/>
      <c r="E818" s="82"/>
      <c r="F818" s="63"/>
      <c r="G818" s="63"/>
      <c r="H818" s="63"/>
      <c r="I818" s="63"/>
      <c r="J818" s="63"/>
      <c r="K818" s="63"/>
      <c r="L818" s="63"/>
      <c r="M818" s="63"/>
      <c r="N818" s="63"/>
      <c r="O818" s="63"/>
      <c r="P818" s="63"/>
      <c r="Q818" s="63"/>
      <c r="R818" s="63"/>
      <c r="S818" s="63"/>
      <c r="T818" s="63"/>
      <c r="U818" s="63"/>
      <c r="X818" s="63"/>
      <c r="Y818" s="63"/>
      <c r="Z818" s="63"/>
      <c r="AA818" s="63"/>
      <c r="AB818" s="63"/>
      <c r="AC818" s="63"/>
      <c r="AD818" s="63"/>
      <c r="AE818" s="110"/>
      <c r="AF818" s="63"/>
      <c r="AG818" s="63"/>
      <c r="AH818" s="63"/>
      <c r="AI818" s="63"/>
      <c r="AJ818" s="63"/>
      <c r="AK818" s="63"/>
      <c r="AL818" s="63"/>
      <c r="AM818" s="63"/>
      <c r="AN818" s="63"/>
      <c r="AO818" s="63"/>
      <c r="AP818" s="63"/>
      <c r="AQ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R818" s="63"/>
      <c r="BS818" s="63"/>
      <c r="BT818" s="63"/>
      <c r="BU818" s="63"/>
      <c r="BV818" s="63"/>
      <c r="BW818" s="63"/>
      <c r="BX818" s="63"/>
      <c r="BY818" s="63"/>
      <c r="BZ818" s="63"/>
      <c r="CA818" s="63"/>
      <c r="CB818" s="63"/>
      <c r="CC818" s="63"/>
    </row>
    <row r="819" spans="1:81" x14ac:dyDescent="0.35">
      <c r="A819" s="97"/>
      <c r="B819" s="82"/>
      <c r="C819" s="82"/>
      <c r="D819" s="82"/>
      <c r="E819" s="82"/>
      <c r="F819" s="63"/>
      <c r="G819" s="63"/>
      <c r="H819" s="63"/>
      <c r="I819" s="63"/>
      <c r="J819" s="63"/>
      <c r="K819" s="63"/>
      <c r="L819" s="63"/>
      <c r="M819" s="63"/>
      <c r="N819" s="63"/>
      <c r="O819" s="63"/>
      <c r="P819" s="63"/>
      <c r="Q819" s="63"/>
      <c r="R819" s="63"/>
      <c r="S819" s="63"/>
      <c r="T819" s="63"/>
      <c r="U819" s="63"/>
      <c r="X819" s="63"/>
      <c r="Y819" s="63"/>
      <c r="Z819" s="63"/>
      <c r="AA819" s="63"/>
      <c r="AB819" s="63"/>
      <c r="AC819" s="63"/>
      <c r="AD819" s="63"/>
      <c r="AE819" s="110"/>
      <c r="AF819" s="63"/>
      <c r="AG819" s="63"/>
      <c r="AH819" s="63"/>
      <c r="AI819" s="63"/>
      <c r="AJ819" s="63"/>
      <c r="AK819" s="63"/>
      <c r="AL819" s="63"/>
      <c r="AM819" s="63"/>
      <c r="AN819" s="63"/>
      <c r="AO819" s="63"/>
      <c r="AP819" s="63"/>
      <c r="AQ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R819" s="63"/>
      <c r="BS819" s="63"/>
      <c r="BT819" s="63"/>
      <c r="BU819" s="63"/>
      <c r="BV819" s="63"/>
      <c r="BW819" s="63"/>
      <c r="BX819" s="63"/>
      <c r="BY819" s="63"/>
      <c r="BZ819" s="63"/>
      <c r="CA819" s="63"/>
      <c r="CB819" s="63"/>
      <c r="CC819" s="63"/>
    </row>
    <row r="820" spans="1:81" x14ac:dyDescent="0.35">
      <c r="A820" s="97"/>
      <c r="B820" s="82"/>
      <c r="C820" s="82"/>
      <c r="D820" s="82"/>
      <c r="E820" s="82"/>
      <c r="F820" s="63"/>
      <c r="G820" s="63"/>
      <c r="H820" s="63"/>
      <c r="I820" s="63"/>
      <c r="J820" s="63"/>
      <c r="K820" s="63"/>
      <c r="L820" s="63"/>
      <c r="M820" s="63"/>
      <c r="N820" s="63"/>
      <c r="O820" s="63"/>
      <c r="P820" s="63"/>
      <c r="Q820" s="63"/>
      <c r="R820" s="63"/>
      <c r="S820" s="63"/>
      <c r="T820" s="63"/>
      <c r="U820" s="63"/>
      <c r="X820" s="63"/>
      <c r="Y820" s="63"/>
      <c r="Z820" s="63"/>
      <c r="AA820" s="63"/>
      <c r="AB820" s="63"/>
      <c r="AC820" s="63"/>
      <c r="AD820" s="63"/>
      <c r="AE820" s="110"/>
      <c r="AF820" s="63"/>
      <c r="AG820" s="63"/>
      <c r="AH820" s="63"/>
      <c r="AI820" s="63"/>
      <c r="AJ820" s="63"/>
      <c r="AK820" s="63"/>
      <c r="AL820" s="63"/>
      <c r="AM820" s="63"/>
      <c r="AN820" s="63"/>
      <c r="AO820" s="63"/>
      <c r="AP820" s="63"/>
      <c r="AQ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R820" s="63"/>
      <c r="BS820" s="63"/>
      <c r="BT820" s="63"/>
      <c r="BU820" s="63"/>
      <c r="BV820" s="63"/>
      <c r="BW820" s="63"/>
      <c r="BX820" s="63"/>
      <c r="BY820" s="63"/>
      <c r="BZ820" s="63"/>
      <c r="CA820" s="63"/>
      <c r="CB820" s="63"/>
      <c r="CC820" s="63"/>
    </row>
    <row r="821" spans="1:81" x14ac:dyDescent="0.35">
      <c r="A821" s="97"/>
      <c r="B821" s="82"/>
      <c r="C821" s="82"/>
      <c r="D821" s="82"/>
      <c r="E821" s="82"/>
      <c r="F821" s="63"/>
      <c r="G821" s="63"/>
      <c r="H821" s="63"/>
      <c r="I821" s="63"/>
      <c r="J821" s="63"/>
      <c r="K821" s="63"/>
      <c r="L821" s="63"/>
      <c r="M821" s="63"/>
      <c r="N821" s="63"/>
      <c r="O821" s="63"/>
      <c r="P821" s="63"/>
      <c r="Q821" s="63"/>
      <c r="R821" s="63"/>
      <c r="S821" s="63"/>
      <c r="T821" s="63"/>
      <c r="U821" s="63"/>
      <c r="X821" s="63"/>
      <c r="Y821" s="63"/>
      <c r="Z821" s="63"/>
      <c r="AA821" s="63"/>
      <c r="AB821" s="63"/>
      <c r="AC821" s="63"/>
      <c r="AD821" s="63"/>
      <c r="AE821" s="110"/>
      <c r="AF821" s="63"/>
      <c r="AG821" s="63"/>
      <c r="AH821" s="63"/>
      <c r="AI821" s="63"/>
      <c r="AJ821" s="63"/>
      <c r="AK821" s="63"/>
      <c r="AL821" s="63"/>
      <c r="AM821" s="63"/>
      <c r="AN821" s="63"/>
      <c r="AO821" s="63"/>
      <c r="AP821" s="63"/>
      <c r="AQ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R821" s="63"/>
      <c r="BS821" s="63"/>
      <c r="BT821" s="63"/>
      <c r="BU821" s="63"/>
      <c r="BV821" s="63"/>
      <c r="BW821" s="63"/>
      <c r="BX821" s="63"/>
      <c r="BY821" s="63"/>
      <c r="BZ821" s="63"/>
      <c r="CA821" s="63"/>
      <c r="CB821" s="63"/>
      <c r="CC821" s="63"/>
    </row>
    <row r="822" spans="1:81" x14ac:dyDescent="0.35">
      <c r="A822" s="97"/>
      <c r="B822" s="82"/>
      <c r="C822" s="82"/>
      <c r="D822" s="82"/>
      <c r="E822" s="82"/>
      <c r="F822" s="63"/>
      <c r="G822" s="63"/>
      <c r="H822" s="63"/>
      <c r="I822" s="63"/>
      <c r="J822" s="63"/>
      <c r="K822" s="63"/>
      <c r="L822" s="63"/>
      <c r="M822" s="63"/>
      <c r="N822" s="63"/>
      <c r="O822" s="63"/>
      <c r="P822" s="63"/>
      <c r="Q822" s="63"/>
      <c r="R822" s="63"/>
      <c r="S822" s="63"/>
      <c r="T822" s="63"/>
      <c r="U822" s="63"/>
      <c r="X822" s="63"/>
      <c r="Y822" s="63"/>
      <c r="Z822" s="63"/>
      <c r="AA822" s="63"/>
      <c r="AB822" s="63"/>
      <c r="AC822" s="63"/>
      <c r="AD822" s="63"/>
      <c r="AE822" s="110"/>
      <c r="AF822" s="63"/>
      <c r="AG822" s="63"/>
      <c r="AH822" s="63"/>
      <c r="AI822" s="63"/>
      <c r="AJ822" s="63"/>
      <c r="AK822" s="63"/>
      <c r="AL822" s="63"/>
      <c r="AM822" s="63"/>
      <c r="AN822" s="63"/>
      <c r="AO822" s="63"/>
      <c r="AP822" s="63"/>
      <c r="AQ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R822" s="63"/>
      <c r="BS822" s="63"/>
      <c r="BT822" s="63"/>
      <c r="BU822" s="63"/>
      <c r="BV822" s="63"/>
      <c r="BW822" s="63"/>
      <c r="BX822" s="63"/>
      <c r="BY822" s="63"/>
      <c r="BZ822" s="63"/>
      <c r="CA822" s="63"/>
      <c r="CB822" s="63"/>
      <c r="CC822" s="63"/>
    </row>
    <row r="823" spans="1:81" x14ac:dyDescent="0.35">
      <c r="A823" s="97"/>
      <c r="B823" s="82"/>
      <c r="C823" s="82"/>
      <c r="D823" s="82"/>
      <c r="E823" s="82"/>
      <c r="F823" s="63"/>
      <c r="G823" s="63"/>
      <c r="H823" s="63"/>
      <c r="I823" s="63"/>
      <c r="J823" s="63"/>
      <c r="K823" s="63"/>
      <c r="L823" s="63"/>
      <c r="M823" s="63"/>
      <c r="N823" s="63"/>
      <c r="O823" s="63"/>
      <c r="P823" s="63"/>
      <c r="Q823" s="63"/>
      <c r="R823" s="63"/>
      <c r="S823" s="63"/>
      <c r="T823" s="63"/>
      <c r="U823" s="63"/>
      <c r="X823" s="63"/>
      <c r="Y823" s="63"/>
      <c r="Z823" s="63"/>
      <c r="AA823" s="63"/>
      <c r="AB823" s="63"/>
      <c r="AC823" s="63"/>
      <c r="AD823" s="63"/>
      <c r="AE823" s="110"/>
      <c r="AF823" s="63"/>
      <c r="AG823" s="63"/>
      <c r="AH823" s="63"/>
      <c r="AI823" s="63"/>
      <c r="AJ823" s="63"/>
      <c r="AK823" s="63"/>
      <c r="AL823" s="63"/>
      <c r="AM823" s="63"/>
      <c r="AN823" s="63"/>
      <c r="AO823" s="63"/>
      <c r="AP823" s="63"/>
      <c r="AQ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R823" s="63"/>
      <c r="BS823" s="63"/>
      <c r="BT823" s="63"/>
      <c r="BU823" s="63"/>
      <c r="BV823" s="63"/>
      <c r="BW823" s="63"/>
      <c r="BX823" s="63"/>
      <c r="BY823" s="63"/>
      <c r="BZ823" s="63"/>
      <c r="CA823" s="63"/>
      <c r="CB823" s="63"/>
      <c r="CC823" s="63"/>
    </row>
    <row r="824" spans="1:81" x14ac:dyDescent="0.35">
      <c r="A824" s="97"/>
      <c r="B824" s="82"/>
      <c r="C824" s="82"/>
      <c r="D824" s="82"/>
      <c r="E824" s="82"/>
      <c r="F824" s="63"/>
      <c r="G824" s="63"/>
      <c r="H824" s="63"/>
      <c r="I824" s="63"/>
      <c r="J824" s="63"/>
      <c r="K824" s="63"/>
      <c r="L824" s="63"/>
      <c r="M824" s="63"/>
      <c r="N824" s="63"/>
      <c r="O824" s="63"/>
      <c r="P824" s="63"/>
      <c r="Q824" s="63"/>
      <c r="R824" s="63"/>
      <c r="S824" s="63"/>
      <c r="T824" s="63"/>
      <c r="U824" s="63"/>
      <c r="X824" s="63"/>
      <c r="Y824" s="63"/>
      <c r="Z824" s="63"/>
      <c r="AA824" s="63"/>
      <c r="AB824" s="63"/>
      <c r="AC824" s="63"/>
      <c r="AD824" s="63"/>
      <c r="AE824" s="110"/>
      <c r="AF824" s="63"/>
      <c r="AG824" s="63"/>
      <c r="AH824" s="63"/>
      <c r="AI824" s="63"/>
      <c r="AJ824" s="63"/>
      <c r="AK824" s="63"/>
      <c r="AL824" s="63"/>
      <c r="AM824" s="63"/>
      <c r="AN824" s="63"/>
      <c r="AO824" s="63"/>
      <c r="AP824" s="63"/>
      <c r="AQ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R824" s="63"/>
      <c r="BS824" s="63"/>
      <c r="BT824" s="63"/>
      <c r="BU824" s="63"/>
      <c r="BV824" s="63"/>
      <c r="BW824" s="63"/>
      <c r="BX824" s="63"/>
      <c r="BY824" s="63"/>
      <c r="BZ824" s="63"/>
      <c r="CA824" s="63"/>
      <c r="CB824" s="63"/>
      <c r="CC824" s="63"/>
    </row>
    <row r="825" spans="1:81" x14ac:dyDescent="0.35">
      <c r="A825" s="97"/>
      <c r="B825" s="82"/>
      <c r="C825" s="82"/>
      <c r="D825" s="82"/>
      <c r="E825" s="82"/>
      <c r="F825" s="63"/>
      <c r="G825" s="63"/>
      <c r="H825" s="63"/>
      <c r="I825" s="63"/>
      <c r="J825" s="63"/>
      <c r="K825" s="63"/>
      <c r="L825" s="63"/>
      <c r="M825" s="63"/>
      <c r="N825" s="63"/>
      <c r="O825" s="63"/>
      <c r="P825" s="63"/>
      <c r="Q825" s="63"/>
      <c r="R825" s="63"/>
      <c r="S825" s="63"/>
      <c r="T825" s="63"/>
      <c r="U825" s="63"/>
      <c r="X825" s="63"/>
      <c r="Y825" s="63"/>
      <c r="Z825" s="63"/>
      <c r="AA825" s="63"/>
      <c r="AB825" s="63"/>
      <c r="AC825" s="63"/>
      <c r="AD825" s="63"/>
      <c r="AE825" s="110"/>
      <c r="AF825" s="63"/>
      <c r="AG825" s="63"/>
      <c r="AH825" s="63"/>
      <c r="AI825" s="63"/>
      <c r="AJ825" s="63"/>
      <c r="AK825" s="63"/>
      <c r="AL825" s="63"/>
      <c r="AM825" s="63"/>
      <c r="AN825" s="63"/>
      <c r="AO825" s="63"/>
      <c r="AP825" s="63"/>
      <c r="AQ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R825" s="63"/>
      <c r="BS825" s="63"/>
      <c r="BT825" s="63"/>
      <c r="BU825" s="63"/>
      <c r="BV825" s="63"/>
      <c r="BW825" s="63"/>
      <c r="BX825" s="63"/>
      <c r="BY825" s="63"/>
      <c r="BZ825" s="63"/>
      <c r="CA825" s="63"/>
      <c r="CB825" s="63"/>
      <c r="CC825" s="63"/>
    </row>
    <row r="826" spans="1:81" x14ac:dyDescent="0.35">
      <c r="A826" s="97"/>
      <c r="B826" s="82"/>
      <c r="C826" s="82"/>
      <c r="D826" s="82"/>
      <c r="E826" s="82"/>
      <c r="F826" s="63"/>
      <c r="G826" s="63"/>
      <c r="H826" s="63"/>
      <c r="I826" s="63"/>
      <c r="J826" s="63"/>
      <c r="K826" s="63"/>
      <c r="L826" s="63"/>
      <c r="M826" s="63"/>
      <c r="N826" s="63"/>
      <c r="O826" s="63"/>
      <c r="P826" s="63"/>
      <c r="Q826" s="63"/>
      <c r="R826" s="63"/>
      <c r="S826" s="63"/>
      <c r="T826" s="63"/>
      <c r="U826" s="63"/>
      <c r="X826" s="63"/>
      <c r="Y826" s="63"/>
      <c r="Z826" s="63"/>
      <c r="AA826" s="63"/>
      <c r="AB826" s="63"/>
      <c r="AC826" s="63"/>
      <c r="AD826" s="63"/>
      <c r="AE826" s="110"/>
      <c r="AF826" s="63"/>
      <c r="AG826" s="63"/>
      <c r="AH826" s="63"/>
      <c r="AI826" s="63"/>
      <c r="AJ826" s="63"/>
      <c r="AK826" s="63"/>
      <c r="AL826" s="63"/>
      <c r="AM826" s="63"/>
      <c r="AN826" s="63"/>
      <c r="AO826" s="63"/>
      <c r="AP826" s="63"/>
      <c r="AQ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R826" s="63"/>
      <c r="BS826" s="63"/>
      <c r="BT826" s="63"/>
      <c r="BU826" s="63"/>
      <c r="BV826" s="63"/>
      <c r="BW826" s="63"/>
      <c r="BX826" s="63"/>
      <c r="BY826" s="63"/>
      <c r="BZ826" s="63"/>
      <c r="CA826" s="63"/>
      <c r="CB826" s="63"/>
      <c r="CC826" s="63"/>
    </row>
    <row r="827" spans="1:81" x14ac:dyDescent="0.35">
      <c r="A827" s="97"/>
      <c r="B827" s="82"/>
      <c r="C827" s="82"/>
      <c r="D827" s="82"/>
      <c r="E827" s="82"/>
      <c r="F827" s="63"/>
      <c r="G827" s="63"/>
      <c r="H827" s="63"/>
      <c r="I827" s="63"/>
      <c r="J827" s="63"/>
      <c r="K827" s="63"/>
      <c r="L827" s="63"/>
      <c r="M827" s="63"/>
      <c r="N827" s="63"/>
      <c r="O827" s="63"/>
      <c r="P827" s="63"/>
      <c r="Q827" s="63"/>
      <c r="R827" s="63"/>
      <c r="S827" s="63"/>
      <c r="T827" s="63"/>
      <c r="U827" s="63"/>
      <c r="X827" s="63"/>
      <c r="Y827" s="63"/>
      <c r="Z827" s="63"/>
      <c r="AA827" s="63"/>
      <c r="AB827" s="63"/>
      <c r="AC827" s="63"/>
      <c r="AD827" s="63"/>
      <c r="AE827" s="110"/>
      <c r="AF827" s="63"/>
      <c r="AG827" s="63"/>
      <c r="AH827" s="63"/>
      <c r="AI827" s="63"/>
      <c r="AJ827" s="63"/>
      <c r="AK827" s="63"/>
      <c r="AL827" s="63"/>
      <c r="AM827" s="63"/>
      <c r="AN827" s="63"/>
      <c r="AO827" s="63"/>
      <c r="AP827" s="63"/>
      <c r="AQ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R827" s="63"/>
      <c r="BS827" s="63"/>
      <c r="BT827" s="63"/>
      <c r="BU827" s="63"/>
      <c r="BV827" s="63"/>
      <c r="BW827" s="63"/>
      <c r="BX827" s="63"/>
      <c r="BY827" s="63"/>
      <c r="BZ827" s="63"/>
      <c r="CA827" s="63"/>
      <c r="CB827" s="63"/>
      <c r="CC827" s="63"/>
    </row>
    <row r="828" spans="1:81" x14ac:dyDescent="0.35">
      <c r="A828" s="97"/>
      <c r="B828" s="82"/>
      <c r="C828" s="82"/>
      <c r="D828" s="82"/>
      <c r="E828" s="82"/>
      <c r="F828" s="63"/>
      <c r="G828" s="63"/>
      <c r="H828" s="63"/>
      <c r="I828" s="63"/>
      <c r="J828" s="63"/>
      <c r="K828" s="63"/>
      <c r="L828" s="63"/>
      <c r="M828" s="63"/>
      <c r="N828" s="63"/>
      <c r="O828" s="63"/>
      <c r="P828" s="63"/>
      <c r="Q828" s="63"/>
      <c r="R828" s="63"/>
      <c r="S828" s="63"/>
      <c r="T828" s="63"/>
      <c r="U828" s="63"/>
      <c r="X828" s="63"/>
      <c r="Y828" s="63"/>
      <c r="Z828" s="63"/>
      <c r="AA828" s="63"/>
      <c r="AB828" s="63"/>
      <c r="AC828" s="63"/>
      <c r="AD828" s="63"/>
      <c r="AE828" s="110"/>
      <c r="AF828" s="63"/>
      <c r="AG828" s="63"/>
      <c r="AH828" s="63"/>
      <c r="AI828" s="63"/>
      <c r="AJ828" s="63"/>
      <c r="AK828" s="63"/>
      <c r="AL828" s="63"/>
      <c r="AM828" s="63"/>
      <c r="AN828" s="63"/>
      <c r="AO828" s="63"/>
      <c r="AP828" s="63"/>
      <c r="AQ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R828" s="63"/>
      <c r="BS828" s="63"/>
      <c r="BT828" s="63"/>
      <c r="BU828" s="63"/>
      <c r="BV828" s="63"/>
      <c r="BW828" s="63"/>
      <c r="BX828" s="63"/>
      <c r="BY828" s="63"/>
      <c r="BZ828" s="63"/>
      <c r="CA828" s="63"/>
      <c r="CB828" s="63"/>
      <c r="CC828" s="63"/>
    </row>
    <row r="829" spans="1:81" x14ac:dyDescent="0.35">
      <c r="A829" s="97"/>
      <c r="B829" s="82"/>
      <c r="C829" s="82"/>
      <c r="D829" s="82"/>
      <c r="E829" s="82"/>
      <c r="F829" s="63"/>
      <c r="G829" s="63"/>
      <c r="H829" s="63"/>
      <c r="I829" s="63"/>
      <c r="J829" s="63"/>
      <c r="K829" s="63"/>
      <c r="L829" s="63"/>
      <c r="M829" s="63"/>
      <c r="N829" s="63"/>
      <c r="O829" s="63"/>
      <c r="P829" s="63"/>
      <c r="Q829" s="63"/>
      <c r="R829" s="63"/>
      <c r="S829" s="63"/>
      <c r="T829" s="63"/>
      <c r="U829" s="63"/>
      <c r="X829" s="63"/>
      <c r="Y829" s="63"/>
      <c r="Z829" s="63"/>
      <c r="AA829" s="63"/>
      <c r="AB829" s="63"/>
      <c r="AC829" s="63"/>
      <c r="AD829" s="63"/>
      <c r="AE829" s="110"/>
      <c r="AF829" s="63"/>
      <c r="AG829" s="63"/>
      <c r="AH829" s="63"/>
      <c r="AI829" s="63"/>
      <c r="AJ829" s="63"/>
      <c r="AK829" s="63"/>
      <c r="AL829" s="63"/>
      <c r="AM829" s="63"/>
      <c r="AN829" s="63"/>
      <c r="AO829" s="63"/>
      <c r="AP829" s="63"/>
      <c r="AQ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R829" s="63"/>
      <c r="BS829" s="63"/>
      <c r="BT829" s="63"/>
      <c r="BU829" s="63"/>
      <c r="BV829" s="63"/>
      <c r="BW829" s="63"/>
      <c r="BX829" s="63"/>
      <c r="BY829" s="63"/>
      <c r="BZ829" s="63"/>
      <c r="CA829" s="63"/>
      <c r="CB829" s="63"/>
      <c r="CC829" s="63"/>
    </row>
    <row r="830" spans="1:81" x14ac:dyDescent="0.35">
      <c r="A830" s="97"/>
      <c r="B830" s="82"/>
      <c r="C830" s="82"/>
      <c r="D830" s="82"/>
      <c r="E830" s="82"/>
      <c r="F830" s="63"/>
      <c r="G830" s="63"/>
      <c r="H830" s="63"/>
      <c r="I830" s="63"/>
      <c r="J830" s="63"/>
      <c r="K830" s="63"/>
      <c r="L830" s="63"/>
      <c r="M830" s="63"/>
      <c r="N830" s="63"/>
      <c r="O830" s="63"/>
      <c r="P830" s="63"/>
      <c r="Q830" s="63"/>
      <c r="R830" s="63"/>
      <c r="S830" s="63"/>
      <c r="T830" s="63"/>
      <c r="U830" s="63"/>
      <c r="X830" s="63"/>
      <c r="Y830" s="63"/>
      <c r="Z830" s="63"/>
      <c r="AA830" s="63"/>
      <c r="AB830" s="63"/>
      <c r="AC830" s="63"/>
      <c r="AD830" s="63"/>
      <c r="AE830" s="110"/>
      <c r="AF830" s="63"/>
      <c r="AG830" s="63"/>
      <c r="AH830" s="63"/>
      <c r="AI830" s="63"/>
      <c r="AJ830" s="63"/>
      <c r="AK830" s="63"/>
      <c r="AL830" s="63"/>
      <c r="AM830" s="63"/>
      <c r="AN830" s="63"/>
      <c r="AO830" s="63"/>
      <c r="AP830" s="63"/>
      <c r="AQ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R830" s="63"/>
      <c r="BS830" s="63"/>
      <c r="BT830" s="63"/>
      <c r="BU830" s="63"/>
      <c r="BV830" s="63"/>
      <c r="BW830" s="63"/>
      <c r="BX830" s="63"/>
      <c r="BY830" s="63"/>
      <c r="BZ830" s="63"/>
      <c r="CA830" s="63"/>
      <c r="CB830" s="63"/>
      <c r="CC830" s="63"/>
    </row>
    <row r="831" spans="1:81" x14ac:dyDescent="0.35">
      <c r="A831" s="97"/>
      <c r="B831" s="82"/>
      <c r="C831" s="82"/>
      <c r="D831" s="82"/>
      <c r="E831" s="82"/>
      <c r="F831" s="63"/>
      <c r="G831" s="63"/>
      <c r="H831" s="63"/>
      <c r="I831" s="63"/>
      <c r="J831" s="63"/>
      <c r="K831" s="63"/>
      <c r="L831" s="63"/>
      <c r="M831" s="63"/>
      <c r="N831" s="63"/>
      <c r="O831" s="63"/>
      <c r="P831" s="63"/>
      <c r="Q831" s="63"/>
      <c r="R831" s="63"/>
      <c r="S831" s="63"/>
      <c r="T831" s="63"/>
      <c r="U831" s="63"/>
      <c r="X831" s="63"/>
      <c r="Y831" s="63"/>
      <c r="Z831" s="63"/>
      <c r="AA831" s="63"/>
      <c r="AB831" s="63"/>
      <c r="AC831" s="63"/>
      <c r="AD831" s="63"/>
      <c r="AE831" s="110"/>
      <c r="AF831" s="63"/>
      <c r="AG831" s="63"/>
      <c r="AH831" s="63"/>
      <c r="AI831" s="63"/>
      <c r="AJ831" s="63"/>
      <c r="AK831" s="63"/>
      <c r="AL831" s="63"/>
      <c r="AM831" s="63"/>
      <c r="AN831" s="63"/>
      <c r="AO831" s="63"/>
      <c r="AP831" s="63"/>
      <c r="AQ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R831" s="63"/>
      <c r="BS831" s="63"/>
      <c r="BT831" s="63"/>
      <c r="BU831" s="63"/>
      <c r="BV831" s="63"/>
      <c r="BW831" s="63"/>
      <c r="BX831" s="63"/>
      <c r="BY831" s="63"/>
      <c r="BZ831" s="63"/>
      <c r="CA831" s="63"/>
      <c r="CB831" s="63"/>
      <c r="CC831" s="63"/>
    </row>
    <row r="832" spans="1:81" x14ac:dyDescent="0.35">
      <c r="A832" s="97"/>
      <c r="B832" s="82"/>
      <c r="C832" s="82"/>
      <c r="D832" s="82"/>
      <c r="E832" s="82"/>
      <c r="F832" s="63"/>
      <c r="G832" s="63"/>
      <c r="H832" s="63"/>
      <c r="I832" s="63"/>
      <c r="J832" s="63"/>
      <c r="K832" s="63"/>
      <c r="L832" s="63"/>
      <c r="M832" s="63"/>
      <c r="N832" s="63"/>
      <c r="O832" s="63"/>
      <c r="P832" s="63"/>
      <c r="Q832" s="63"/>
      <c r="R832" s="63"/>
      <c r="S832" s="63"/>
      <c r="T832" s="63"/>
      <c r="U832" s="63"/>
      <c r="X832" s="63"/>
      <c r="Y832" s="63"/>
      <c r="Z832" s="63"/>
      <c r="AA832" s="63"/>
      <c r="AB832" s="63"/>
      <c r="AC832" s="63"/>
      <c r="AD832" s="63"/>
      <c r="AE832" s="110"/>
      <c r="AF832" s="63"/>
      <c r="AG832" s="63"/>
      <c r="AH832" s="63"/>
      <c r="AI832" s="63"/>
      <c r="AJ832" s="63"/>
      <c r="AK832" s="63"/>
      <c r="AL832" s="63"/>
      <c r="AM832" s="63"/>
      <c r="AN832" s="63"/>
      <c r="AO832" s="63"/>
      <c r="AP832" s="63"/>
      <c r="AQ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R832" s="63"/>
      <c r="BS832" s="63"/>
      <c r="BT832" s="63"/>
      <c r="BU832" s="63"/>
      <c r="BV832" s="63"/>
      <c r="BW832" s="63"/>
      <c r="BX832" s="63"/>
      <c r="BY832" s="63"/>
      <c r="BZ832" s="63"/>
      <c r="CA832" s="63"/>
      <c r="CB832" s="63"/>
      <c r="CC832" s="63"/>
    </row>
    <row r="833" spans="1:82" x14ac:dyDescent="0.35">
      <c r="A833" s="97"/>
      <c r="B833" s="82"/>
      <c r="C833" s="82"/>
      <c r="D833" s="82"/>
      <c r="E833" s="82"/>
      <c r="F833" s="63"/>
      <c r="G833" s="63"/>
      <c r="H833" s="63"/>
      <c r="I833" s="63"/>
      <c r="J833" s="63"/>
      <c r="K833" s="63"/>
      <c r="L833" s="63"/>
      <c r="M833" s="63"/>
      <c r="N833" s="63"/>
      <c r="O833" s="63"/>
      <c r="P833" s="63"/>
      <c r="Q833" s="63"/>
      <c r="R833" s="63"/>
      <c r="S833" s="63"/>
      <c r="T833" s="63"/>
      <c r="U833" s="63"/>
      <c r="X833" s="63"/>
      <c r="Y833" s="63"/>
      <c r="Z833" s="63"/>
      <c r="AA833" s="63"/>
      <c r="AB833" s="63"/>
      <c r="AC833" s="63"/>
      <c r="AD833" s="63"/>
      <c r="AE833" s="110"/>
      <c r="AF833" s="63"/>
      <c r="AG833" s="63"/>
      <c r="AH833" s="63"/>
      <c r="AI833" s="63"/>
      <c r="AJ833" s="63"/>
      <c r="AK833" s="63"/>
      <c r="AL833" s="63"/>
      <c r="AM833" s="63"/>
      <c r="AN833" s="63"/>
      <c r="AO833" s="63"/>
      <c r="AP833" s="63"/>
      <c r="AQ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R833" s="63"/>
      <c r="BS833" s="63"/>
      <c r="BT833" s="63"/>
      <c r="BU833" s="63"/>
      <c r="BV833" s="63"/>
      <c r="BW833" s="63"/>
      <c r="BX833" s="63"/>
      <c r="BY833" s="63"/>
      <c r="BZ833" s="63"/>
      <c r="CA833" s="63"/>
      <c r="CB833" s="63"/>
      <c r="CC833" s="63"/>
    </row>
    <row r="834" spans="1:82" x14ac:dyDescent="0.35">
      <c r="A834" s="97"/>
      <c r="B834" s="82"/>
      <c r="C834" s="82"/>
      <c r="D834" s="82"/>
      <c r="E834" s="82"/>
      <c r="F834" s="63"/>
      <c r="G834" s="63"/>
      <c r="H834" s="63"/>
      <c r="I834" s="63"/>
      <c r="J834" s="63"/>
      <c r="K834" s="63"/>
      <c r="L834" s="63"/>
      <c r="M834" s="63"/>
      <c r="N834" s="63"/>
      <c r="O834" s="63"/>
      <c r="P834" s="63"/>
      <c r="Q834" s="63"/>
      <c r="R834" s="63"/>
      <c r="S834" s="63"/>
      <c r="T834" s="63"/>
      <c r="U834" s="63"/>
      <c r="X834" s="63"/>
      <c r="Y834" s="63"/>
      <c r="Z834" s="63"/>
      <c r="AA834" s="63"/>
      <c r="AB834" s="63"/>
      <c r="AC834" s="63"/>
      <c r="AD834" s="63"/>
      <c r="AE834" s="110"/>
      <c r="AF834" s="63"/>
      <c r="AG834" s="63"/>
      <c r="AH834" s="63"/>
      <c r="AI834" s="63"/>
      <c r="AJ834" s="63"/>
      <c r="AK834" s="63"/>
      <c r="AL834" s="63"/>
      <c r="AM834" s="63"/>
      <c r="AN834" s="63"/>
      <c r="AO834" s="63"/>
      <c r="AP834" s="63"/>
      <c r="AQ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R834" s="63"/>
      <c r="BS834" s="63"/>
      <c r="BT834" s="63"/>
      <c r="BU834" s="63"/>
      <c r="BV834" s="63"/>
      <c r="BW834" s="63"/>
      <c r="BX834" s="63"/>
      <c r="BY834" s="63"/>
      <c r="BZ834" s="63"/>
      <c r="CA834" s="63"/>
      <c r="CB834" s="63"/>
      <c r="CC834" s="63"/>
    </row>
    <row r="835" spans="1:82" x14ac:dyDescent="0.35">
      <c r="A835" s="97"/>
      <c r="B835" s="82"/>
      <c r="C835" s="82"/>
      <c r="D835" s="82"/>
      <c r="E835" s="82"/>
      <c r="F835" s="63"/>
      <c r="G835" s="63"/>
      <c r="H835" s="63"/>
      <c r="I835" s="63"/>
      <c r="J835" s="63"/>
      <c r="K835" s="63"/>
      <c r="L835" s="63"/>
      <c r="M835" s="63"/>
      <c r="N835" s="63"/>
      <c r="O835" s="63"/>
      <c r="P835" s="63"/>
      <c r="Q835" s="63"/>
      <c r="R835" s="63"/>
      <c r="S835" s="63"/>
      <c r="T835" s="63"/>
      <c r="U835" s="63"/>
      <c r="X835" s="63"/>
      <c r="Y835" s="63"/>
      <c r="Z835" s="63"/>
      <c r="AA835" s="63"/>
      <c r="AB835" s="63"/>
      <c r="AC835" s="63"/>
      <c r="AD835" s="63"/>
      <c r="AE835" s="110"/>
      <c r="AF835" s="63"/>
      <c r="AG835" s="63"/>
      <c r="AH835" s="63"/>
      <c r="AI835" s="63"/>
      <c r="AJ835" s="63"/>
      <c r="AK835" s="63"/>
      <c r="AL835" s="63"/>
      <c r="AM835" s="63"/>
      <c r="AN835" s="63"/>
      <c r="AO835" s="63"/>
      <c r="AP835" s="63"/>
      <c r="AQ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R835" s="63"/>
      <c r="BS835" s="63"/>
      <c r="BT835" s="63"/>
      <c r="BU835" s="63"/>
      <c r="BV835" s="63"/>
      <c r="BW835" s="63"/>
      <c r="BX835" s="63"/>
      <c r="BY835" s="63"/>
      <c r="BZ835" s="63"/>
      <c r="CA835" s="63"/>
      <c r="CB835" s="63"/>
      <c r="CC835" s="63"/>
    </row>
    <row r="836" spans="1:82" x14ac:dyDescent="0.35">
      <c r="A836" s="97"/>
      <c r="B836" s="82"/>
      <c r="C836" s="82"/>
      <c r="D836" s="82"/>
      <c r="E836" s="82"/>
      <c r="F836" s="63"/>
      <c r="G836" s="63"/>
      <c r="H836" s="63"/>
      <c r="I836" s="63"/>
      <c r="J836" s="63"/>
      <c r="K836" s="63"/>
      <c r="L836" s="63"/>
      <c r="M836" s="63"/>
      <c r="N836" s="63"/>
      <c r="O836" s="63"/>
      <c r="P836" s="63"/>
      <c r="Q836" s="63"/>
      <c r="R836" s="63"/>
      <c r="S836" s="63"/>
      <c r="T836" s="63"/>
      <c r="U836" s="63"/>
      <c r="X836" s="63"/>
      <c r="Y836" s="63"/>
      <c r="Z836" s="63"/>
      <c r="AA836" s="63"/>
      <c r="AB836" s="63"/>
      <c r="AC836" s="63"/>
      <c r="AD836" s="63"/>
      <c r="AE836" s="110"/>
      <c r="AF836" s="63"/>
      <c r="AG836" s="63"/>
      <c r="AH836" s="63"/>
      <c r="AI836" s="63"/>
      <c r="AJ836" s="63"/>
      <c r="AK836" s="63"/>
      <c r="AL836" s="63"/>
      <c r="AM836" s="63"/>
      <c r="AN836" s="63"/>
      <c r="AO836" s="63"/>
      <c r="AP836" s="63"/>
      <c r="AQ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R836" s="63"/>
      <c r="BS836" s="63"/>
      <c r="BT836" s="63"/>
      <c r="BU836" s="63"/>
      <c r="BV836" s="63"/>
      <c r="BW836" s="63"/>
      <c r="BX836" s="63"/>
      <c r="BY836" s="63"/>
      <c r="BZ836" s="63"/>
      <c r="CA836" s="63"/>
      <c r="CB836" s="63"/>
      <c r="CC836" s="63"/>
    </row>
    <row r="837" spans="1:82" x14ac:dyDescent="0.35">
      <c r="A837" s="97"/>
      <c r="B837" s="82"/>
      <c r="C837" s="82"/>
      <c r="D837" s="82"/>
      <c r="E837" s="82"/>
      <c r="F837" s="63"/>
      <c r="G837" s="63"/>
      <c r="H837" s="63"/>
      <c r="I837" s="63"/>
      <c r="J837" s="63"/>
      <c r="K837" s="63"/>
      <c r="L837" s="63"/>
      <c r="M837" s="63"/>
      <c r="N837" s="63"/>
      <c r="O837" s="63"/>
      <c r="P837" s="63"/>
      <c r="Q837" s="63"/>
      <c r="R837" s="63"/>
      <c r="S837" s="63"/>
      <c r="T837" s="63"/>
      <c r="U837" s="63"/>
      <c r="X837" s="63"/>
      <c r="Y837" s="63"/>
      <c r="Z837" s="63"/>
      <c r="AA837" s="63"/>
      <c r="AB837" s="63"/>
      <c r="AC837" s="63"/>
      <c r="AD837" s="63"/>
      <c r="AE837" s="110"/>
      <c r="AF837" s="63"/>
      <c r="AG837" s="63"/>
      <c r="AH837" s="63"/>
      <c r="AI837" s="63"/>
      <c r="AJ837" s="63"/>
      <c r="AK837" s="63"/>
      <c r="AL837" s="63"/>
      <c r="AM837" s="63"/>
      <c r="AN837" s="63"/>
      <c r="AO837" s="63"/>
      <c r="AP837" s="63"/>
      <c r="AQ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R837" s="63"/>
      <c r="BS837" s="63"/>
      <c r="BT837" s="63"/>
      <c r="BU837" s="63"/>
      <c r="BV837" s="63"/>
      <c r="BW837" s="63"/>
      <c r="BX837" s="63"/>
      <c r="BY837" s="63"/>
      <c r="BZ837" s="63"/>
      <c r="CA837" s="63"/>
      <c r="CB837" s="63"/>
      <c r="CC837" s="63"/>
    </row>
    <row r="838" spans="1:82" x14ac:dyDescent="0.35">
      <c r="A838" s="97"/>
      <c r="B838" s="82"/>
      <c r="C838" s="82"/>
      <c r="D838" s="82"/>
      <c r="E838" s="82"/>
      <c r="F838" s="63"/>
      <c r="G838" s="63"/>
      <c r="H838" s="63"/>
      <c r="I838" s="63"/>
      <c r="J838" s="63"/>
      <c r="K838" s="63"/>
      <c r="L838" s="63"/>
      <c r="M838" s="63"/>
      <c r="N838" s="63"/>
      <c r="O838" s="63"/>
      <c r="P838" s="63"/>
      <c r="Q838" s="63"/>
      <c r="R838" s="63"/>
      <c r="S838" s="63"/>
      <c r="T838" s="63"/>
      <c r="U838" s="63"/>
      <c r="X838" s="63"/>
      <c r="Y838" s="63"/>
      <c r="Z838" s="63"/>
      <c r="AA838" s="63"/>
      <c r="AB838" s="63"/>
      <c r="AC838" s="63"/>
      <c r="AD838" s="63"/>
      <c r="AE838" s="110"/>
      <c r="AF838" s="63"/>
      <c r="AG838" s="63"/>
      <c r="AH838" s="63"/>
      <c r="AI838" s="63"/>
      <c r="AJ838" s="63"/>
      <c r="AK838" s="63"/>
      <c r="AL838" s="63"/>
      <c r="AM838" s="63"/>
      <c r="AN838" s="63"/>
      <c r="AO838" s="63"/>
      <c r="AP838" s="63"/>
      <c r="AQ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R838" s="63"/>
      <c r="BS838" s="63"/>
      <c r="BT838" s="63"/>
      <c r="BU838" s="63"/>
      <c r="BV838" s="63"/>
      <c r="BW838" s="63"/>
      <c r="BX838" s="63"/>
      <c r="BY838" s="63"/>
      <c r="BZ838" s="63"/>
      <c r="CA838" s="63"/>
      <c r="CB838" s="63"/>
      <c r="CC838" s="63"/>
    </row>
    <row r="839" spans="1:82" x14ac:dyDescent="0.35">
      <c r="A839" s="97"/>
      <c r="B839" s="82"/>
      <c r="C839" s="82"/>
      <c r="D839" s="82"/>
      <c r="E839" s="82"/>
      <c r="F839" s="63"/>
      <c r="G839" s="63"/>
      <c r="H839" s="63"/>
      <c r="I839" s="63"/>
      <c r="J839" s="63"/>
      <c r="K839" s="63"/>
      <c r="L839" s="63"/>
      <c r="M839" s="63"/>
      <c r="N839" s="63"/>
      <c r="O839" s="63"/>
      <c r="P839" s="63"/>
      <c r="Q839" s="63"/>
      <c r="R839" s="63"/>
      <c r="S839" s="63"/>
      <c r="T839" s="63"/>
      <c r="U839" s="63"/>
      <c r="X839" s="63"/>
      <c r="Y839" s="63"/>
      <c r="Z839" s="63"/>
      <c r="AA839" s="63"/>
      <c r="AB839" s="63"/>
      <c r="AC839" s="63"/>
      <c r="AD839" s="63"/>
      <c r="AE839" s="110"/>
      <c r="AF839" s="63"/>
      <c r="AG839" s="63"/>
      <c r="AH839" s="63"/>
      <c r="AI839" s="63"/>
      <c r="AJ839" s="63"/>
      <c r="AK839" s="63"/>
      <c r="AL839" s="63"/>
      <c r="AM839" s="63"/>
      <c r="AN839" s="63"/>
      <c r="AO839" s="63"/>
      <c r="AP839" s="63"/>
      <c r="AQ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R839" s="63"/>
      <c r="BS839" s="63"/>
      <c r="BT839" s="63"/>
      <c r="BU839" s="63"/>
      <c r="BV839" s="63"/>
      <c r="BW839" s="63"/>
      <c r="BX839" s="63"/>
      <c r="BY839" s="63"/>
      <c r="BZ839" s="63"/>
      <c r="CA839" s="63"/>
      <c r="CB839" s="63"/>
      <c r="CC839" s="63"/>
    </row>
    <row r="840" spans="1:82" x14ac:dyDescent="0.35">
      <c r="A840" s="97"/>
      <c r="B840" s="82"/>
      <c r="C840" s="82"/>
      <c r="D840" s="82"/>
      <c r="E840" s="82"/>
      <c r="F840" s="63"/>
      <c r="G840" s="63"/>
      <c r="H840" s="63"/>
      <c r="I840" s="63"/>
      <c r="J840" s="63"/>
      <c r="K840" s="63"/>
      <c r="L840" s="63"/>
      <c r="M840" s="63"/>
      <c r="N840" s="63"/>
      <c r="O840" s="63"/>
      <c r="P840" s="63"/>
      <c r="Q840" s="63"/>
      <c r="R840" s="63"/>
      <c r="S840" s="63"/>
      <c r="T840" s="63"/>
      <c r="U840" s="63"/>
      <c r="X840" s="63"/>
      <c r="Y840" s="63"/>
      <c r="Z840" s="63"/>
      <c r="AA840" s="63"/>
      <c r="AB840" s="63"/>
      <c r="AC840" s="63"/>
      <c r="AD840" s="63"/>
      <c r="AE840" s="110"/>
      <c r="AF840" s="63"/>
      <c r="AG840" s="63"/>
      <c r="AH840" s="63"/>
      <c r="AI840" s="63"/>
      <c r="AJ840" s="63"/>
      <c r="AK840" s="63"/>
      <c r="AL840" s="63"/>
      <c r="AM840" s="63"/>
      <c r="AN840" s="63"/>
      <c r="AO840" s="63"/>
      <c r="AP840" s="63"/>
      <c r="AQ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R840" s="63"/>
      <c r="BS840" s="63"/>
      <c r="BT840" s="63"/>
      <c r="BU840" s="63"/>
      <c r="BV840" s="63"/>
      <c r="BW840" s="63"/>
      <c r="BX840" s="63"/>
      <c r="BY840" s="63"/>
      <c r="BZ840" s="63"/>
      <c r="CA840" s="63"/>
      <c r="CB840" s="63"/>
      <c r="CC840" s="63"/>
    </row>
    <row r="841" spans="1:82" x14ac:dyDescent="0.35">
      <c r="A841" s="97"/>
      <c r="B841" s="82"/>
      <c r="C841" s="82"/>
      <c r="D841" s="82"/>
      <c r="E841" s="82"/>
      <c r="F841" s="63"/>
      <c r="G841" s="63"/>
      <c r="H841" s="63"/>
      <c r="I841" s="63"/>
      <c r="J841" s="63"/>
      <c r="K841" s="63"/>
      <c r="L841" s="63"/>
      <c r="M841" s="63"/>
      <c r="N841" s="63"/>
      <c r="O841" s="63"/>
      <c r="P841" s="63"/>
      <c r="Q841" s="63"/>
      <c r="R841" s="63"/>
      <c r="S841" s="63"/>
      <c r="T841" s="63"/>
      <c r="U841" s="63"/>
      <c r="X841" s="63"/>
      <c r="Y841" s="63"/>
      <c r="Z841" s="63"/>
      <c r="AA841" s="63"/>
      <c r="AB841" s="63"/>
      <c r="AC841" s="63"/>
      <c r="AD841" s="63"/>
      <c r="AE841" s="110"/>
      <c r="AF841" s="63"/>
      <c r="AG841" s="63"/>
      <c r="AH841" s="63"/>
      <c r="AI841" s="63"/>
      <c r="AJ841" s="63"/>
      <c r="AK841" s="63"/>
      <c r="AL841" s="63"/>
      <c r="AM841" s="63"/>
      <c r="AN841" s="63"/>
      <c r="AO841" s="63"/>
      <c r="AP841" s="63"/>
      <c r="AQ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R841" s="63"/>
      <c r="BS841" s="63"/>
      <c r="BT841" s="63"/>
      <c r="BU841" s="63"/>
      <c r="BV841" s="63"/>
      <c r="BW841" s="63"/>
      <c r="BX841" s="63"/>
      <c r="BY841" s="63"/>
      <c r="BZ841" s="63"/>
      <c r="CA841" s="63"/>
      <c r="CB841" s="63"/>
      <c r="CC841" s="63"/>
    </row>
    <row r="842" spans="1:82" x14ac:dyDescent="0.35">
      <c r="A842" s="97"/>
      <c r="B842" s="82"/>
      <c r="C842" s="82"/>
      <c r="D842" s="82"/>
      <c r="E842" s="82"/>
      <c r="F842" s="63"/>
      <c r="G842" s="63"/>
      <c r="H842" s="63"/>
      <c r="I842" s="63"/>
      <c r="J842" s="63"/>
      <c r="K842" s="63"/>
      <c r="L842" s="63"/>
      <c r="M842" s="63"/>
      <c r="N842" s="63"/>
      <c r="O842" s="63"/>
      <c r="P842" s="63"/>
      <c r="Q842" s="63"/>
      <c r="R842" s="63"/>
      <c r="S842" s="63"/>
      <c r="T842" s="63"/>
      <c r="U842" s="63"/>
      <c r="X842" s="63"/>
      <c r="Y842" s="63"/>
      <c r="Z842" s="63"/>
      <c r="AA842" s="63"/>
      <c r="AB842" s="63"/>
      <c r="AC842" s="63"/>
      <c r="AD842" s="63"/>
      <c r="AE842" s="110"/>
      <c r="AF842" s="63"/>
      <c r="AG842" s="63"/>
      <c r="AH842" s="63"/>
      <c r="AI842" s="63"/>
      <c r="AJ842" s="63"/>
      <c r="AK842" s="63"/>
      <c r="AL842" s="63"/>
      <c r="AM842" s="63"/>
      <c r="AN842" s="63"/>
      <c r="AO842" s="63"/>
      <c r="AP842" s="63"/>
      <c r="AQ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R842" s="63"/>
      <c r="BS842" s="63"/>
      <c r="BT842" s="63"/>
      <c r="BU842" s="63"/>
      <c r="BV842" s="63"/>
      <c r="BW842" s="63"/>
      <c r="BX842" s="63"/>
      <c r="BY842" s="63"/>
      <c r="BZ842" s="63"/>
      <c r="CA842" s="63"/>
      <c r="CB842" s="63"/>
      <c r="CC842" s="63"/>
    </row>
    <row r="843" spans="1:82" x14ac:dyDescent="0.35">
      <c r="A843" s="97"/>
      <c r="B843" s="82"/>
      <c r="C843" s="82"/>
      <c r="D843" s="82"/>
      <c r="E843" s="82"/>
      <c r="F843" s="63"/>
      <c r="G843" s="63"/>
      <c r="H843" s="63"/>
      <c r="I843" s="63"/>
      <c r="J843" s="63"/>
      <c r="K843" s="63"/>
      <c r="L843" s="63"/>
      <c r="M843" s="63"/>
      <c r="N843" s="63"/>
      <c r="O843" s="63"/>
      <c r="P843" s="63"/>
      <c r="Q843" s="63"/>
      <c r="R843" s="63"/>
      <c r="S843" s="63"/>
      <c r="T843" s="63"/>
      <c r="U843" s="63"/>
      <c r="X843" s="63"/>
      <c r="Y843" s="63"/>
      <c r="Z843" s="63"/>
      <c r="AA843" s="63"/>
      <c r="AB843" s="63"/>
      <c r="AC843" s="63"/>
      <c r="AD843" s="63"/>
      <c r="AE843" s="110"/>
      <c r="AF843" s="63"/>
      <c r="AG843" s="63"/>
      <c r="AH843" s="63"/>
      <c r="AI843" s="63"/>
      <c r="AJ843" s="63"/>
      <c r="AK843" s="63"/>
      <c r="AL843" s="63"/>
      <c r="AM843" s="63"/>
      <c r="AN843" s="63"/>
      <c r="AO843" s="63"/>
      <c r="AP843" s="63"/>
      <c r="AQ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R843" s="63"/>
      <c r="BS843" s="63"/>
      <c r="BT843" s="63"/>
      <c r="BU843" s="63"/>
      <c r="BV843" s="63"/>
      <c r="BW843" s="63"/>
      <c r="BX843" s="63"/>
      <c r="BY843" s="63"/>
      <c r="BZ843" s="63"/>
      <c r="CA843" s="63"/>
      <c r="CB843" s="63"/>
      <c r="CC843" s="63"/>
    </row>
    <row r="844" spans="1:82" s="100" customFormat="1" x14ac:dyDescent="0.35">
      <c r="A844" s="98"/>
      <c r="B844" s="99"/>
      <c r="C844" s="99"/>
      <c r="D844" s="99"/>
      <c r="E844" s="99"/>
      <c r="V844" s="63"/>
      <c r="W844" s="63"/>
      <c r="AE844" s="101"/>
      <c r="AR844" s="63"/>
      <c r="AS844" s="63"/>
      <c r="AT844" s="102"/>
      <c r="BO844" s="102"/>
      <c r="BP844" s="63"/>
      <c r="BQ844" s="63"/>
      <c r="CD844" s="63"/>
    </row>
    <row r="845" spans="1:82" s="78" customFormat="1" x14ac:dyDescent="0.35">
      <c r="A845" s="104"/>
      <c r="B845" s="105"/>
      <c r="C845" s="105"/>
      <c r="D845" s="105"/>
      <c r="E845" s="105"/>
      <c r="V845" s="63"/>
      <c r="W845" s="63"/>
      <c r="AE845" s="79"/>
      <c r="AR845" s="63"/>
      <c r="AS845" s="63"/>
      <c r="AT845" s="103"/>
      <c r="BO845" s="103"/>
      <c r="BP845" s="63"/>
      <c r="BQ845" s="63"/>
      <c r="CD845" s="63"/>
    </row>
    <row r="846" spans="1:82" x14ac:dyDescent="0.35">
      <c r="A846" s="97"/>
      <c r="B846" s="82"/>
      <c r="C846" s="82"/>
      <c r="D846" s="82"/>
      <c r="E846" s="82"/>
      <c r="F846" s="63"/>
      <c r="G846" s="63"/>
      <c r="H846" s="63"/>
      <c r="I846" s="63"/>
      <c r="J846" s="63"/>
      <c r="K846" s="63"/>
      <c r="L846" s="63"/>
      <c r="M846" s="63"/>
      <c r="N846" s="63"/>
      <c r="O846" s="63"/>
      <c r="P846" s="63"/>
      <c r="Q846" s="63"/>
      <c r="R846" s="63"/>
      <c r="S846" s="63"/>
      <c r="T846" s="63"/>
      <c r="U846" s="63"/>
      <c r="X846" s="63"/>
      <c r="Y846" s="63"/>
      <c r="Z846" s="63"/>
      <c r="AA846" s="63"/>
      <c r="AB846" s="63"/>
      <c r="AC846" s="63"/>
      <c r="AD846" s="63"/>
      <c r="AE846" s="110"/>
      <c r="AF846" s="63"/>
      <c r="AG846" s="63"/>
      <c r="AH846" s="63"/>
      <c r="AI846" s="63"/>
      <c r="AJ846" s="63"/>
      <c r="AK846" s="63"/>
      <c r="AL846" s="63"/>
      <c r="AM846" s="63"/>
      <c r="AN846" s="63"/>
      <c r="AO846" s="63"/>
      <c r="AP846" s="63"/>
      <c r="AQ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R846" s="63"/>
      <c r="BS846" s="63"/>
      <c r="BT846" s="63"/>
      <c r="BU846" s="63"/>
      <c r="BV846" s="63"/>
      <c r="BW846" s="63"/>
      <c r="BX846" s="63"/>
      <c r="BY846" s="63"/>
      <c r="BZ846" s="63"/>
      <c r="CA846" s="63"/>
      <c r="CB846" s="63"/>
      <c r="CC846" s="63"/>
    </row>
    <row r="847" spans="1:82" x14ac:dyDescent="0.35">
      <c r="A847" s="97"/>
      <c r="B847" s="82"/>
      <c r="C847" s="82"/>
      <c r="D847" s="82"/>
      <c r="E847" s="82"/>
      <c r="F847" s="63"/>
      <c r="G847" s="63"/>
      <c r="H847" s="63"/>
      <c r="I847" s="63"/>
      <c r="J847" s="63"/>
      <c r="K847" s="63"/>
      <c r="L847" s="63"/>
      <c r="M847" s="63"/>
      <c r="N847" s="63"/>
      <c r="O847" s="63"/>
      <c r="P847" s="63"/>
      <c r="Q847" s="63"/>
      <c r="R847" s="63"/>
      <c r="S847" s="63"/>
      <c r="T847" s="63"/>
      <c r="U847" s="63"/>
      <c r="X847" s="63"/>
      <c r="Y847" s="63"/>
      <c r="Z847" s="63"/>
      <c r="AA847" s="63"/>
      <c r="AB847" s="63"/>
      <c r="AC847" s="63"/>
      <c r="AD847" s="63"/>
      <c r="AE847" s="110"/>
      <c r="AF847" s="63"/>
      <c r="AG847" s="63"/>
      <c r="AH847" s="63"/>
      <c r="AI847" s="63"/>
      <c r="AJ847" s="63"/>
      <c r="AK847" s="63"/>
      <c r="AL847" s="63"/>
      <c r="AM847" s="63"/>
      <c r="AN847" s="63"/>
      <c r="AO847" s="63"/>
      <c r="AP847" s="63"/>
      <c r="AQ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R847" s="63"/>
      <c r="BS847" s="63"/>
      <c r="BT847" s="63"/>
      <c r="BU847" s="63"/>
      <c r="BV847" s="63"/>
      <c r="BW847" s="63"/>
      <c r="BX847" s="63"/>
      <c r="BY847" s="63"/>
      <c r="BZ847" s="63"/>
      <c r="CA847" s="63"/>
      <c r="CB847" s="63"/>
      <c r="CC847" s="63"/>
    </row>
    <row r="848" spans="1:82" x14ac:dyDescent="0.35">
      <c r="A848" s="97"/>
      <c r="B848" s="82"/>
      <c r="C848" s="82"/>
      <c r="D848" s="82"/>
      <c r="E848" s="82"/>
      <c r="F848" s="63"/>
      <c r="G848" s="63"/>
      <c r="H848" s="63"/>
      <c r="I848" s="63"/>
      <c r="J848" s="63"/>
      <c r="K848" s="63"/>
      <c r="L848" s="63"/>
      <c r="M848" s="63"/>
      <c r="N848" s="63"/>
      <c r="O848" s="63"/>
      <c r="P848" s="63"/>
      <c r="Q848" s="63"/>
      <c r="R848" s="63"/>
      <c r="S848" s="63"/>
      <c r="T848" s="63"/>
      <c r="U848" s="63"/>
      <c r="X848" s="63"/>
      <c r="Y848" s="63"/>
      <c r="Z848" s="63"/>
      <c r="AA848" s="63"/>
      <c r="AB848" s="63"/>
      <c r="AC848" s="63"/>
      <c r="AD848" s="63"/>
      <c r="AE848" s="110"/>
      <c r="AF848" s="63"/>
      <c r="AG848" s="63"/>
      <c r="AH848" s="63"/>
      <c r="AI848" s="63"/>
      <c r="AJ848" s="63"/>
      <c r="AK848" s="63"/>
      <c r="AL848" s="63"/>
      <c r="AM848" s="63"/>
      <c r="AN848" s="63"/>
      <c r="AO848" s="63"/>
      <c r="AP848" s="63"/>
      <c r="AQ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R848" s="63"/>
      <c r="BS848" s="63"/>
      <c r="BT848" s="63"/>
      <c r="BU848" s="63"/>
      <c r="BV848" s="63"/>
      <c r="BW848" s="63"/>
      <c r="BX848" s="63"/>
      <c r="BY848" s="63"/>
      <c r="BZ848" s="63"/>
      <c r="CA848" s="63"/>
      <c r="CB848" s="63"/>
      <c r="CC848" s="63"/>
    </row>
    <row r="849" spans="1:81" x14ac:dyDescent="0.35">
      <c r="A849" s="97"/>
      <c r="B849" s="82"/>
      <c r="C849" s="82"/>
      <c r="D849" s="82"/>
      <c r="E849" s="82"/>
      <c r="F849" s="63"/>
      <c r="G849" s="63"/>
      <c r="H849" s="63"/>
      <c r="I849" s="63"/>
      <c r="J849" s="63"/>
      <c r="K849" s="63"/>
      <c r="L849" s="63"/>
      <c r="M849" s="63"/>
      <c r="N849" s="63"/>
      <c r="O849" s="63"/>
      <c r="P849" s="63"/>
      <c r="Q849" s="63"/>
      <c r="R849" s="63"/>
      <c r="S849" s="63"/>
      <c r="T849" s="63"/>
      <c r="U849" s="63"/>
      <c r="X849" s="63"/>
      <c r="Y849" s="63"/>
      <c r="Z849" s="63"/>
      <c r="AA849" s="63"/>
      <c r="AB849" s="63"/>
      <c r="AC849" s="63"/>
      <c r="AD849" s="63"/>
      <c r="AE849" s="110"/>
      <c r="AF849" s="63"/>
      <c r="AG849" s="63"/>
      <c r="AH849" s="63"/>
      <c r="AI849" s="63"/>
      <c r="AJ849" s="63"/>
      <c r="AK849" s="63"/>
      <c r="AL849" s="63"/>
      <c r="AM849" s="63"/>
      <c r="AN849" s="63"/>
      <c r="AO849" s="63"/>
      <c r="AP849" s="63"/>
      <c r="AQ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R849" s="63"/>
      <c r="BS849" s="63"/>
      <c r="BT849" s="63"/>
      <c r="BU849" s="63"/>
      <c r="BV849" s="63"/>
      <c r="BW849" s="63"/>
      <c r="BX849" s="63"/>
      <c r="BY849" s="63"/>
      <c r="BZ849" s="63"/>
      <c r="CA849" s="63"/>
      <c r="CB849" s="63"/>
      <c r="CC849" s="63"/>
    </row>
    <row r="850" spans="1:81" x14ac:dyDescent="0.35">
      <c r="A850" s="97"/>
      <c r="B850" s="82"/>
      <c r="C850" s="82"/>
      <c r="D850" s="82"/>
      <c r="E850" s="82"/>
      <c r="F850" s="63"/>
      <c r="G850" s="63"/>
      <c r="H850" s="63"/>
      <c r="I850" s="63"/>
      <c r="J850" s="63"/>
      <c r="K850" s="63"/>
      <c r="L850" s="63"/>
      <c r="M850" s="63"/>
      <c r="N850" s="63"/>
      <c r="O850" s="63"/>
      <c r="P850" s="63"/>
      <c r="Q850" s="63"/>
      <c r="R850" s="63"/>
      <c r="S850" s="63"/>
      <c r="T850" s="63"/>
      <c r="U850" s="63"/>
      <c r="X850" s="63"/>
      <c r="Y850" s="63"/>
      <c r="Z850" s="63"/>
      <c r="AA850" s="63"/>
      <c r="AB850" s="63"/>
      <c r="AC850" s="63"/>
      <c r="AD850" s="63"/>
      <c r="AE850" s="110"/>
      <c r="AF850" s="63"/>
      <c r="AG850" s="63"/>
      <c r="AH850" s="63"/>
      <c r="AI850" s="63"/>
      <c r="AJ850" s="63"/>
      <c r="AK850" s="63"/>
      <c r="AL850" s="63"/>
      <c r="AM850" s="63"/>
      <c r="AN850" s="63"/>
      <c r="AO850" s="63"/>
      <c r="AP850" s="63"/>
      <c r="AQ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R850" s="63"/>
      <c r="BS850" s="63"/>
      <c r="BT850" s="63"/>
      <c r="BU850" s="63"/>
      <c r="BV850" s="63"/>
      <c r="BW850" s="63"/>
      <c r="BX850" s="63"/>
      <c r="BY850" s="63"/>
      <c r="BZ850" s="63"/>
      <c r="CA850" s="63"/>
      <c r="CB850" s="63"/>
      <c r="CC850" s="63"/>
    </row>
    <row r="851" spans="1:81" x14ac:dyDescent="0.35">
      <c r="A851" s="97"/>
      <c r="B851" s="82"/>
      <c r="C851" s="82"/>
      <c r="D851" s="82"/>
      <c r="E851" s="82"/>
      <c r="F851" s="63"/>
      <c r="G851" s="63"/>
      <c r="H851" s="63"/>
      <c r="I851" s="63"/>
      <c r="J851" s="63"/>
      <c r="K851" s="63"/>
      <c r="L851" s="63"/>
      <c r="M851" s="63"/>
      <c r="N851" s="63"/>
      <c r="O851" s="63"/>
      <c r="P851" s="63"/>
      <c r="Q851" s="63"/>
      <c r="R851" s="63"/>
      <c r="S851" s="63"/>
      <c r="T851" s="63"/>
      <c r="U851" s="63"/>
      <c r="X851" s="63"/>
      <c r="Y851" s="63"/>
      <c r="Z851" s="63"/>
      <c r="AA851" s="63"/>
      <c r="AB851" s="63"/>
      <c r="AC851" s="63"/>
      <c r="AD851" s="63"/>
      <c r="AE851" s="110"/>
      <c r="AF851" s="63"/>
      <c r="AG851" s="63"/>
      <c r="AH851" s="63"/>
      <c r="AI851" s="63"/>
      <c r="AJ851" s="63"/>
      <c r="AK851" s="63"/>
      <c r="AL851" s="63"/>
      <c r="AM851" s="63"/>
      <c r="AN851" s="63"/>
      <c r="AO851" s="63"/>
      <c r="AP851" s="63"/>
      <c r="AQ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R851" s="63"/>
      <c r="BS851" s="63"/>
      <c r="BT851" s="63"/>
      <c r="BU851" s="63"/>
      <c r="BV851" s="63"/>
      <c r="BW851" s="63"/>
      <c r="BX851" s="63"/>
      <c r="BY851" s="63"/>
      <c r="BZ851" s="63"/>
      <c r="CA851" s="63"/>
      <c r="CB851" s="63"/>
      <c r="CC851" s="63"/>
    </row>
    <row r="852" spans="1:81" x14ac:dyDescent="0.35">
      <c r="A852" s="97"/>
      <c r="B852" s="82"/>
      <c r="C852" s="82"/>
      <c r="D852" s="82"/>
      <c r="E852" s="82"/>
      <c r="F852" s="63"/>
      <c r="G852" s="63"/>
      <c r="H852" s="63"/>
      <c r="I852" s="63"/>
      <c r="J852" s="63"/>
      <c r="K852" s="63"/>
      <c r="L852" s="63"/>
      <c r="M852" s="63"/>
      <c r="N852" s="63"/>
      <c r="O852" s="63"/>
      <c r="P852" s="63"/>
      <c r="Q852" s="63"/>
      <c r="R852" s="63"/>
      <c r="S852" s="63"/>
      <c r="T852" s="63"/>
      <c r="U852" s="63"/>
      <c r="X852" s="63"/>
      <c r="Y852" s="63"/>
      <c r="Z852" s="63"/>
      <c r="AA852" s="63"/>
      <c r="AB852" s="63"/>
      <c r="AC852" s="63"/>
      <c r="AD852" s="63"/>
      <c r="AE852" s="110"/>
      <c r="AF852" s="63"/>
      <c r="AG852" s="63"/>
      <c r="AH852" s="63"/>
      <c r="AI852" s="63"/>
      <c r="AJ852" s="63"/>
      <c r="AK852" s="63"/>
      <c r="AL852" s="63"/>
      <c r="AM852" s="63"/>
      <c r="AN852" s="63"/>
      <c r="AO852" s="63"/>
      <c r="AP852" s="63"/>
      <c r="AQ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R852" s="63"/>
      <c r="BS852" s="63"/>
      <c r="BT852" s="63"/>
      <c r="BU852" s="63"/>
      <c r="BV852" s="63"/>
      <c r="BW852" s="63"/>
      <c r="BX852" s="63"/>
      <c r="BY852" s="63"/>
      <c r="BZ852" s="63"/>
      <c r="CA852" s="63"/>
      <c r="CB852" s="63"/>
      <c r="CC852" s="63"/>
    </row>
    <row r="853" spans="1:81" x14ac:dyDescent="0.35">
      <c r="A853" s="97"/>
      <c r="B853" s="82"/>
      <c r="C853" s="82"/>
      <c r="D853" s="82"/>
      <c r="E853" s="82"/>
      <c r="F853" s="63"/>
      <c r="G853" s="63"/>
      <c r="H853" s="63"/>
      <c r="I853" s="63"/>
      <c r="J853" s="63"/>
      <c r="K853" s="63"/>
      <c r="L853" s="63"/>
      <c r="M853" s="63"/>
      <c r="N853" s="63"/>
      <c r="O853" s="63"/>
      <c r="P853" s="63"/>
      <c r="Q853" s="63"/>
      <c r="R853" s="63"/>
      <c r="S853" s="63"/>
      <c r="T853" s="63"/>
      <c r="U853" s="63"/>
      <c r="X853" s="63"/>
      <c r="Y853" s="63"/>
      <c r="Z853" s="63"/>
      <c r="AA853" s="63"/>
      <c r="AB853" s="63"/>
      <c r="AC853" s="63"/>
      <c r="AD853" s="63"/>
      <c r="AE853" s="110"/>
      <c r="AF853" s="63"/>
      <c r="AG853" s="63"/>
      <c r="AH853" s="63"/>
      <c r="AI853" s="63"/>
      <c r="AJ853" s="63"/>
      <c r="AK853" s="63"/>
      <c r="AL853" s="63"/>
      <c r="AM853" s="63"/>
      <c r="AN853" s="63"/>
      <c r="AO853" s="63"/>
      <c r="AP853" s="63"/>
      <c r="AQ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R853" s="63"/>
      <c r="BS853" s="63"/>
      <c r="BT853" s="63"/>
      <c r="BU853" s="63"/>
      <c r="BV853" s="63"/>
      <c r="BW853" s="63"/>
      <c r="BX853" s="63"/>
      <c r="BY853" s="63"/>
      <c r="BZ853" s="63"/>
      <c r="CA853" s="63"/>
      <c r="CB853" s="63"/>
      <c r="CC853" s="63"/>
    </row>
    <row r="854" spans="1:81" x14ac:dyDescent="0.35">
      <c r="A854" s="97"/>
      <c r="B854" s="82"/>
      <c r="C854" s="82"/>
      <c r="D854" s="82"/>
      <c r="E854" s="82"/>
      <c r="F854" s="63"/>
      <c r="G854" s="63"/>
      <c r="H854" s="63"/>
      <c r="I854" s="63"/>
      <c r="J854" s="63"/>
      <c r="K854" s="63"/>
      <c r="L854" s="63"/>
      <c r="M854" s="63"/>
      <c r="N854" s="63"/>
      <c r="O854" s="63"/>
      <c r="P854" s="63"/>
      <c r="Q854" s="63"/>
      <c r="R854" s="63"/>
      <c r="S854" s="63"/>
      <c r="T854" s="63"/>
      <c r="U854" s="63"/>
      <c r="X854" s="63"/>
      <c r="Y854" s="63"/>
      <c r="Z854" s="63"/>
      <c r="AA854" s="63"/>
      <c r="AB854" s="63"/>
      <c r="AC854" s="63"/>
      <c r="AD854" s="63"/>
      <c r="AE854" s="110"/>
      <c r="AF854" s="63"/>
      <c r="AG854" s="63"/>
      <c r="AH854" s="63"/>
      <c r="AI854" s="63"/>
      <c r="AJ854" s="63"/>
      <c r="AK854" s="63"/>
      <c r="AL854" s="63"/>
      <c r="AM854" s="63"/>
      <c r="AN854" s="63"/>
      <c r="AO854" s="63"/>
      <c r="AP854" s="63"/>
      <c r="AQ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R854" s="63"/>
      <c r="BS854" s="63"/>
      <c r="BT854" s="63"/>
      <c r="BU854" s="63"/>
      <c r="BV854" s="63"/>
      <c r="BW854" s="63"/>
      <c r="BX854" s="63"/>
      <c r="BY854" s="63"/>
      <c r="BZ854" s="63"/>
      <c r="CA854" s="63"/>
      <c r="CB854" s="63"/>
      <c r="CC854" s="63"/>
    </row>
    <row r="855" spans="1:81" x14ac:dyDescent="0.35">
      <c r="A855" s="97"/>
      <c r="B855" s="82"/>
      <c r="C855" s="82"/>
      <c r="D855" s="82"/>
      <c r="E855" s="82"/>
      <c r="F855" s="63"/>
      <c r="G855" s="63"/>
      <c r="H855" s="63"/>
      <c r="I855" s="63"/>
      <c r="J855" s="63"/>
      <c r="K855" s="63"/>
      <c r="L855" s="63"/>
      <c r="M855" s="63"/>
      <c r="N855" s="63"/>
      <c r="O855" s="63"/>
      <c r="P855" s="63"/>
      <c r="Q855" s="63"/>
      <c r="R855" s="63"/>
      <c r="S855" s="63"/>
      <c r="T855" s="63"/>
      <c r="U855" s="63"/>
      <c r="X855" s="63"/>
      <c r="Y855" s="63"/>
      <c r="Z855" s="63"/>
      <c r="AA855" s="63"/>
      <c r="AB855" s="63"/>
      <c r="AC855" s="63"/>
      <c r="AD855" s="63"/>
      <c r="AE855" s="110"/>
      <c r="AF855" s="63"/>
      <c r="AG855" s="63"/>
      <c r="AH855" s="63"/>
      <c r="AI855" s="63"/>
      <c r="AJ855" s="63"/>
      <c r="AK855" s="63"/>
      <c r="AL855" s="63"/>
      <c r="AM855" s="63"/>
      <c r="AN855" s="63"/>
      <c r="AO855" s="63"/>
      <c r="AP855" s="63"/>
      <c r="AQ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R855" s="63"/>
      <c r="BS855" s="63"/>
      <c r="BT855" s="63"/>
      <c r="BU855" s="63"/>
      <c r="BV855" s="63"/>
      <c r="BW855" s="63"/>
      <c r="BX855" s="63"/>
      <c r="BY855" s="63"/>
      <c r="BZ855" s="63"/>
      <c r="CA855" s="63"/>
      <c r="CB855" s="63"/>
      <c r="CC855" s="63"/>
    </row>
    <row r="856" spans="1:81" x14ac:dyDescent="0.35">
      <c r="A856" s="97"/>
      <c r="B856" s="82"/>
      <c r="C856" s="82"/>
      <c r="D856" s="82"/>
      <c r="E856" s="82"/>
      <c r="F856" s="63"/>
      <c r="G856" s="63"/>
      <c r="H856" s="63"/>
      <c r="I856" s="63"/>
      <c r="J856" s="63"/>
      <c r="K856" s="63"/>
      <c r="L856" s="63"/>
      <c r="M856" s="63"/>
      <c r="N856" s="63"/>
      <c r="O856" s="63"/>
      <c r="P856" s="63"/>
      <c r="Q856" s="63"/>
      <c r="R856" s="63"/>
      <c r="S856" s="63"/>
      <c r="T856" s="63"/>
      <c r="U856" s="63"/>
      <c r="X856" s="63"/>
      <c r="Y856" s="63"/>
      <c r="Z856" s="63"/>
      <c r="AA856" s="63"/>
      <c r="AB856" s="63"/>
      <c r="AC856" s="63"/>
      <c r="AD856" s="63"/>
      <c r="AE856" s="110"/>
      <c r="AF856" s="63"/>
      <c r="AG856" s="63"/>
      <c r="AH856" s="63"/>
      <c r="AI856" s="63"/>
      <c r="AJ856" s="63"/>
      <c r="AK856" s="63"/>
      <c r="AL856" s="63"/>
      <c r="AM856" s="63"/>
      <c r="AN856" s="63"/>
      <c r="AO856" s="63"/>
      <c r="AP856" s="63"/>
      <c r="AQ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R856" s="63"/>
      <c r="BS856" s="63"/>
      <c r="BT856" s="63"/>
      <c r="BU856" s="63"/>
      <c r="BV856" s="63"/>
      <c r="BW856" s="63"/>
      <c r="BX856" s="63"/>
      <c r="BY856" s="63"/>
      <c r="BZ856" s="63"/>
      <c r="CA856" s="63"/>
      <c r="CB856" s="63"/>
      <c r="CC856" s="63"/>
    </row>
    <row r="857" spans="1:81" x14ac:dyDescent="0.35">
      <c r="A857" s="97"/>
      <c r="B857" s="82"/>
      <c r="C857" s="82"/>
      <c r="D857" s="82"/>
      <c r="E857" s="82"/>
      <c r="F857" s="63"/>
      <c r="G857" s="63"/>
      <c r="H857" s="63"/>
      <c r="I857" s="63"/>
      <c r="J857" s="63"/>
      <c r="K857" s="63"/>
      <c r="L857" s="63"/>
      <c r="M857" s="63"/>
      <c r="N857" s="63"/>
      <c r="O857" s="63"/>
      <c r="P857" s="63"/>
      <c r="Q857" s="63"/>
      <c r="R857" s="63"/>
      <c r="S857" s="63"/>
      <c r="T857" s="63"/>
      <c r="U857" s="63"/>
      <c r="X857" s="63"/>
      <c r="Y857" s="63"/>
      <c r="Z857" s="63"/>
      <c r="AA857" s="63"/>
      <c r="AB857" s="63"/>
      <c r="AC857" s="63"/>
      <c r="AD857" s="63"/>
      <c r="AE857" s="110"/>
      <c r="AF857" s="63"/>
      <c r="AG857" s="63"/>
      <c r="AH857" s="63"/>
      <c r="AI857" s="63"/>
      <c r="AJ857" s="63"/>
      <c r="AK857" s="63"/>
      <c r="AL857" s="63"/>
      <c r="AM857" s="63"/>
      <c r="AN857" s="63"/>
      <c r="AO857" s="63"/>
      <c r="AP857" s="63"/>
      <c r="AQ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R857" s="63"/>
      <c r="BS857" s="63"/>
      <c r="BT857" s="63"/>
      <c r="BU857" s="63"/>
      <c r="BV857" s="63"/>
      <c r="BW857" s="63"/>
      <c r="BX857" s="63"/>
      <c r="BY857" s="63"/>
      <c r="BZ857" s="63"/>
      <c r="CA857" s="63"/>
      <c r="CB857" s="63"/>
      <c r="CC857" s="63"/>
    </row>
    <row r="858" spans="1:81" x14ac:dyDescent="0.35">
      <c r="A858" s="97"/>
      <c r="B858" s="82"/>
      <c r="C858" s="82"/>
      <c r="D858" s="82"/>
      <c r="E858" s="82"/>
      <c r="F858" s="63"/>
      <c r="G858" s="63"/>
      <c r="H858" s="63"/>
      <c r="I858" s="63"/>
      <c r="J858" s="63"/>
      <c r="K858" s="63"/>
      <c r="L858" s="63"/>
      <c r="M858" s="63"/>
      <c r="N858" s="63"/>
      <c r="O858" s="63"/>
      <c r="P858" s="63"/>
      <c r="Q858" s="63"/>
      <c r="R858" s="63"/>
      <c r="S858" s="63"/>
      <c r="T858" s="63"/>
      <c r="U858" s="63"/>
      <c r="X858" s="63"/>
      <c r="Y858" s="63"/>
      <c r="Z858" s="63"/>
      <c r="AA858" s="63"/>
      <c r="AB858" s="63"/>
      <c r="AC858" s="63"/>
      <c r="AD858" s="63"/>
      <c r="AE858" s="110"/>
      <c r="AF858" s="63"/>
      <c r="AG858" s="63"/>
      <c r="AH858" s="63"/>
      <c r="AI858" s="63"/>
      <c r="AJ858" s="63"/>
      <c r="AK858" s="63"/>
      <c r="AL858" s="63"/>
      <c r="AM858" s="63"/>
      <c r="AN858" s="63"/>
      <c r="AO858" s="63"/>
      <c r="AP858" s="63"/>
      <c r="AQ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R858" s="63"/>
      <c r="BS858" s="63"/>
      <c r="BT858" s="63"/>
      <c r="BU858" s="63"/>
      <c r="BV858" s="63"/>
      <c r="BW858" s="63"/>
      <c r="BX858" s="63"/>
      <c r="BY858" s="63"/>
      <c r="BZ858" s="63"/>
      <c r="CA858" s="63"/>
      <c r="CB858" s="63"/>
      <c r="CC858" s="63"/>
    </row>
    <row r="859" spans="1:81" x14ac:dyDescent="0.35">
      <c r="A859" s="97"/>
      <c r="B859" s="82"/>
      <c r="C859" s="82"/>
      <c r="D859" s="82"/>
      <c r="E859" s="82"/>
      <c r="F859" s="63"/>
      <c r="G859" s="63"/>
      <c r="H859" s="63"/>
      <c r="I859" s="63"/>
      <c r="J859" s="63"/>
      <c r="K859" s="63"/>
      <c r="L859" s="63"/>
      <c r="M859" s="63"/>
      <c r="N859" s="63"/>
      <c r="O859" s="63"/>
      <c r="P859" s="63"/>
      <c r="Q859" s="63"/>
      <c r="R859" s="63"/>
      <c r="S859" s="63"/>
      <c r="T859" s="63"/>
      <c r="U859" s="63"/>
      <c r="X859" s="63"/>
      <c r="Y859" s="63"/>
      <c r="Z859" s="63"/>
      <c r="AA859" s="63"/>
      <c r="AB859" s="63"/>
      <c r="AC859" s="63"/>
      <c r="AD859" s="63"/>
      <c r="AE859" s="110"/>
      <c r="AF859" s="63"/>
      <c r="AG859" s="63"/>
      <c r="AH859" s="63"/>
      <c r="AI859" s="63"/>
      <c r="AJ859" s="63"/>
      <c r="AK859" s="63"/>
      <c r="AL859" s="63"/>
      <c r="AM859" s="63"/>
      <c r="AN859" s="63"/>
      <c r="AO859" s="63"/>
      <c r="AP859" s="63"/>
      <c r="AQ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R859" s="63"/>
      <c r="BS859" s="63"/>
      <c r="BT859" s="63"/>
      <c r="BU859" s="63"/>
      <c r="BV859" s="63"/>
      <c r="BW859" s="63"/>
      <c r="BX859" s="63"/>
      <c r="BY859" s="63"/>
      <c r="BZ859" s="63"/>
      <c r="CA859" s="63"/>
      <c r="CB859" s="63"/>
      <c r="CC859" s="63"/>
    </row>
    <row r="860" spans="1:81" x14ac:dyDescent="0.35">
      <c r="A860" s="97"/>
      <c r="B860" s="82"/>
      <c r="C860" s="82"/>
      <c r="D860" s="82"/>
      <c r="E860" s="82"/>
      <c r="F860" s="63"/>
      <c r="G860" s="63"/>
      <c r="H860" s="63"/>
      <c r="I860" s="63"/>
      <c r="J860" s="63"/>
      <c r="K860" s="63"/>
      <c r="L860" s="63"/>
      <c r="M860" s="63"/>
      <c r="N860" s="63"/>
      <c r="O860" s="63"/>
      <c r="P860" s="63"/>
      <c r="Q860" s="63"/>
      <c r="R860" s="63"/>
      <c r="S860" s="63"/>
      <c r="T860" s="63"/>
      <c r="U860" s="63"/>
      <c r="X860" s="63"/>
      <c r="Y860" s="63"/>
      <c r="Z860" s="63"/>
      <c r="AA860" s="63"/>
      <c r="AB860" s="63"/>
      <c r="AC860" s="63"/>
      <c r="AD860" s="63"/>
      <c r="AE860" s="110"/>
      <c r="AF860" s="63"/>
      <c r="AG860" s="63"/>
      <c r="AH860" s="63"/>
      <c r="AI860" s="63"/>
      <c r="AJ860" s="63"/>
      <c r="AK860" s="63"/>
      <c r="AL860" s="63"/>
      <c r="AM860" s="63"/>
      <c r="AN860" s="63"/>
      <c r="AO860" s="63"/>
      <c r="AP860" s="63"/>
      <c r="AQ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R860" s="63"/>
      <c r="BS860" s="63"/>
      <c r="BT860" s="63"/>
      <c r="BU860" s="63"/>
      <c r="BV860" s="63"/>
      <c r="BW860" s="63"/>
      <c r="BX860" s="63"/>
      <c r="BY860" s="63"/>
      <c r="BZ860" s="63"/>
      <c r="CA860" s="63"/>
      <c r="CB860" s="63"/>
      <c r="CC860" s="63"/>
    </row>
    <row r="861" spans="1:81" x14ac:dyDescent="0.35">
      <c r="A861" s="97"/>
      <c r="B861" s="82"/>
      <c r="C861" s="82"/>
      <c r="D861" s="82"/>
      <c r="E861" s="82"/>
      <c r="F861" s="63"/>
      <c r="G861" s="63"/>
      <c r="H861" s="63"/>
      <c r="I861" s="63"/>
      <c r="J861" s="63"/>
      <c r="K861" s="63"/>
      <c r="L861" s="63"/>
      <c r="M861" s="63"/>
      <c r="N861" s="63"/>
      <c r="O861" s="63"/>
      <c r="P861" s="63"/>
      <c r="Q861" s="63"/>
      <c r="R861" s="63"/>
      <c r="S861" s="63"/>
      <c r="T861" s="63"/>
      <c r="U861" s="63"/>
      <c r="X861" s="63"/>
      <c r="Y861" s="63"/>
      <c r="Z861" s="63"/>
      <c r="AA861" s="63"/>
      <c r="AB861" s="63"/>
      <c r="AC861" s="63"/>
      <c r="AD861" s="63"/>
      <c r="AE861" s="110"/>
      <c r="AF861" s="63"/>
      <c r="AG861" s="63"/>
      <c r="AH861" s="63"/>
      <c r="AI861" s="63"/>
      <c r="AJ861" s="63"/>
      <c r="AK861" s="63"/>
      <c r="AL861" s="63"/>
      <c r="AM861" s="63"/>
      <c r="AN861" s="63"/>
      <c r="AO861" s="63"/>
      <c r="AP861" s="63"/>
      <c r="AQ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R861" s="63"/>
      <c r="BS861" s="63"/>
      <c r="BT861" s="63"/>
      <c r="BU861" s="63"/>
      <c r="BV861" s="63"/>
      <c r="BW861" s="63"/>
      <c r="BX861" s="63"/>
      <c r="BY861" s="63"/>
      <c r="BZ861" s="63"/>
      <c r="CA861" s="63"/>
      <c r="CB861" s="63"/>
      <c r="CC861" s="63"/>
    </row>
    <row r="862" spans="1:81" x14ac:dyDescent="0.35">
      <c r="A862" s="97"/>
      <c r="B862" s="82"/>
      <c r="C862" s="82"/>
      <c r="D862" s="82"/>
      <c r="E862" s="82"/>
      <c r="F862" s="63"/>
      <c r="G862" s="63"/>
      <c r="H862" s="63"/>
      <c r="I862" s="63"/>
      <c r="J862" s="63"/>
      <c r="K862" s="63"/>
      <c r="L862" s="63"/>
      <c r="M862" s="63"/>
      <c r="N862" s="63"/>
      <c r="O862" s="63"/>
      <c r="P862" s="63"/>
      <c r="Q862" s="63"/>
      <c r="R862" s="63"/>
      <c r="S862" s="63"/>
      <c r="T862" s="63"/>
      <c r="U862" s="63"/>
      <c r="X862" s="63"/>
      <c r="Y862" s="63"/>
      <c r="Z862" s="63"/>
      <c r="AA862" s="63"/>
      <c r="AB862" s="63"/>
      <c r="AC862" s="63"/>
      <c r="AD862" s="63"/>
      <c r="AE862" s="110"/>
      <c r="AF862" s="63"/>
      <c r="AG862" s="63"/>
      <c r="AH862" s="63"/>
      <c r="AI862" s="63"/>
      <c r="AJ862" s="63"/>
      <c r="AK862" s="63"/>
      <c r="AL862" s="63"/>
      <c r="AM862" s="63"/>
      <c r="AN862" s="63"/>
      <c r="AO862" s="63"/>
      <c r="AP862" s="63"/>
      <c r="AQ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R862" s="63"/>
      <c r="BS862" s="63"/>
      <c r="BT862" s="63"/>
      <c r="BU862" s="63"/>
      <c r="BV862" s="63"/>
      <c r="BW862" s="63"/>
      <c r="BX862" s="63"/>
      <c r="BY862" s="63"/>
      <c r="BZ862" s="63"/>
      <c r="CA862" s="63"/>
      <c r="CB862" s="63"/>
      <c r="CC862" s="63"/>
    </row>
    <row r="863" spans="1:81" x14ac:dyDescent="0.35">
      <c r="A863" s="97"/>
      <c r="B863" s="82"/>
      <c r="C863" s="82"/>
      <c r="D863" s="82"/>
      <c r="E863" s="82"/>
      <c r="F863" s="63"/>
      <c r="G863" s="63"/>
      <c r="H863" s="63"/>
      <c r="I863" s="63"/>
      <c r="J863" s="63"/>
      <c r="K863" s="63"/>
      <c r="L863" s="63"/>
      <c r="M863" s="63"/>
      <c r="N863" s="63"/>
      <c r="O863" s="63"/>
      <c r="P863" s="63"/>
      <c r="Q863" s="63"/>
      <c r="R863" s="63"/>
      <c r="S863" s="63"/>
      <c r="T863" s="63"/>
      <c r="U863" s="63"/>
      <c r="X863" s="63"/>
      <c r="Y863" s="63"/>
      <c r="Z863" s="63"/>
      <c r="AA863" s="63"/>
      <c r="AB863" s="63"/>
      <c r="AC863" s="63"/>
      <c r="AD863" s="63"/>
      <c r="AE863" s="110"/>
      <c r="AF863" s="63"/>
      <c r="AG863" s="63"/>
      <c r="AH863" s="63"/>
      <c r="AI863" s="63"/>
      <c r="AJ863" s="63"/>
      <c r="AK863" s="63"/>
      <c r="AL863" s="63"/>
      <c r="AM863" s="63"/>
      <c r="AN863" s="63"/>
      <c r="AO863" s="63"/>
      <c r="AP863" s="63"/>
      <c r="AQ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R863" s="63"/>
      <c r="BS863" s="63"/>
      <c r="BT863" s="63"/>
      <c r="BU863" s="63"/>
      <c r="BV863" s="63"/>
      <c r="BW863" s="63"/>
      <c r="BX863" s="63"/>
      <c r="BY863" s="63"/>
      <c r="BZ863" s="63"/>
      <c r="CA863" s="63"/>
      <c r="CB863" s="63"/>
      <c r="CC863" s="63"/>
    </row>
    <row r="864" spans="1:81" x14ac:dyDescent="0.35">
      <c r="A864" s="97"/>
      <c r="B864" s="82"/>
      <c r="C864" s="82"/>
      <c r="D864" s="82"/>
      <c r="E864" s="82"/>
      <c r="F864" s="63"/>
      <c r="G864" s="63"/>
      <c r="H864" s="63"/>
      <c r="I864" s="63"/>
      <c r="J864" s="63"/>
      <c r="K864" s="63"/>
      <c r="L864" s="63"/>
      <c r="M864" s="63"/>
      <c r="N864" s="63"/>
      <c r="O864" s="63"/>
      <c r="P864" s="63"/>
      <c r="Q864" s="63"/>
      <c r="R864" s="63"/>
      <c r="S864" s="63"/>
      <c r="T864" s="63"/>
      <c r="U864" s="63"/>
      <c r="X864" s="63"/>
      <c r="Y864" s="63"/>
      <c r="Z864" s="63"/>
      <c r="AA864" s="63"/>
      <c r="AB864" s="63"/>
      <c r="AC864" s="63"/>
      <c r="AD864" s="63"/>
      <c r="AE864" s="110"/>
      <c r="AF864" s="63"/>
      <c r="AG864" s="63"/>
      <c r="AH864" s="63"/>
      <c r="AI864" s="63"/>
      <c r="AJ864" s="63"/>
      <c r="AK864" s="63"/>
      <c r="AL864" s="63"/>
      <c r="AM864" s="63"/>
      <c r="AN864" s="63"/>
      <c r="AO864" s="63"/>
      <c r="AP864" s="63"/>
      <c r="AQ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R864" s="63"/>
      <c r="BS864" s="63"/>
      <c r="BT864" s="63"/>
      <c r="BU864" s="63"/>
      <c r="BV864" s="63"/>
      <c r="BW864" s="63"/>
      <c r="BX864" s="63"/>
      <c r="BY864" s="63"/>
      <c r="BZ864" s="63"/>
      <c r="CA864" s="63"/>
      <c r="CB864" s="63"/>
      <c r="CC864" s="63"/>
    </row>
    <row r="865" spans="1:81" x14ac:dyDescent="0.35">
      <c r="A865" s="97"/>
      <c r="B865" s="82"/>
      <c r="C865" s="82"/>
      <c r="D865" s="82"/>
      <c r="E865" s="82"/>
      <c r="F865" s="63"/>
      <c r="G865" s="63"/>
      <c r="H865" s="63"/>
      <c r="I865" s="63"/>
      <c r="J865" s="63"/>
      <c r="K865" s="63"/>
      <c r="L865" s="63"/>
      <c r="M865" s="63"/>
      <c r="N865" s="63"/>
      <c r="O865" s="63"/>
      <c r="P865" s="63"/>
      <c r="Q865" s="63"/>
      <c r="R865" s="63"/>
      <c r="S865" s="63"/>
      <c r="T865" s="63"/>
      <c r="U865" s="63"/>
      <c r="X865" s="63"/>
      <c r="Y865" s="63"/>
      <c r="Z865" s="63"/>
      <c r="AA865" s="63"/>
      <c r="AB865" s="63"/>
      <c r="AC865" s="63"/>
      <c r="AD865" s="63"/>
      <c r="AE865" s="110"/>
      <c r="AF865" s="63"/>
      <c r="AG865" s="63"/>
      <c r="AH865" s="63"/>
      <c r="AI865" s="63"/>
      <c r="AJ865" s="63"/>
      <c r="AK865" s="63"/>
      <c r="AL865" s="63"/>
      <c r="AM865" s="63"/>
      <c r="AN865" s="63"/>
      <c r="AO865" s="63"/>
      <c r="AP865" s="63"/>
      <c r="AQ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R865" s="63"/>
      <c r="BS865" s="63"/>
      <c r="BT865" s="63"/>
      <c r="BU865" s="63"/>
      <c r="BV865" s="63"/>
      <c r="BW865" s="63"/>
      <c r="BX865" s="63"/>
      <c r="BY865" s="63"/>
      <c r="BZ865" s="63"/>
      <c r="CA865" s="63"/>
      <c r="CB865" s="63"/>
      <c r="CC865" s="63"/>
    </row>
    <row r="866" spans="1:81" x14ac:dyDescent="0.35">
      <c r="A866" s="97"/>
      <c r="B866" s="82"/>
      <c r="C866" s="82"/>
      <c r="D866" s="82"/>
      <c r="E866" s="82"/>
      <c r="F866" s="63"/>
      <c r="G866" s="63"/>
      <c r="H866" s="63"/>
      <c r="I866" s="63"/>
      <c r="J866" s="63"/>
      <c r="K866" s="63"/>
      <c r="L866" s="63"/>
      <c r="M866" s="63"/>
      <c r="N866" s="63"/>
      <c r="O866" s="63"/>
      <c r="P866" s="63"/>
      <c r="Q866" s="63"/>
      <c r="R866" s="63"/>
      <c r="S866" s="63"/>
      <c r="T866" s="63"/>
      <c r="U866" s="63"/>
      <c r="X866" s="63"/>
      <c r="Y866" s="63"/>
      <c r="Z866" s="63"/>
      <c r="AA866" s="63"/>
      <c r="AB866" s="63"/>
      <c r="AC866" s="63"/>
      <c r="AD866" s="63"/>
      <c r="AE866" s="110"/>
      <c r="AF866" s="63"/>
      <c r="AG866" s="63"/>
      <c r="AH866" s="63"/>
      <c r="AI866" s="63"/>
      <c r="AJ866" s="63"/>
      <c r="AK866" s="63"/>
      <c r="AL866" s="63"/>
      <c r="AM866" s="63"/>
      <c r="AN866" s="63"/>
      <c r="AO866" s="63"/>
      <c r="AP866" s="63"/>
      <c r="AQ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R866" s="63"/>
      <c r="BS866" s="63"/>
      <c r="BT866" s="63"/>
      <c r="BU866" s="63"/>
      <c r="BV866" s="63"/>
      <c r="BW866" s="63"/>
      <c r="BX866" s="63"/>
      <c r="BY866" s="63"/>
      <c r="BZ866" s="63"/>
      <c r="CA866" s="63"/>
      <c r="CB866" s="63"/>
      <c r="CC866" s="63"/>
    </row>
    <row r="867" spans="1:81" x14ac:dyDescent="0.35">
      <c r="A867" s="97"/>
      <c r="B867" s="82"/>
      <c r="C867" s="82"/>
      <c r="D867" s="82"/>
      <c r="E867" s="82"/>
      <c r="F867" s="63"/>
      <c r="G867" s="63"/>
      <c r="H867" s="63"/>
      <c r="I867" s="63"/>
      <c r="J867" s="63"/>
      <c r="K867" s="63"/>
      <c r="L867" s="63"/>
      <c r="M867" s="63"/>
      <c r="N867" s="63"/>
      <c r="O867" s="63"/>
      <c r="P867" s="63"/>
      <c r="Q867" s="63"/>
      <c r="R867" s="63"/>
      <c r="S867" s="63"/>
      <c r="T867" s="63"/>
      <c r="U867" s="63"/>
      <c r="X867" s="63"/>
      <c r="Y867" s="63"/>
      <c r="Z867" s="63"/>
      <c r="AA867" s="63"/>
      <c r="AB867" s="63"/>
      <c r="AC867" s="63"/>
      <c r="AD867" s="63"/>
      <c r="AE867" s="110"/>
      <c r="AF867" s="63"/>
      <c r="AG867" s="63"/>
      <c r="AH867" s="63"/>
      <c r="AI867" s="63"/>
      <c r="AJ867" s="63"/>
      <c r="AK867" s="63"/>
      <c r="AL867" s="63"/>
      <c r="AM867" s="63"/>
      <c r="AN867" s="63"/>
      <c r="AO867" s="63"/>
      <c r="AP867" s="63"/>
      <c r="AQ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R867" s="63"/>
      <c r="BS867" s="63"/>
      <c r="BT867" s="63"/>
      <c r="BU867" s="63"/>
      <c r="BV867" s="63"/>
      <c r="BW867" s="63"/>
      <c r="BX867" s="63"/>
      <c r="BY867" s="63"/>
      <c r="BZ867" s="63"/>
      <c r="CA867" s="63"/>
      <c r="CB867" s="63"/>
      <c r="CC867" s="63"/>
    </row>
    <row r="868" spans="1:81" x14ac:dyDescent="0.35">
      <c r="A868" s="97"/>
      <c r="B868" s="82"/>
      <c r="C868" s="82"/>
      <c r="D868" s="82"/>
      <c r="E868" s="82"/>
      <c r="F868" s="63"/>
      <c r="G868" s="63"/>
      <c r="H868" s="63"/>
      <c r="I868" s="63"/>
      <c r="J868" s="63"/>
      <c r="K868" s="63"/>
      <c r="L868" s="63"/>
      <c r="M868" s="63"/>
      <c r="N868" s="63"/>
      <c r="O868" s="63"/>
      <c r="P868" s="63"/>
      <c r="Q868" s="63"/>
      <c r="R868" s="63"/>
      <c r="S868" s="63"/>
      <c r="T868" s="63"/>
      <c r="U868" s="63"/>
      <c r="X868" s="63"/>
      <c r="Y868" s="63"/>
      <c r="Z868" s="63"/>
      <c r="AA868" s="63"/>
      <c r="AB868" s="63"/>
      <c r="AC868" s="63"/>
      <c r="AD868" s="63"/>
      <c r="AE868" s="110"/>
      <c r="AF868" s="63"/>
      <c r="AG868" s="63"/>
      <c r="AH868" s="63"/>
      <c r="AI868" s="63"/>
      <c r="AJ868" s="63"/>
      <c r="AK868" s="63"/>
      <c r="AL868" s="63"/>
      <c r="AM868" s="63"/>
      <c r="AN868" s="63"/>
      <c r="AO868" s="63"/>
      <c r="AP868" s="63"/>
      <c r="AQ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R868" s="63"/>
      <c r="BS868" s="63"/>
      <c r="BT868" s="63"/>
      <c r="BU868" s="63"/>
      <c r="BV868" s="63"/>
      <c r="BW868" s="63"/>
      <c r="BX868" s="63"/>
      <c r="BY868" s="63"/>
      <c r="BZ868" s="63"/>
      <c r="CA868" s="63"/>
      <c r="CB868" s="63"/>
      <c r="CC868" s="63"/>
    </row>
    <row r="869" spans="1:81" x14ac:dyDescent="0.35">
      <c r="A869" s="97"/>
      <c r="B869" s="82"/>
      <c r="C869" s="82"/>
      <c r="D869" s="82"/>
      <c r="E869" s="82"/>
      <c r="F869" s="63"/>
      <c r="G869" s="63"/>
      <c r="H869" s="63"/>
      <c r="I869" s="63"/>
      <c r="J869" s="63"/>
      <c r="K869" s="63"/>
      <c r="L869" s="63"/>
      <c r="M869" s="63"/>
      <c r="N869" s="63"/>
      <c r="O869" s="63"/>
      <c r="P869" s="63"/>
      <c r="Q869" s="63"/>
      <c r="R869" s="63"/>
      <c r="S869" s="63"/>
      <c r="T869" s="63"/>
      <c r="U869" s="63"/>
      <c r="X869" s="63"/>
      <c r="Y869" s="63"/>
      <c r="Z869" s="63"/>
      <c r="AA869" s="63"/>
      <c r="AB869" s="63"/>
      <c r="AC869" s="63"/>
      <c r="AD869" s="63"/>
      <c r="AE869" s="110"/>
      <c r="AF869" s="63"/>
      <c r="AG869" s="63"/>
      <c r="AH869" s="63"/>
      <c r="AI869" s="63"/>
      <c r="AJ869" s="63"/>
      <c r="AK869" s="63"/>
      <c r="AL869" s="63"/>
      <c r="AM869" s="63"/>
      <c r="AN869" s="63"/>
      <c r="AO869" s="63"/>
      <c r="AP869" s="63"/>
      <c r="AQ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R869" s="63"/>
      <c r="BS869" s="63"/>
      <c r="BT869" s="63"/>
      <c r="BU869" s="63"/>
      <c r="BV869" s="63"/>
      <c r="BW869" s="63"/>
      <c r="BX869" s="63"/>
      <c r="BY869" s="63"/>
      <c r="BZ869" s="63"/>
      <c r="CA869" s="63"/>
      <c r="CB869" s="63"/>
      <c r="CC869" s="63"/>
    </row>
    <row r="870" spans="1:81" x14ac:dyDescent="0.35">
      <c r="A870" s="97"/>
      <c r="B870" s="82"/>
      <c r="C870" s="82"/>
      <c r="D870" s="82"/>
      <c r="E870" s="82"/>
      <c r="F870" s="63"/>
      <c r="G870" s="63"/>
      <c r="H870" s="63"/>
      <c r="I870" s="63"/>
      <c r="J870" s="63"/>
      <c r="K870" s="63"/>
      <c r="L870" s="63"/>
      <c r="M870" s="63"/>
      <c r="N870" s="63"/>
      <c r="O870" s="63"/>
      <c r="P870" s="63"/>
      <c r="Q870" s="63"/>
      <c r="R870" s="63"/>
      <c r="S870" s="63"/>
      <c r="T870" s="63"/>
      <c r="U870" s="63"/>
      <c r="X870" s="63"/>
      <c r="Y870" s="63"/>
      <c r="Z870" s="63"/>
      <c r="AA870" s="63"/>
      <c r="AB870" s="63"/>
      <c r="AC870" s="63"/>
      <c r="AD870" s="63"/>
      <c r="AE870" s="110"/>
      <c r="AF870" s="63"/>
      <c r="AG870" s="63"/>
      <c r="AH870" s="63"/>
      <c r="AI870" s="63"/>
      <c r="AJ870" s="63"/>
      <c r="AK870" s="63"/>
      <c r="AL870" s="63"/>
      <c r="AM870" s="63"/>
      <c r="AN870" s="63"/>
      <c r="AO870" s="63"/>
      <c r="AP870" s="63"/>
      <c r="AQ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R870" s="63"/>
      <c r="BS870" s="63"/>
      <c r="BT870" s="63"/>
      <c r="BU870" s="63"/>
      <c r="BV870" s="63"/>
      <c r="BW870" s="63"/>
      <c r="BX870" s="63"/>
      <c r="BY870" s="63"/>
      <c r="BZ870" s="63"/>
      <c r="CA870" s="63"/>
      <c r="CB870" s="63"/>
      <c r="CC870" s="63"/>
    </row>
    <row r="871" spans="1:81" x14ac:dyDescent="0.35">
      <c r="A871" s="97"/>
      <c r="B871" s="82"/>
      <c r="C871" s="82"/>
      <c r="D871" s="82"/>
      <c r="E871" s="82"/>
      <c r="F871" s="63"/>
      <c r="G871" s="63"/>
      <c r="H871" s="63"/>
      <c r="I871" s="63"/>
      <c r="J871" s="63"/>
      <c r="K871" s="63"/>
      <c r="L871" s="63"/>
      <c r="M871" s="63"/>
      <c r="N871" s="63"/>
      <c r="O871" s="63"/>
      <c r="P871" s="63"/>
      <c r="Q871" s="63"/>
      <c r="R871" s="63"/>
      <c r="S871" s="63"/>
      <c r="T871" s="63"/>
      <c r="U871" s="63"/>
      <c r="X871" s="63"/>
      <c r="Y871" s="63"/>
      <c r="Z871" s="63"/>
      <c r="AA871" s="63"/>
      <c r="AB871" s="63"/>
      <c r="AC871" s="63"/>
      <c r="AD871" s="63"/>
      <c r="AE871" s="110"/>
      <c r="AF871" s="63"/>
      <c r="AG871" s="63"/>
      <c r="AH871" s="63"/>
      <c r="AI871" s="63"/>
      <c r="AJ871" s="63"/>
      <c r="AK871" s="63"/>
      <c r="AL871" s="63"/>
      <c r="AM871" s="63"/>
      <c r="AN871" s="63"/>
      <c r="AO871" s="63"/>
      <c r="AP871" s="63"/>
      <c r="AQ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R871" s="63"/>
      <c r="BS871" s="63"/>
      <c r="BT871" s="63"/>
      <c r="BU871" s="63"/>
      <c r="BV871" s="63"/>
      <c r="BW871" s="63"/>
      <c r="BX871" s="63"/>
      <c r="BY871" s="63"/>
      <c r="BZ871" s="63"/>
      <c r="CA871" s="63"/>
      <c r="CB871" s="63"/>
      <c r="CC871" s="63"/>
    </row>
    <row r="872" spans="1:81" x14ac:dyDescent="0.35">
      <c r="A872" s="97"/>
      <c r="B872" s="82"/>
      <c r="C872" s="82"/>
      <c r="D872" s="82"/>
      <c r="E872" s="82"/>
      <c r="F872" s="63"/>
      <c r="G872" s="63"/>
      <c r="H872" s="63"/>
      <c r="I872" s="63"/>
      <c r="J872" s="63"/>
      <c r="K872" s="63"/>
      <c r="L872" s="63"/>
      <c r="M872" s="63"/>
      <c r="N872" s="63"/>
      <c r="O872" s="63"/>
      <c r="P872" s="63"/>
      <c r="Q872" s="63"/>
      <c r="R872" s="63"/>
      <c r="S872" s="63"/>
      <c r="T872" s="63"/>
      <c r="U872" s="63"/>
      <c r="X872" s="63"/>
      <c r="Y872" s="63"/>
      <c r="Z872" s="63"/>
      <c r="AA872" s="63"/>
      <c r="AB872" s="63"/>
      <c r="AC872" s="63"/>
      <c r="AD872" s="63"/>
      <c r="AE872" s="110"/>
      <c r="AF872" s="63"/>
      <c r="AG872" s="63"/>
      <c r="AH872" s="63"/>
      <c r="AI872" s="63"/>
      <c r="AJ872" s="63"/>
      <c r="AK872" s="63"/>
      <c r="AL872" s="63"/>
      <c r="AM872" s="63"/>
      <c r="AN872" s="63"/>
      <c r="AO872" s="63"/>
      <c r="AP872" s="63"/>
      <c r="AQ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R872" s="63"/>
      <c r="BS872" s="63"/>
      <c r="BT872" s="63"/>
      <c r="BU872" s="63"/>
      <c r="BV872" s="63"/>
      <c r="BW872" s="63"/>
      <c r="BX872" s="63"/>
      <c r="BY872" s="63"/>
      <c r="BZ872" s="63"/>
      <c r="CA872" s="63"/>
      <c r="CB872" s="63"/>
      <c r="CC872" s="63"/>
    </row>
    <row r="873" spans="1:81" x14ac:dyDescent="0.35">
      <c r="A873" s="97"/>
      <c r="B873" s="82"/>
      <c r="C873" s="82"/>
      <c r="D873" s="82"/>
      <c r="E873" s="82"/>
      <c r="F873" s="63"/>
      <c r="G873" s="63"/>
      <c r="H873" s="63"/>
      <c r="I873" s="63"/>
      <c r="J873" s="63"/>
      <c r="K873" s="63"/>
      <c r="L873" s="63"/>
      <c r="M873" s="63"/>
      <c r="N873" s="63"/>
      <c r="O873" s="63"/>
      <c r="P873" s="63"/>
      <c r="Q873" s="63"/>
      <c r="R873" s="63"/>
      <c r="S873" s="63"/>
      <c r="T873" s="63"/>
      <c r="U873" s="63"/>
      <c r="X873" s="63"/>
      <c r="Y873" s="63"/>
      <c r="Z873" s="63"/>
      <c r="AA873" s="63"/>
      <c r="AB873" s="63"/>
      <c r="AC873" s="63"/>
      <c r="AD873" s="63"/>
      <c r="AE873" s="110"/>
      <c r="AF873" s="63"/>
      <c r="AG873" s="63"/>
      <c r="AH873" s="63"/>
      <c r="AI873" s="63"/>
      <c r="AJ873" s="63"/>
      <c r="AK873" s="63"/>
      <c r="AL873" s="63"/>
      <c r="AM873" s="63"/>
      <c r="AN873" s="63"/>
      <c r="AO873" s="63"/>
      <c r="AP873" s="63"/>
      <c r="AQ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R873" s="63"/>
      <c r="BS873" s="63"/>
      <c r="BT873" s="63"/>
      <c r="BU873" s="63"/>
      <c r="BV873" s="63"/>
      <c r="BW873" s="63"/>
      <c r="BX873" s="63"/>
      <c r="BY873" s="63"/>
      <c r="BZ873" s="63"/>
      <c r="CA873" s="63"/>
      <c r="CB873" s="63"/>
      <c r="CC873" s="63"/>
    </row>
    <row r="874" spans="1:81" x14ac:dyDescent="0.35">
      <c r="A874" s="97"/>
      <c r="B874" s="82"/>
      <c r="C874" s="82"/>
      <c r="D874" s="82"/>
      <c r="E874" s="82"/>
      <c r="F874" s="63"/>
      <c r="G874" s="63"/>
      <c r="H874" s="63"/>
      <c r="I874" s="63"/>
      <c r="J874" s="63"/>
      <c r="K874" s="63"/>
      <c r="L874" s="63"/>
      <c r="M874" s="63"/>
      <c r="N874" s="63"/>
      <c r="O874" s="63"/>
      <c r="P874" s="63"/>
      <c r="Q874" s="63"/>
      <c r="R874" s="63"/>
      <c r="S874" s="63"/>
      <c r="T874" s="63"/>
      <c r="U874" s="63"/>
      <c r="X874" s="63"/>
      <c r="Y874" s="63"/>
      <c r="Z874" s="63"/>
      <c r="AA874" s="63"/>
      <c r="AB874" s="63"/>
      <c r="AC874" s="63"/>
      <c r="AD874" s="63"/>
      <c r="AE874" s="110"/>
      <c r="AF874" s="63"/>
      <c r="AG874" s="63"/>
      <c r="AH874" s="63"/>
      <c r="AI874" s="63"/>
      <c r="AJ874" s="63"/>
      <c r="AK874" s="63"/>
      <c r="AL874" s="63"/>
      <c r="AM874" s="63"/>
      <c r="AN874" s="63"/>
      <c r="AO874" s="63"/>
      <c r="AP874" s="63"/>
      <c r="AQ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R874" s="63"/>
      <c r="BS874" s="63"/>
      <c r="BT874" s="63"/>
      <c r="BU874" s="63"/>
      <c r="BV874" s="63"/>
      <c r="BW874" s="63"/>
      <c r="BX874" s="63"/>
      <c r="BY874" s="63"/>
      <c r="BZ874" s="63"/>
      <c r="CA874" s="63"/>
      <c r="CB874" s="63"/>
      <c r="CC874" s="63"/>
    </row>
    <row r="875" spans="1:81" x14ac:dyDescent="0.35">
      <c r="A875" s="97"/>
      <c r="B875" s="82"/>
      <c r="C875" s="82"/>
      <c r="D875" s="82"/>
      <c r="E875" s="82"/>
      <c r="F875" s="63"/>
      <c r="G875" s="63"/>
      <c r="H875" s="63"/>
      <c r="I875" s="63"/>
      <c r="J875" s="63"/>
      <c r="K875" s="63"/>
      <c r="L875" s="63"/>
      <c r="M875" s="63"/>
      <c r="N875" s="63"/>
      <c r="O875" s="63"/>
      <c r="P875" s="63"/>
      <c r="Q875" s="63"/>
      <c r="R875" s="63"/>
      <c r="S875" s="63"/>
      <c r="T875" s="63"/>
      <c r="U875" s="63"/>
      <c r="X875" s="63"/>
      <c r="Y875" s="63"/>
      <c r="Z875" s="63"/>
      <c r="AA875" s="63"/>
      <c r="AB875" s="63"/>
      <c r="AC875" s="63"/>
      <c r="AD875" s="63"/>
      <c r="AE875" s="110"/>
      <c r="AF875" s="63"/>
      <c r="AG875" s="63"/>
      <c r="AH875" s="63"/>
      <c r="AI875" s="63"/>
      <c r="AJ875" s="63"/>
      <c r="AK875" s="63"/>
      <c r="AL875" s="63"/>
      <c r="AM875" s="63"/>
      <c r="AN875" s="63"/>
      <c r="AO875" s="63"/>
      <c r="AP875" s="63"/>
      <c r="AQ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R875" s="63"/>
      <c r="BS875" s="63"/>
      <c r="BT875" s="63"/>
      <c r="BU875" s="63"/>
      <c r="BV875" s="63"/>
      <c r="BW875" s="63"/>
      <c r="BX875" s="63"/>
      <c r="BY875" s="63"/>
      <c r="BZ875" s="63"/>
      <c r="CA875" s="63"/>
      <c r="CB875" s="63"/>
      <c r="CC875" s="63"/>
    </row>
    <row r="876" spans="1:81" x14ac:dyDescent="0.35">
      <c r="A876" s="97"/>
      <c r="B876" s="82"/>
      <c r="C876" s="82"/>
      <c r="D876" s="82"/>
      <c r="E876" s="82"/>
      <c r="F876" s="63"/>
      <c r="G876" s="63"/>
      <c r="H876" s="63"/>
      <c r="I876" s="63"/>
      <c r="J876" s="63"/>
      <c r="K876" s="63"/>
      <c r="L876" s="63"/>
      <c r="M876" s="63"/>
      <c r="N876" s="63"/>
      <c r="O876" s="63"/>
      <c r="P876" s="63"/>
      <c r="Q876" s="63"/>
      <c r="R876" s="63"/>
      <c r="S876" s="63"/>
      <c r="T876" s="63"/>
      <c r="U876" s="63"/>
      <c r="X876" s="63"/>
      <c r="Y876" s="63"/>
      <c r="Z876" s="63"/>
      <c r="AA876" s="63"/>
      <c r="AB876" s="63"/>
      <c r="AC876" s="63"/>
      <c r="AD876" s="63"/>
      <c r="AE876" s="110"/>
      <c r="AF876" s="63"/>
      <c r="AG876" s="63"/>
      <c r="AH876" s="63"/>
      <c r="AI876" s="63"/>
      <c r="AJ876" s="63"/>
      <c r="AK876" s="63"/>
      <c r="AL876" s="63"/>
      <c r="AM876" s="63"/>
      <c r="AN876" s="63"/>
      <c r="AO876" s="63"/>
      <c r="AP876" s="63"/>
      <c r="AQ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R876" s="63"/>
      <c r="BS876" s="63"/>
      <c r="BT876" s="63"/>
      <c r="BU876" s="63"/>
      <c r="BV876" s="63"/>
      <c r="BW876" s="63"/>
      <c r="BX876" s="63"/>
      <c r="BY876" s="63"/>
      <c r="BZ876" s="63"/>
      <c r="CA876" s="63"/>
      <c r="CB876" s="63"/>
      <c r="CC876" s="63"/>
    </row>
    <row r="877" spans="1:81" x14ac:dyDescent="0.35">
      <c r="A877" s="97"/>
      <c r="B877" s="82"/>
      <c r="C877" s="82"/>
      <c r="D877" s="82"/>
      <c r="E877" s="82"/>
      <c r="F877" s="63"/>
      <c r="G877" s="63"/>
      <c r="H877" s="63"/>
      <c r="I877" s="63"/>
      <c r="J877" s="63"/>
      <c r="K877" s="63"/>
      <c r="L877" s="63"/>
      <c r="M877" s="63"/>
      <c r="N877" s="63"/>
      <c r="O877" s="63"/>
      <c r="P877" s="63"/>
      <c r="Q877" s="63"/>
      <c r="R877" s="63"/>
      <c r="S877" s="63"/>
      <c r="T877" s="63"/>
      <c r="U877" s="63"/>
      <c r="X877" s="63"/>
      <c r="Y877" s="63"/>
      <c r="Z877" s="63"/>
      <c r="AA877" s="63"/>
      <c r="AB877" s="63"/>
      <c r="AC877" s="63"/>
      <c r="AD877" s="63"/>
      <c r="AE877" s="110"/>
      <c r="AF877" s="63"/>
      <c r="AG877" s="63"/>
      <c r="AH877" s="63"/>
      <c r="AI877" s="63"/>
      <c r="AJ877" s="63"/>
      <c r="AK877" s="63"/>
      <c r="AL877" s="63"/>
      <c r="AM877" s="63"/>
      <c r="AN877" s="63"/>
      <c r="AO877" s="63"/>
      <c r="AP877" s="63"/>
      <c r="AQ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R877" s="63"/>
      <c r="BS877" s="63"/>
      <c r="BT877" s="63"/>
      <c r="BU877" s="63"/>
      <c r="BV877" s="63"/>
      <c r="BW877" s="63"/>
      <c r="BX877" s="63"/>
      <c r="BY877" s="63"/>
      <c r="BZ877" s="63"/>
      <c r="CA877" s="63"/>
      <c r="CB877" s="63"/>
      <c r="CC877" s="63"/>
    </row>
    <row r="878" spans="1:81" x14ac:dyDescent="0.35">
      <c r="A878" s="97"/>
      <c r="B878" s="82"/>
      <c r="C878" s="82"/>
      <c r="D878" s="82"/>
      <c r="E878" s="82"/>
      <c r="F878" s="63"/>
      <c r="G878" s="63"/>
      <c r="H878" s="63"/>
      <c r="I878" s="63"/>
      <c r="J878" s="63"/>
      <c r="K878" s="63"/>
      <c r="L878" s="63"/>
      <c r="M878" s="63"/>
      <c r="N878" s="63"/>
      <c r="O878" s="63"/>
      <c r="P878" s="63"/>
      <c r="Q878" s="63"/>
      <c r="R878" s="63"/>
      <c r="S878" s="63"/>
      <c r="T878" s="63"/>
      <c r="U878" s="63"/>
      <c r="X878" s="63"/>
      <c r="Y878" s="63"/>
      <c r="Z878" s="63"/>
      <c r="AA878" s="63"/>
      <c r="AB878" s="63"/>
      <c r="AC878" s="63"/>
      <c r="AD878" s="63"/>
      <c r="AE878" s="110"/>
      <c r="AF878" s="63"/>
      <c r="AG878" s="63"/>
      <c r="AH878" s="63"/>
      <c r="AI878" s="63"/>
      <c r="AJ878" s="63"/>
      <c r="AK878" s="63"/>
      <c r="AL878" s="63"/>
      <c r="AM878" s="63"/>
      <c r="AN878" s="63"/>
      <c r="AO878" s="63"/>
      <c r="AP878" s="63"/>
      <c r="AQ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R878" s="63"/>
      <c r="BS878" s="63"/>
      <c r="BT878" s="63"/>
      <c r="BU878" s="63"/>
      <c r="BV878" s="63"/>
      <c r="BW878" s="63"/>
      <c r="BX878" s="63"/>
      <c r="BY878" s="63"/>
      <c r="BZ878" s="63"/>
      <c r="CA878" s="63"/>
      <c r="CB878" s="63"/>
      <c r="CC878" s="63"/>
    </row>
    <row r="879" spans="1:81" x14ac:dyDescent="0.35">
      <c r="A879" s="97"/>
      <c r="B879" s="82"/>
      <c r="C879" s="82"/>
      <c r="D879" s="82"/>
      <c r="E879" s="82"/>
      <c r="F879" s="63"/>
      <c r="G879" s="63"/>
      <c r="H879" s="63"/>
      <c r="I879" s="63"/>
      <c r="J879" s="63"/>
      <c r="K879" s="63"/>
      <c r="L879" s="63"/>
      <c r="M879" s="63"/>
      <c r="N879" s="63"/>
      <c r="O879" s="63"/>
      <c r="P879" s="63"/>
      <c r="Q879" s="63"/>
      <c r="R879" s="63"/>
      <c r="S879" s="63"/>
      <c r="T879" s="63"/>
      <c r="U879" s="63"/>
      <c r="X879" s="63"/>
      <c r="Y879" s="63"/>
      <c r="Z879" s="63"/>
      <c r="AA879" s="63"/>
      <c r="AB879" s="63"/>
      <c r="AC879" s="63"/>
      <c r="AD879" s="63"/>
      <c r="AE879" s="110"/>
      <c r="AF879" s="63"/>
      <c r="AG879" s="63"/>
      <c r="AH879" s="63"/>
      <c r="AI879" s="63"/>
      <c r="AJ879" s="63"/>
      <c r="AK879" s="63"/>
      <c r="AL879" s="63"/>
      <c r="AM879" s="63"/>
      <c r="AN879" s="63"/>
      <c r="AO879" s="63"/>
      <c r="AP879" s="63"/>
      <c r="AQ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R879" s="63"/>
      <c r="BS879" s="63"/>
      <c r="BT879" s="63"/>
      <c r="BU879" s="63"/>
      <c r="BV879" s="63"/>
      <c r="BW879" s="63"/>
      <c r="BX879" s="63"/>
      <c r="BY879" s="63"/>
      <c r="BZ879" s="63"/>
      <c r="CA879" s="63"/>
      <c r="CB879" s="63"/>
      <c r="CC879" s="63"/>
    </row>
    <row r="880" spans="1:81" x14ac:dyDescent="0.35">
      <c r="A880" s="97"/>
      <c r="B880" s="82"/>
      <c r="C880" s="82"/>
      <c r="D880" s="82"/>
      <c r="E880" s="82"/>
      <c r="F880" s="63"/>
      <c r="G880" s="63"/>
      <c r="H880" s="63"/>
      <c r="I880" s="63"/>
      <c r="J880" s="63"/>
      <c r="K880" s="63"/>
      <c r="L880" s="63"/>
      <c r="M880" s="63"/>
      <c r="N880" s="63"/>
      <c r="O880" s="63"/>
      <c r="P880" s="63"/>
      <c r="Q880" s="63"/>
      <c r="R880" s="63"/>
      <c r="S880" s="63"/>
      <c r="T880" s="63"/>
      <c r="U880" s="63"/>
      <c r="X880" s="63"/>
      <c r="Y880" s="63"/>
      <c r="Z880" s="63"/>
      <c r="AA880" s="63"/>
      <c r="AB880" s="63"/>
      <c r="AC880" s="63"/>
      <c r="AD880" s="63"/>
      <c r="AE880" s="110"/>
      <c r="AF880" s="63"/>
      <c r="AG880" s="63"/>
      <c r="AH880" s="63"/>
      <c r="AI880" s="63"/>
      <c r="AJ880" s="63"/>
      <c r="AK880" s="63"/>
      <c r="AL880" s="63"/>
      <c r="AM880" s="63"/>
      <c r="AN880" s="63"/>
      <c r="AO880" s="63"/>
      <c r="AP880" s="63"/>
      <c r="AQ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R880" s="63"/>
      <c r="BS880" s="63"/>
      <c r="BT880" s="63"/>
      <c r="BU880" s="63"/>
      <c r="BV880" s="63"/>
      <c r="BW880" s="63"/>
      <c r="BX880" s="63"/>
      <c r="BY880" s="63"/>
      <c r="BZ880" s="63"/>
      <c r="CA880" s="63"/>
      <c r="CB880" s="63"/>
      <c r="CC880" s="63"/>
    </row>
    <row r="881" spans="1:82" x14ac:dyDescent="0.35">
      <c r="A881" s="97"/>
      <c r="B881" s="82"/>
      <c r="C881" s="82"/>
      <c r="D881" s="82"/>
      <c r="E881" s="82"/>
      <c r="F881" s="63"/>
      <c r="G881" s="63"/>
      <c r="H881" s="63"/>
      <c r="I881" s="63"/>
      <c r="J881" s="63"/>
      <c r="K881" s="63"/>
      <c r="L881" s="63"/>
      <c r="M881" s="63"/>
      <c r="N881" s="63"/>
      <c r="O881" s="63"/>
      <c r="P881" s="63"/>
      <c r="Q881" s="63"/>
      <c r="R881" s="63"/>
      <c r="S881" s="63"/>
      <c r="T881" s="63"/>
      <c r="U881" s="63"/>
      <c r="X881" s="63"/>
      <c r="Y881" s="63"/>
      <c r="Z881" s="63"/>
      <c r="AA881" s="63"/>
      <c r="AB881" s="63"/>
      <c r="AC881" s="63"/>
      <c r="AD881" s="63"/>
      <c r="AE881" s="110"/>
      <c r="AF881" s="63"/>
      <c r="AG881" s="63"/>
      <c r="AH881" s="63"/>
      <c r="AI881" s="63"/>
      <c r="AJ881" s="63"/>
      <c r="AK881" s="63"/>
      <c r="AL881" s="63"/>
      <c r="AM881" s="63"/>
      <c r="AN881" s="63"/>
      <c r="AO881" s="63"/>
      <c r="AP881" s="63"/>
      <c r="AQ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R881" s="63"/>
      <c r="BS881" s="63"/>
      <c r="BT881" s="63"/>
      <c r="BU881" s="63"/>
      <c r="BV881" s="63"/>
      <c r="BW881" s="63"/>
      <c r="BX881" s="63"/>
      <c r="BY881" s="63"/>
      <c r="BZ881" s="63"/>
      <c r="CA881" s="63"/>
      <c r="CB881" s="63"/>
      <c r="CC881" s="63"/>
    </row>
    <row r="882" spans="1:82" x14ac:dyDescent="0.35">
      <c r="A882" s="97"/>
      <c r="B882" s="82"/>
      <c r="C882" s="82"/>
      <c r="D882" s="82"/>
      <c r="E882" s="82"/>
      <c r="F882" s="63"/>
      <c r="G882" s="63"/>
      <c r="H882" s="63"/>
      <c r="I882" s="63"/>
      <c r="J882" s="63"/>
      <c r="K882" s="63"/>
      <c r="L882" s="63"/>
      <c r="M882" s="63"/>
      <c r="N882" s="63"/>
      <c r="O882" s="63"/>
      <c r="P882" s="63"/>
      <c r="Q882" s="63"/>
      <c r="R882" s="63"/>
      <c r="S882" s="63"/>
      <c r="T882" s="63"/>
      <c r="U882" s="63"/>
      <c r="X882" s="63"/>
      <c r="Y882" s="63"/>
      <c r="Z882" s="63"/>
      <c r="AA882" s="63"/>
      <c r="AB882" s="63"/>
      <c r="AC882" s="63"/>
      <c r="AD882" s="63"/>
      <c r="AE882" s="110"/>
      <c r="AF882" s="63"/>
      <c r="AG882" s="63"/>
      <c r="AH882" s="63"/>
      <c r="AI882" s="63"/>
      <c r="AJ882" s="63"/>
      <c r="AK882" s="63"/>
      <c r="AL882" s="63"/>
      <c r="AM882" s="63"/>
      <c r="AN882" s="63"/>
      <c r="AO882" s="63"/>
      <c r="AP882" s="63"/>
      <c r="AQ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R882" s="63"/>
      <c r="BS882" s="63"/>
      <c r="BT882" s="63"/>
      <c r="BU882" s="63"/>
      <c r="BV882" s="63"/>
      <c r="BW882" s="63"/>
      <c r="BX882" s="63"/>
      <c r="BY882" s="63"/>
      <c r="BZ882" s="63"/>
      <c r="CA882" s="63"/>
      <c r="CB882" s="63"/>
      <c r="CC882" s="63"/>
    </row>
    <row r="883" spans="1:82" x14ac:dyDescent="0.35">
      <c r="A883" s="97"/>
      <c r="B883" s="82"/>
      <c r="C883" s="82"/>
      <c r="D883" s="82"/>
      <c r="E883" s="82"/>
      <c r="F883" s="63"/>
      <c r="G883" s="63"/>
      <c r="H883" s="63"/>
      <c r="I883" s="63"/>
      <c r="J883" s="63"/>
      <c r="K883" s="63"/>
      <c r="L883" s="63"/>
      <c r="M883" s="63"/>
      <c r="N883" s="63"/>
      <c r="O883" s="63"/>
      <c r="P883" s="63"/>
      <c r="Q883" s="63"/>
      <c r="R883" s="63"/>
      <c r="S883" s="63"/>
      <c r="T883" s="63"/>
      <c r="U883" s="63"/>
      <c r="X883" s="63"/>
      <c r="Y883" s="63"/>
      <c r="Z883" s="63"/>
      <c r="AA883" s="63"/>
      <c r="AB883" s="63"/>
      <c r="AC883" s="63"/>
      <c r="AD883" s="63"/>
      <c r="AE883" s="110"/>
      <c r="AF883" s="63"/>
      <c r="AG883" s="63"/>
      <c r="AH883" s="63"/>
      <c r="AI883" s="63"/>
      <c r="AJ883" s="63"/>
      <c r="AK883" s="63"/>
      <c r="AL883" s="63"/>
      <c r="AM883" s="63"/>
      <c r="AN883" s="63"/>
      <c r="AO883" s="63"/>
      <c r="AP883" s="63"/>
      <c r="AQ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R883" s="63"/>
      <c r="BS883" s="63"/>
      <c r="BT883" s="63"/>
      <c r="BU883" s="63"/>
      <c r="BV883" s="63"/>
      <c r="BW883" s="63"/>
      <c r="BX883" s="63"/>
      <c r="BY883" s="63"/>
      <c r="BZ883" s="63"/>
      <c r="CA883" s="63"/>
      <c r="CB883" s="63"/>
      <c r="CC883" s="63"/>
    </row>
    <row r="884" spans="1:82" x14ac:dyDescent="0.35">
      <c r="A884" s="97"/>
      <c r="B884" s="82"/>
      <c r="C884" s="82"/>
      <c r="D884" s="82"/>
      <c r="E884" s="82"/>
      <c r="F884" s="63"/>
      <c r="G884" s="63"/>
      <c r="H884" s="63"/>
      <c r="I884" s="63"/>
      <c r="J884" s="63"/>
      <c r="K884" s="63"/>
      <c r="L884" s="63"/>
      <c r="M884" s="63"/>
      <c r="N884" s="63"/>
      <c r="O884" s="63"/>
      <c r="P884" s="63"/>
      <c r="Q884" s="63"/>
      <c r="R884" s="63"/>
      <c r="S884" s="63"/>
      <c r="T884" s="63"/>
      <c r="U884" s="63"/>
      <c r="X884" s="63"/>
      <c r="Y884" s="63"/>
      <c r="Z884" s="63"/>
      <c r="AA884" s="63"/>
      <c r="AB884" s="63"/>
      <c r="AC884" s="63"/>
      <c r="AD884" s="63"/>
      <c r="AE884" s="110"/>
      <c r="AF884" s="63"/>
      <c r="AG884" s="63"/>
      <c r="AH884" s="63"/>
      <c r="AI884" s="63"/>
      <c r="AJ884" s="63"/>
      <c r="AK884" s="63"/>
      <c r="AL884" s="63"/>
      <c r="AM884" s="63"/>
      <c r="AN884" s="63"/>
      <c r="AO884" s="63"/>
      <c r="AP884" s="63"/>
      <c r="AQ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R884" s="63"/>
      <c r="BS884" s="63"/>
      <c r="BT884" s="63"/>
      <c r="BU884" s="63"/>
      <c r="BV884" s="63"/>
      <c r="BW884" s="63"/>
      <c r="BX884" s="63"/>
      <c r="BY884" s="63"/>
      <c r="BZ884" s="63"/>
      <c r="CA884" s="63"/>
      <c r="CB884" s="63"/>
      <c r="CC884" s="63"/>
    </row>
    <row r="885" spans="1:82" x14ac:dyDescent="0.35">
      <c r="A885" s="97"/>
      <c r="B885" s="82"/>
      <c r="C885" s="82"/>
      <c r="D885" s="82"/>
      <c r="E885" s="82"/>
      <c r="F885" s="63"/>
      <c r="G885" s="63"/>
      <c r="H885" s="63"/>
      <c r="I885" s="63"/>
      <c r="J885" s="63"/>
      <c r="K885" s="63"/>
      <c r="L885" s="63"/>
      <c r="M885" s="63"/>
      <c r="N885" s="63"/>
      <c r="O885" s="63"/>
      <c r="P885" s="63"/>
      <c r="Q885" s="63"/>
      <c r="R885" s="63"/>
      <c r="S885" s="63"/>
      <c r="T885" s="63"/>
      <c r="U885" s="63"/>
      <c r="X885" s="63"/>
      <c r="Y885" s="63"/>
      <c r="Z885" s="63"/>
      <c r="AA885" s="63"/>
      <c r="AB885" s="63"/>
      <c r="AC885" s="63"/>
      <c r="AD885" s="63"/>
      <c r="AE885" s="110"/>
      <c r="AF885" s="63"/>
      <c r="AG885" s="63"/>
      <c r="AH885" s="63"/>
      <c r="AI885" s="63"/>
      <c r="AJ885" s="63"/>
      <c r="AK885" s="63"/>
      <c r="AL885" s="63"/>
      <c r="AM885" s="63"/>
      <c r="AN885" s="63"/>
      <c r="AO885" s="63"/>
      <c r="AP885" s="63"/>
      <c r="AQ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R885" s="63"/>
      <c r="BS885" s="63"/>
      <c r="BT885" s="63"/>
      <c r="BU885" s="63"/>
      <c r="BV885" s="63"/>
      <c r="BW885" s="63"/>
      <c r="BX885" s="63"/>
      <c r="BY885" s="63"/>
      <c r="BZ885" s="63"/>
      <c r="CA885" s="63"/>
      <c r="CB885" s="63"/>
      <c r="CC885" s="63"/>
    </row>
    <row r="886" spans="1:82" x14ac:dyDescent="0.35">
      <c r="A886" s="97"/>
      <c r="B886" s="82"/>
      <c r="C886" s="82"/>
      <c r="D886" s="82"/>
      <c r="E886" s="82"/>
      <c r="F886" s="63"/>
      <c r="G886" s="63"/>
      <c r="H886" s="63"/>
      <c r="I886" s="63"/>
      <c r="J886" s="63"/>
      <c r="K886" s="63"/>
      <c r="L886" s="63"/>
      <c r="M886" s="63"/>
      <c r="N886" s="63"/>
      <c r="O886" s="63"/>
      <c r="P886" s="63"/>
      <c r="Q886" s="63"/>
      <c r="R886" s="63"/>
      <c r="S886" s="63"/>
      <c r="T886" s="63"/>
      <c r="U886" s="63"/>
      <c r="X886" s="63"/>
      <c r="Y886" s="63"/>
      <c r="Z886" s="63"/>
      <c r="AA886" s="63"/>
      <c r="AB886" s="63"/>
      <c r="AC886" s="63"/>
      <c r="AD886" s="63"/>
      <c r="AE886" s="110"/>
      <c r="AF886" s="63"/>
      <c r="AG886" s="63"/>
      <c r="AH886" s="63"/>
      <c r="AI886" s="63"/>
      <c r="AJ886" s="63"/>
      <c r="AK886" s="63"/>
      <c r="AL886" s="63"/>
      <c r="AM886" s="63"/>
      <c r="AN886" s="63"/>
      <c r="AO886" s="63"/>
      <c r="AP886" s="63"/>
      <c r="AQ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R886" s="63"/>
      <c r="BS886" s="63"/>
      <c r="BT886" s="63"/>
      <c r="BU886" s="63"/>
      <c r="BV886" s="63"/>
      <c r="BW886" s="63"/>
      <c r="BX886" s="63"/>
      <c r="BY886" s="63"/>
      <c r="BZ886" s="63"/>
      <c r="CA886" s="63"/>
      <c r="CB886" s="63"/>
      <c r="CC886" s="63"/>
    </row>
    <row r="887" spans="1:82" x14ac:dyDescent="0.35">
      <c r="A887" s="97"/>
      <c r="B887" s="82"/>
      <c r="C887" s="82"/>
      <c r="D887" s="82"/>
      <c r="E887" s="82"/>
      <c r="F887" s="63"/>
      <c r="G887" s="63"/>
      <c r="H887" s="63"/>
      <c r="I887" s="63"/>
      <c r="J887" s="63"/>
      <c r="K887" s="63"/>
      <c r="L887" s="63"/>
      <c r="M887" s="63"/>
      <c r="N887" s="63"/>
      <c r="O887" s="63"/>
      <c r="P887" s="63"/>
      <c r="Q887" s="63"/>
      <c r="R887" s="63"/>
      <c r="S887" s="63"/>
      <c r="T887" s="63"/>
      <c r="U887" s="63"/>
      <c r="X887" s="63"/>
      <c r="Y887" s="63"/>
      <c r="Z887" s="63"/>
      <c r="AA887" s="63"/>
      <c r="AB887" s="63"/>
      <c r="AC887" s="63"/>
      <c r="AD887" s="63"/>
      <c r="AE887" s="110"/>
      <c r="AF887" s="63"/>
      <c r="AG887" s="63"/>
      <c r="AH887" s="63"/>
      <c r="AI887" s="63"/>
      <c r="AJ887" s="63"/>
      <c r="AK887" s="63"/>
      <c r="AL887" s="63"/>
      <c r="AM887" s="63"/>
      <c r="AN887" s="63"/>
      <c r="AO887" s="63"/>
      <c r="AP887" s="63"/>
      <c r="AQ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R887" s="63"/>
      <c r="BS887" s="63"/>
      <c r="BT887" s="63"/>
      <c r="BU887" s="63"/>
      <c r="BV887" s="63"/>
      <c r="BW887" s="63"/>
      <c r="BX887" s="63"/>
      <c r="BY887" s="63"/>
      <c r="BZ887" s="63"/>
      <c r="CA887" s="63"/>
      <c r="CB887" s="63"/>
      <c r="CC887" s="63"/>
    </row>
    <row r="888" spans="1:82" x14ac:dyDescent="0.35">
      <c r="A888" s="97"/>
      <c r="B888" s="82"/>
      <c r="C888" s="82"/>
      <c r="D888" s="82"/>
      <c r="E888" s="82"/>
      <c r="F888" s="63"/>
      <c r="G888" s="63"/>
      <c r="H888" s="63"/>
      <c r="I888" s="63"/>
      <c r="J888" s="63"/>
      <c r="K888" s="63"/>
      <c r="L888" s="63"/>
      <c r="M888" s="63"/>
      <c r="N888" s="63"/>
      <c r="O888" s="63"/>
      <c r="P888" s="63"/>
      <c r="Q888" s="63"/>
      <c r="R888" s="63"/>
      <c r="S888" s="63"/>
      <c r="T888" s="63"/>
      <c r="U888" s="63"/>
      <c r="X888" s="63"/>
      <c r="Y888" s="63"/>
      <c r="Z888" s="63"/>
      <c r="AA888" s="63"/>
      <c r="AB888" s="63"/>
      <c r="AC888" s="63"/>
      <c r="AD888" s="63"/>
      <c r="AE888" s="110"/>
      <c r="AF888" s="63"/>
      <c r="AG888" s="63"/>
      <c r="AH888" s="63"/>
      <c r="AI888" s="63"/>
      <c r="AJ888" s="63"/>
      <c r="AK888" s="63"/>
      <c r="AL888" s="63"/>
      <c r="AM888" s="63"/>
      <c r="AN888" s="63"/>
      <c r="AO888" s="63"/>
      <c r="AP888" s="63"/>
      <c r="AQ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R888" s="63"/>
      <c r="BS888" s="63"/>
      <c r="BT888" s="63"/>
      <c r="BU888" s="63"/>
      <c r="BV888" s="63"/>
      <c r="BW888" s="63"/>
      <c r="BX888" s="63"/>
      <c r="BY888" s="63"/>
      <c r="BZ888" s="63"/>
      <c r="CA888" s="63"/>
      <c r="CB888" s="63"/>
      <c r="CC888" s="63"/>
    </row>
    <row r="889" spans="1:82" x14ac:dyDescent="0.35">
      <c r="A889" s="97"/>
      <c r="B889" s="82"/>
      <c r="C889" s="82"/>
      <c r="D889" s="82"/>
      <c r="E889" s="82"/>
      <c r="F889" s="63"/>
      <c r="G889" s="63"/>
      <c r="H889" s="63"/>
      <c r="I889" s="63"/>
      <c r="J889" s="63"/>
      <c r="K889" s="63"/>
      <c r="L889" s="63"/>
      <c r="M889" s="63"/>
      <c r="N889" s="63"/>
      <c r="O889" s="63"/>
      <c r="P889" s="63"/>
      <c r="Q889" s="63"/>
      <c r="R889" s="63"/>
      <c r="S889" s="63"/>
      <c r="T889" s="63"/>
      <c r="U889" s="63"/>
      <c r="X889" s="63"/>
      <c r="Y889" s="63"/>
      <c r="Z889" s="63"/>
      <c r="AA889" s="63"/>
      <c r="AB889" s="63"/>
      <c r="AC889" s="63"/>
      <c r="AD889" s="63"/>
      <c r="AE889" s="110"/>
      <c r="AF889" s="63"/>
      <c r="AG889" s="63"/>
      <c r="AH889" s="63"/>
      <c r="AI889" s="63"/>
      <c r="AJ889" s="63"/>
      <c r="AK889" s="63"/>
      <c r="AL889" s="63"/>
      <c r="AM889" s="63"/>
      <c r="AN889" s="63"/>
      <c r="AO889" s="63"/>
      <c r="AP889" s="63"/>
      <c r="AQ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R889" s="63"/>
      <c r="BS889" s="63"/>
      <c r="BT889" s="63"/>
      <c r="BU889" s="63"/>
      <c r="BV889" s="63"/>
      <c r="BW889" s="63"/>
      <c r="BX889" s="63"/>
      <c r="BY889" s="63"/>
      <c r="BZ889" s="63"/>
      <c r="CA889" s="63"/>
      <c r="CB889" s="63"/>
      <c r="CC889" s="63"/>
    </row>
    <row r="890" spans="1:82" x14ac:dyDescent="0.35">
      <c r="A890" s="97"/>
      <c r="B890" s="82"/>
      <c r="C890" s="82"/>
      <c r="D890" s="82"/>
      <c r="E890" s="82"/>
      <c r="F890" s="63"/>
      <c r="G890" s="63"/>
      <c r="H890" s="63"/>
      <c r="I890" s="63"/>
      <c r="J890" s="63"/>
      <c r="K890" s="63"/>
      <c r="L890" s="63"/>
      <c r="M890" s="63"/>
      <c r="N890" s="63"/>
      <c r="O890" s="63"/>
      <c r="P890" s="63"/>
      <c r="Q890" s="63"/>
      <c r="R890" s="63"/>
      <c r="S890" s="63"/>
      <c r="T890" s="63"/>
      <c r="U890" s="63"/>
      <c r="X890" s="63"/>
      <c r="Y890" s="63"/>
      <c r="Z890" s="63"/>
      <c r="AA890" s="63"/>
      <c r="AB890" s="63"/>
      <c r="AC890" s="63"/>
      <c r="AD890" s="63"/>
      <c r="AE890" s="110"/>
      <c r="AF890" s="63"/>
      <c r="AG890" s="63"/>
      <c r="AH890" s="63"/>
      <c r="AI890" s="63"/>
      <c r="AJ890" s="63"/>
      <c r="AK890" s="63"/>
      <c r="AL890" s="63"/>
      <c r="AM890" s="63"/>
      <c r="AN890" s="63"/>
      <c r="AO890" s="63"/>
      <c r="AP890" s="63"/>
      <c r="AQ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R890" s="63"/>
      <c r="BS890" s="63"/>
      <c r="BT890" s="63"/>
      <c r="BU890" s="63"/>
      <c r="BV890" s="63"/>
      <c r="BW890" s="63"/>
      <c r="BX890" s="63"/>
      <c r="BY890" s="63"/>
      <c r="BZ890" s="63"/>
      <c r="CA890" s="63"/>
      <c r="CB890" s="63"/>
      <c r="CC890" s="63"/>
    </row>
    <row r="891" spans="1:82" s="100" customFormat="1" x14ac:dyDescent="0.35">
      <c r="A891" s="98"/>
      <c r="B891" s="99"/>
      <c r="C891" s="99"/>
      <c r="D891" s="99"/>
      <c r="E891" s="99"/>
      <c r="V891" s="63"/>
      <c r="W891" s="63"/>
      <c r="AE891" s="101"/>
      <c r="AR891" s="63"/>
      <c r="AS891" s="63"/>
      <c r="AT891" s="102"/>
      <c r="BO891" s="102"/>
      <c r="BP891" s="63"/>
      <c r="BQ891" s="63"/>
      <c r="CD891" s="63"/>
    </row>
    <row r="892" spans="1:82" s="78" customFormat="1" x14ac:dyDescent="0.35">
      <c r="A892" s="104"/>
      <c r="B892" s="105"/>
      <c r="C892" s="105"/>
      <c r="D892" s="105"/>
      <c r="E892" s="105"/>
      <c r="V892" s="63"/>
      <c r="W892" s="63"/>
      <c r="AE892" s="79"/>
      <c r="AR892" s="63"/>
      <c r="AS892" s="63"/>
      <c r="AT892" s="103"/>
      <c r="BO892" s="103"/>
      <c r="BP892" s="63"/>
      <c r="BQ892" s="63"/>
      <c r="CD892" s="63"/>
    </row>
    <row r="893" spans="1:82" x14ac:dyDescent="0.35">
      <c r="A893" s="97"/>
      <c r="B893" s="82"/>
      <c r="C893" s="82"/>
      <c r="D893" s="82"/>
      <c r="E893" s="82"/>
      <c r="F893" s="63"/>
      <c r="G893" s="63"/>
      <c r="H893" s="63"/>
      <c r="I893" s="63"/>
      <c r="J893" s="63"/>
      <c r="K893" s="63"/>
      <c r="L893" s="63"/>
      <c r="M893" s="63"/>
      <c r="N893" s="63"/>
      <c r="O893" s="63"/>
      <c r="P893" s="63"/>
      <c r="Q893" s="63"/>
      <c r="R893" s="63"/>
      <c r="S893" s="63"/>
      <c r="T893" s="63"/>
      <c r="U893" s="63"/>
      <c r="X893" s="63"/>
      <c r="Y893" s="63"/>
      <c r="Z893" s="63"/>
      <c r="AA893" s="63"/>
      <c r="AB893" s="63"/>
      <c r="AC893" s="63"/>
      <c r="AD893" s="63"/>
      <c r="AE893" s="110"/>
      <c r="AF893" s="63"/>
      <c r="AG893" s="63"/>
      <c r="AH893" s="63"/>
      <c r="AI893" s="63"/>
      <c r="AJ893" s="63"/>
      <c r="AK893" s="63"/>
      <c r="AL893" s="63"/>
      <c r="AM893" s="63"/>
      <c r="AN893" s="63"/>
      <c r="AO893" s="63"/>
      <c r="AP893" s="63"/>
      <c r="AQ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R893" s="63"/>
      <c r="BS893" s="63"/>
      <c r="BT893" s="63"/>
      <c r="BU893" s="63"/>
      <c r="BV893" s="63"/>
      <c r="BW893" s="63"/>
      <c r="BX893" s="63"/>
      <c r="BY893" s="63"/>
      <c r="BZ893" s="63"/>
      <c r="CA893" s="63"/>
      <c r="CB893" s="63"/>
      <c r="CC893" s="63"/>
    </row>
    <row r="894" spans="1:82" x14ac:dyDescent="0.35">
      <c r="A894" s="97"/>
      <c r="B894" s="82"/>
      <c r="C894" s="82"/>
      <c r="D894" s="82"/>
      <c r="E894" s="82"/>
      <c r="F894" s="63"/>
      <c r="G894" s="63"/>
      <c r="H894" s="63"/>
      <c r="I894" s="63"/>
      <c r="J894" s="63"/>
      <c r="K894" s="63"/>
      <c r="L894" s="63"/>
      <c r="M894" s="63"/>
      <c r="N894" s="63"/>
      <c r="O894" s="63"/>
      <c r="P894" s="63"/>
      <c r="Q894" s="63"/>
      <c r="R894" s="63"/>
      <c r="S894" s="63"/>
      <c r="T894" s="63"/>
      <c r="U894" s="63"/>
      <c r="X894" s="63"/>
      <c r="Y894" s="63"/>
      <c r="Z894" s="63"/>
      <c r="AA894" s="63"/>
      <c r="AB894" s="63"/>
      <c r="AC894" s="63"/>
      <c r="AD894" s="63"/>
      <c r="AE894" s="110"/>
      <c r="AF894" s="63"/>
      <c r="AG894" s="63"/>
      <c r="AH894" s="63"/>
      <c r="AI894" s="63"/>
      <c r="AJ894" s="63"/>
      <c r="AK894" s="63"/>
      <c r="AL894" s="63"/>
      <c r="AM894" s="63"/>
      <c r="AN894" s="63"/>
      <c r="AO894" s="63"/>
      <c r="AP894" s="63"/>
      <c r="AQ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R894" s="63"/>
      <c r="BS894" s="63"/>
      <c r="BT894" s="63"/>
      <c r="BU894" s="63"/>
      <c r="BV894" s="63"/>
      <c r="BW894" s="63"/>
      <c r="BX894" s="63"/>
      <c r="BY894" s="63"/>
      <c r="BZ894" s="63"/>
      <c r="CA894" s="63"/>
      <c r="CB894" s="63"/>
      <c r="CC894" s="63"/>
    </row>
    <row r="895" spans="1:82" x14ac:dyDescent="0.35">
      <c r="A895" s="97"/>
      <c r="B895" s="82"/>
      <c r="C895" s="82"/>
      <c r="D895" s="82"/>
      <c r="E895" s="82"/>
      <c r="F895" s="63"/>
      <c r="G895" s="63"/>
      <c r="H895" s="63"/>
      <c r="I895" s="63"/>
      <c r="J895" s="63"/>
      <c r="K895" s="63"/>
      <c r="L895" s="63"/>
      <c r="M895" s="63"/>
      <c r="N895" s="63"/>
      <c r="O895" s="63"/>
      <c r="P895" s="63"/>
      <c r="Q895" s="63"/>
      <c r="R895" s="63"/>
      <c r="S895" s="63"/>
      <c r="T895" s="63"/>
      <c r="U895" s="63"/>
      <c r="X895" s="63"/>
      <c r="Y895" s="63"/>
      <c r="Z895" s="63"/>
      <c r="AA895" s="63"/>
      <c r="AB895" s="63"/>
      <c r="AC895" s="63"/>
      <c r="AD895" s="63"/>
      <c r="AE895" s="110"/>
      <c r="AF895" s="63"/>
      <c r="AG895" s="63"/>
      <c r="AH895" s="63"/>
      <c r="AI895" s="63"/>
      <c r="AJ895" s="63"/>
      <c r="AK895" s="63"/>
      <c r="AL895" s="63"/>
      <c r="AM895" s="63"/>
      <c r="AN895" s="63"/>
      <c r="AO895" s="63"/>
      <c r="AP895" s="63"/>
      <c r="AQ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R895" s="63"/>
      <c r="BS895" s="63"/>
      <c r="BT895" s="63"/>
      <c r="BU895" s="63"/>
      <c r="BV895" s="63"/>
      <c r="BW895" s="63"/>
      <c r="BX895" s="63"/>
      <c r="BY895" s="63"/>
      <c r="BZ895" s="63"/>
      <c r="CA895" s="63"/>
      <c r="CB895" s="63"/>
      <c r="CC895" s="63"/>
    </row>
    <row r="896" spans="1:82" x14ac:dyDescent="0.35">
      <c r="A896" s="97"/>
      <c r="B896" s="82"/>
      <c r="C896" s="82"/>
      <c r="D896" s="82"/>
      <c r="E896" s="82"/>
      <c r="F896" s="63"/>
      <c r="G896" s="63"/>
      <c r="H896" s="63"/>
      <c r="I896" s="63"/>
      <c r="J896" s="63"/>
      <c r="K896" s="63"/>
      <c r="L896" s="63"/>
      <c r="M896" s="63"/>
      <c r="N896" s="63"/>
      <c r="O896" s="63"/>
      <c r="P896" s="63"/>
      <c r="Q896" s="63"/>
      <c r="R896" s="63"/>
      <c r="S896" s="63"/>
      <c r="T896" s="63"/>
      <c r="U896" s="63"/>
      <c r="X896" s="63"/>
      <c r="Y896" s="63"/>
      <c r="Z896" s="63"/>
      <c r="AA896" s="63"/>
      <c r="AB896" s="63"/>
      <c r="AC896" s="63"/>
      <c r="AD896" s="63"/>
      <c r="AE896" s="110"/>
      <c r="AF896" s="63"/>
      <c r="AG896" s="63"/>
      <c r="AH896" s="63"/>
      <c r="AI896" s="63"/>
      <c r="AJ896" s="63"/>
      <c r="AK896" s="63"/>
      <c r="AL896" s="63"/>
      <c r="AM896" s="63"/>
      <c r="AN896" s="63"/>
      <c r="AO896" s="63"/>
      <c r="AP896" s="63"/>
      <c r="AQ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R896" s="63"/>
      <c r="BS896" s="63"/>
      <c r="BT896" s="63"/>
      <c r="BU896" s="63"/>
      <c r="BV896" s="63"/>
      <c r="BW896" s="63"/>
      <c r="BX896" s="63"/>
      <c r="BY896" s="63"/>
      <c r="BZ896" s="63"/>
      <c r="CA896" s="63"/>
      <c r="CB896" s="63"/>
      <c r="CC896" s="63"/>
    </row>
    <row r="897" spans="1:81" x14ac:dyDescent="0.35">
      <c r="A897" s="97"/>
      <c r="B897" s="82"/>
      <c r="C897" s="82"/>
      <c r="D897" s="82"/>
      <c r="E897" s="82"/>
      <c r="F897" s="63"/>
      <c r="G897" s="63"/>
      <c r="H897" s="63"/>
      <c r="I897" s="63"/>
      <c r="J897" s="63"/>
      <c r="K897" s="63"/>
      <c r="L897" s="63"/>
      <c r="M897" s="63"/>
      <c r="N897" s="63"/>
      <c r="O897" s="63"/>
      <c r="P897" s="63"/>
      <c r="Q897" s="63"/>
      <c r="R897" s="63"/>
      <c r="S897" s="63"/>
      <c r="T897" s="63"/>
      <c r="U897" s="63"/>
      <c r="X897" s="63"/>
      <c r="Y897" s="63"/>
      <c r="Z897" s="63"/>
      <c r="AA897" s="63"/>
      <c r="AB897" s="63"/>
      <c r="AC897" s="63"/>
      <c r="AD897" s="63"/>
      <c r="AE897" s="110"/>
      <c r="AF897" s="63"/>
      <c r="AG897" s="63"/>
      <c r="AH897" s="63"/>
      <c r="AI897" s="63"/>
      <c r="AJ897" s="63"/>
      <c r="AK897" s="63"/>
      <c r="AL897" s="63"/>
      <c r="AM897" s="63"/>
      <c r="AN897" s="63"/>
      <c r="AO897" s="63"/>
      <c r="AP897" s="63"/>
      <c r="AQ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R897" s="63"/>
      <c r="BS897" s="63"/>
      <c r="BT897" s="63"/>
      <c r="BU897" s="63"/>
      <c r="BV897" s="63"/>
      <c r="BW897" s="63"/>
      <c r="BX897" s="63"/>
      <c r="BY897" s="63"/>
      <c r="BZ897" s="63"/>
      <c r="CA897" s="63"/>
      <c r="CB897" s="63"/>
      <c r="CC897" s="63"/>
    </row>
    <row r="898" spans="1:81" x14ac:dyDescent="0.35">
      <c r="A898" s="97"/>
      <c r="B898" s="82"/>
      <c r="C898" s="82"/>
      <c r="D898" s="82"/>
      <c r="E898" s="82"/>
      <c r="F898" s="63"/>
      <c r="G898" s="63"/>
      <c r="H898" s="63"/>
      <c r="I898" s="63"/>
      <c r="J898" s="63"/>
      <c r="K898" s="63"/>
      <c r="L898" s="63"/>
      <c r="M898" s="63"/>
      <c r="N898" s="63"/>
      <c r="O898" s="63"/>
      <c r="P898" s="63"/>
      <c r="Q898" s="63"/>
      <c r="R898" s="63"/>
      <c r="S898" s="63"/>
      <c r="T898" s="63"/>
      <c r="U898" s="63"/>
      <c r="X898" s="63"/>
      <c r="Y898" s="63"/>
      <c r="Z898" s="63"/>
      <c r="AA898" s="63"/>
      <c r="AB898" s="63"/>
      <c r="AC898" s="63"/>
      <c r="AD898" s="63"/>
      <c r="AE898" s="110"/>
      <c r="AF898" s="63"/>
      <c r="AG898" s="63"/>
      <c r="AH898" s="63"/>
      <c r="AI898" s="63"/>
      <c r="AJ898" s="63"/>
      <c r="AK898" s="63"/>
      <c r="AL898" s="63"/>
      <c r="AM898" s="63"/>
      <c r="AN898" s="63"/>
      <c r="AO898" s="63"/>
      <c r="AP898" s="63"/>
      <c r="AQ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R898" s="63"/>
      <c r="BS898" s="63"/>
      <c r="BT898" s="63"/>
      <c r="BU898" s="63"/>
      <c r="BV898" s="63"/>
      <c r="BW898" s="63"/>
      <c r="BX898" s="63"/>
      <c r="BY898" s="63"/>
      <c r="BZ898" s="63"/>
      <c r="CA898" s="63"/>
      <c r="CB898" s="63"/>
      <c r="CC898" s="63"/>
    </row>
    <row r="899" spans="1:81" x14ac:dyDescent="0.35">
      <c r="A899" s="97"/>
      <c r="B899" s="82"/>
      <c r="C899" s="82"/>
      <c r="D899" s="82"/>
      <c r="E899" s="82"/>
      <c r="F899" s="63"/>
      <c r="G899" s="63"/>
      <c r="H899" s="63"/>
      <c r="I899" s="63"/>
      <c r="J899" s="63"/>
      <c r="K899" s="63"/>
      <c r="L899" s="63"/>
      <c r="M899" s="63"/>
      <c r="N899" s="63"/>
      <c r="O899" s="63"/>
      <c r="P899" s="63"/>
      <c r="Q899" s="63"/>
      <c r="R899" s="63"/>
      <c r="S899" s="63"/>
      <c r="T899" s="63"/>
      <c r="U899" s="63"/>
      <c r="X899" s="63"/>
      <c r="Y899" s="63"/>
      <c r="Z899" s="63"/>
      <c r="AA899" s="63"/>
      <c r="AB899" s="63"/>
      <c r="AC899" s="63"/>
      <c r="AD899" s="63"/>
      <c r="AE899" s="110"/>
      <c r="AF899" s="63"/>
      <c r="AG899" s="63"/>
      <c r="AH899" s="63"/>
      <c r="AI899" s="63"/>
      <c r="AJ899" s="63"/>
      <c r="AK899" s="63"/>
      <c r="AL899" s="63"/>
      <c r="AM899" s="63"/>
      <c r="AN899" s="63"/>
      <c r="AO899" s="63"/>
      <c r="AP899" s="63"/>
      <c r="AQ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R899" s="63"/>
      <c r="BS899" s="63"/>
      <c r="BT899" s="63"/>
      <c r="BU899" s="63"/>
      <c r="BV899" s="63"/>
      <c r="BW899" s="63"/>
      <c r="BX899" s="63"/>
      <c r="BY899" s="63"/>
      <c r="BZ899" s="63"/>
      <c r="CA899" s="63"/>
      <c r="CB899" s="63"/>
      <c r="CC899" s="63"/>
    </row>
    <row r="900" spans="1:81" x14ac:dyDescent="0.35">
      <c r="A900" s="97"/>
      <c r="B900" s="82"/>
      <c r="C900" s="82"/>
      <c r="D900" s="82"/>
      <c r="E900" s="82"/>
      <c r="F900" s="63"/>
      <c r="G900" s="63"/>
      <c r="H900" s="63"/>
      <c r="I900" s="63"/>
      <c r="J900" s="63"/>
      <c r="K900" s="63"/>
      <c r="L900" s="63"/>
      <c r="M900" s="63"/>
      <c r="N900" s="63"/>
      <c r="O900" s="63"/>
      <c r="P900" s="63"/>
      <c r="Q900" s="63"/>
      <c r="R900" s="63"/>
      <c r="S900" s="63"/>
      <c r="T900" s="63"/>
      <c r="U900" s="63"/>
      <c r="X900" s="63"/>
      <c r="Y900" s="63"/>
      <c r="Z900" s="63"/>
      <c r="AA900" s="63"/>
      <c r="AB900" s="63"/>
      <c r="AC900" s="63"/>
      <c r="AD900" s="63"/>
      <c r="AE900" s="110"/>
      <c r="AF900" s="63"/>
      <c r="AG900" s="63"/>
      <c r="AH900" s="63"/>
      <c r="AI900" s="63"/>
      <c r="AJ900" s="63"/>
      <c r="AK900" s="63"/>
      <c r="AL900" s="63"/>
      <c r="AM900" s="63"/>
      <c r="AN900" s="63"/>
      <c r="AO900" s="63"/>
      <c r="AP900" s="63"/>
      <c r="AQ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R900" s="63"/>
      <c r="BS900" s="63"/>
      <c r="BT900" s="63"/>
      <c r="BU900" s="63"/>
      <c r="BV900" s="63"/>
      <c r="BW900" s="63"/>
      <c r="BX900" s="63"/>
      <c r="BY900" s="63"/>
      <c r="BZ900" s="63"/>
      <c r="CA900" s="63"/>
      <c r="CB900" s="63"/>
      <c r="CC900" s="63"/>
    </row>
    <row r="901" spans="1:81" x14ac:dyDescent="0.35">
      <c r="A901" s="97"/>
      <c r="B901" s="82"/>
      <c r="C901" s="82"/>
      <c r="D901" s="82"/>
      <c r="E901" s="82"/>
      <c r="F901" s="63"/>
      <c r="G901" s="63"/>
      <c r="H901" s="63"/>
      <c r="I901" s="63"/>
      <c r="J901" s="63"/>
      <c r="K901" s="63"/>
      <c r="L901" s="63"/>
      <c r="M901" s="63"/>
      <c r="N901" s="63"/>
      <c r="O901" s="63"/>
      <c r="P901" s="63"/>
      <c r="Q901" s="63"/>
      <c r="R901" s="63"/>
      <c r="S901" s="63"/>
      <c r="T901" s="63"/>
      <c r="U901" s="63"/>
      <c r="X901" s="63"/>
      <c r="Y901" s="63"/>
      <c r="Z901" s="63"/>
      <c r="AA901" s="63"/>
      <c r="AB901" s="63"/>
      <c r="AC901" s="63"/>
      <c r="AD901" s="63"/>
      <c r="AE901" s="110"/>
      <c r="AF901" s="63"/>
      <c r="AG901" s="63"/>
      <c r="AH901" s="63"/>
      <c r="AI901" s="63"/>
      <c r="AJ901" s="63"/>
      <c r="AK901" s="63"/>
      <c r="AL901" s="63"/>
      <c r="AM901" s="63"/>
      <c r="AN901" s="63"/>
      <c r="AO901" s="63"/>
      <c r="AP901" s="63"/>
      <c r="AQ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R901" s="63"/>
      <c r="BS901" s="63"/>
      <c r="BT901" s="63"/>
      <c r="BU901" s="63"/>
      <c r="BV901" s="63"/>
      <c r="BW901" s="63"/>
      <c r="BX901" s="63"/>
      <c r="BY901" s="63"/>
      <c r="BZ901" s="63"/>
      <c r="CA901" s="63"/>
      <c r="CB901" s="63"/>
      <c r="CC901" s="63"/>
    </row>
    <row r="902" spans="1:81" x14ac:dyDescent="0.35">
      <c r="A902" s="97"/>
      <c r="B902" s="82"/>
      <c r="C902" s="82"/>
      <c r="D902" s="82"/>
      <c r="E902" s="82"/>
      <c r="F902" s="63"/>
      <c r="G902" s="63"/>
      <c r="H902" s="63"/>
      <c r="I902" s="63"/>
      <c r="J902" s="63"/>
      <c r="K902" s="63"/>
      <c r="L902" s="63"/>
      <c r="M902" s="63"/>
      <c r="N902" s="63"/>
      <c r="O902" s="63"/>
      <c r="P902" s="63"/>
      <c r="Q902" s="63"/>
      <c r="R902" s="63"/>
      <c r="S902" s="63"/>
      <c r="T902" s="63"/>
      <c r="U902" s="63"/>
      <c r="X902" s="63"/>
      <c r="Y902" s="63"/>
      <c r="Z902" s="63"/>
      <c r="AA902" s="63"/>
      <c r="AB902" s="63"/>
      <c r="AC902" s="63"/>
      <c r="AD902" s="63"/>
      <c r="AE902" s="110"/>
      <c r="AF902" s="63"/>
      <c r="AG902" s="63"/>
      <c r="AH902" s="63"/>
      <c r="AI902" s="63"/>
      <c r="AJ902" s="63"/>
      <c r="AK902" s="63"/>
      <c r="AL902" s="63"/>
      <c r="AM902" s="63"/>
      <c r="AN902" s="63"/>
      <c r="AO902" s="63"/>
      <c r="AP902" s="63"/>
      <c r="AQ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R902" s="63"/>
      <c r="BS902" s="63"/>
      <c r="BT902" s="63"/>
      <c r="BU902" s="63"/>
      <c r="BV902" s="63"/>
      <c r="BW902" s="63"/>
      <c r="BX902" s="63"/>
      <c r="BY902" s="63"/>
      <c r="BZ902" s="63"/>
      <c r="CA902" s="63"/>
      <c r="CB902" s="63"/>
      <c r="CC902" s="63"/>
    </row>
    <row r="903" spans="1:81" x14ac:dyDescent="0.35">
      <c r="A903" s="97"/>
      <c r="B903" s="82"/>
      <c r="C903" s="82"/>
      <c r="D903" s="82"/>
      <c r="E903" s="82"/>
      <c r="F903" s="63"/>
      <c r="G903" s="63"/>
      <c r="H903" s="63"/>
      <c r="I903" s="63"/>
      <c r="J903" s="63"/>
      <c r="K903" s="63"/>
      <c r="L903" s="63"/>
      <c r="M903" s="63"/>
      <c r="N903" s="63"/>
      <c r="O903" s="63"/>
      <c r="P903" s="63"/>
      <c r="Q903" s="63"/>
      <c r="R903" s="63"/>
      <c r="S903" s="63"/>
      <c r="T903" s="63"/>
      <c r="U903" s="63"/>
      <c r="X903" s="63"/>
      <c r="Y903" s="63"/>
      <c r="Z903" s="63"/>
      <c r="AA903" s="63"/>
      <c r="AB903" s="63"/>
      <c r="AC903" s="63"/>
      <c r="AD903" s="63"/>
      <c r="AE903" s="110"/>
      <c r="AF903" s="63"/>
      <c r="AG903" s="63"/>
      <c r="AH903" s="63"/>
      <c r="AI903" s="63"/>
      <c r="AJ903" s="63"/>
      <c r="AK903" s="63"/>
      <c r="AL903" s="63"/>
      <c r="AM903" s="63"/>
      <c r="AN903" s="63"/>
      <c r="AO903" s="63"/>
      <c r="AP903" s="63"/>
      <c r="AQ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R903" s="63"/>
      <c r="BS903" s="63"/>
      <c r="BT903" s="63"/>
      <c r="BU903" s="63"/>
      <c r="BV903" s="63"/>
      <c r="BW903" s="63"/>
      <c r="BX903" s="63"/>
      <c r="BY903" s="63"/>
      <c r="BZ903" s="63"/>
      <c r="CA903" s="63"/>
      <c r="CB903" s="63"/>
      <c r="CC903" s="63"/>
    </row>
    <row r="904" spans="1:81" x14ac:dyDescent="0.35">
      <c r="A904" s="97"/>
      <c r="B904" s="82"/>
      <c r="C904" s="82"/>
      <c r="D904" s="82"/>
      <c r="E904" s="82"/>
      <c r="F904" s="63"/>
      <c r="G904" s="63"/>
      <c r="H904" s="63"/>
      <c r="I904" s="63"/>
      <c r="J904" s="63"/>
      <c r="K904" s="63"/>
      <c r="L904" s="63"/>
      <c r="M904" s="63"/>
      <c r="N904" s="63"/>
      <c r="O904" s="63"/>
      <c r="P904" s="63"/>
      <c r="Q904" s="63"/>
      <c r="R904" s="63"/>
      <c r="S904" s="63"/>
      <c r="T904" s="63"/>
      <c r="U904" s="63"/>
      <c r="X904" s="63"/>
      <c r="Y904" s="63"/>
      <c r="Z904" s="63"/>
      <c r="AA904" s="63"/>
      <c r="AB904" s="63"/>
      <c r="AC904" s="63"/>
      <c r="AD904" s="63"/>
      <c r="AE904" s="110"/>
      <c r="AF904" s="63"/>
      <c r="AG904" s="63"/>
      <c r="AH904" s="63"/>
      <c r="AI904" s="63"/>
      <c r="AJ904" s="63"/>
      <c r="AK904" s="63"/>
      <c r="AL904" s="63"/>
      <c r="AM904" s="63"/>
      <c r="AN904" s="63"/>
      <c r="AO904" s="63"/>
      <c r="AP904" s="63"/>
      <c r="AQ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R904" s="63"/>
      <c r="BS904" s="63"/>
      <c r="BT904" s="63"/>
      <c r="BU904" s="63"/>
      <c r="BV904" s="63"/>
      <c r="BW904" s="63"/>
      <c r="BX904" s="63"/>
      <c r="BY904" s="63"/>
      <c r="BZ904" s="63"/>
      <c r="CA904" s="63"/>
      <c r="CB904" s="63"/>
      <c r="CC904" s="63"/>
    </row>
    <row r="905" spans="1:81" x14ac:dyDescent="0.35">
      <c r="A905" s="97"/>
      <c r="B905" s="82"/>
      <c r="C905" s="82"/>
      <c r="D905" s="82"/>
      <c r="E905" s="82"/>
      <c r="F905" s="63"/>
      <c r="G905" s="63"/>
      <c r="H905" s="63"/>
      <c r="I905" s="63"/>
      <c r="J905" s="63"/>
      <c r="K905" s="63"/>
      <c r="L905" s="63"/>
      <c r="M905" s="63"/>
      <c r="N905" s="63"/>
      <c r="O905" s="63"/>
      <c r="P905" s="63"/>
      <c r="Q905" s="63"/>
      <c r="R905" s="63"/>
      <c r="S905" s="63"/>
      <c r="T905" s="63"/>
      <c r="U905" s="63"/>
      <c r="X905" s="63"/>
      <c r="Y905" s="63"/>
      <c r="Z905" s="63"/>
      <c r="AA905" s="63"/>
      <c r="AB905" s="63"/>
      <c r="AC905" s="63"/>
      <c r="AD905" s="63"/>
      <c r="AE905" s="110"/>
      <c r="AF905" s="63"/>
      <c r="AG905" s="63"/>
      <c r="AH905" s="63"/>
      <c r="AI905" s="63"/>
      <c r="AJ905" s="63"/>
      <c r="AK905" s="63"/>
      <c r="AL905" s="63"/>
      <c r="AM905" s="63"/>
      <c r="AN905" s="63"/>
      <c r="AO905" s="63"/>
      <c r="AP905" s="63"/>
      <c r="AQ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R905" s="63"/>
      <c r="BS905" s="63"/>
      <c r="BT905" s="63"/>
      <c r="BU905" s="63"/>
      <c r="BV905" s="63"/>
      <c r="BW905" s="63"/>
      <c r="BX905" s="63"/>
      <c r="BY905" s="63"/>
      <c r="BZ905" s="63"/>
      <c r="CA905" s="63"/>
      <c r="CB905" s="63"/>
      <c r="CC905" s="63"/>
    </row>
    <row r="906" spans="1:81" x14ac:dyDescent="0.35">
      <c r="A906" s="97"/>
      <c r="B906" s="82"/>
      <c r="C906" s="82"/>
      <c r="D906" s="82"/>
      <c r="E906" s="82"/>
      <c r="F906" s="63"/>
      <c r="G906" s="63"/>
      <c r="H906" s="63"/>
      <c r="I906" s="63"/>
      <c r="J906" s="63"/>
      <c r="K906" s="63"/>
      <c r="L906" s="63"/>
      <c r="M906" s="63"/>
      <c r="N906" s="63"/>
      <c r="O906" s="63"/>
      <c r="P906" s="63"/>
      <c r="Q906" s="63"/>
      <c r="R906" s="63"/>
      <c r="S906" s="63"/>
      <c r="T906" s="63"/>
      <c r="U906" s="63"/>
      <c r="X906" s="63"/>
      <c r="Y906" s="63"/>
      <c r="Z906" s="63"/>
      <c r="AA906" s="63"/>
      <c r="AB906" s="63"/>
      <c r="AC906" s="63"/>
      <c r="AD906" s="63"/>
      <c r="AE906" s="110"/>
      <c r="AF906" s="63"/>
      <c r="AG906" s="63"/>
      <c r="AH906" s="63"/>
      <c r="AI906" s="63"/>
      <c r="AJ906" s="63"/>
      <c r="AK906" s="63"/>
      <c r="AL906" s="63"/>
      <c r="AM906" s="63"/>
      <c r="AN906" s="63"/>
      <c r="AO906" s="63"/>
      <c r="AP906" s="63"/>
      <c r="AQ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R906" s="63"/>
      <c r="BS906" s="63"/>
      <c r="BT906" s="63"/>
      <c r="BU906" s="63"/>
      <c r="BV906" s="63"/>
      <c r="BW906" s="63"/>
      <c r="BX906" s="63"/>
      <c r="BY906" s="63"/>
      <c r="BZ906" s="63"/>
      <c r="CA906" s="63"/>
      <c r="CB906" s="63"/>
      <c r="CC906" s="63"/>
    </row>
    <row r="907" spans="1:81" x14ac:dyDescent="0.35">
      <c r="A907" s="97"/>
      <c r="B907" s="82"/>
      <c r="C907" s="82"/>
      <c r="D907" s="82"/>
      <c r="E907" s="82"/>
      <c r="F907" s="63"/>
      <c r="G907" s="63"/>
      <c r="H907" s="63"/>
      <c r="I907" s="63"/>
      <c r="J907" s="63"/>
      <c r="K907" s="63"/>
      <c r="L907" s="63"/>
      <c r="M907" s="63"/>
      <c r="N907" s="63"/>
      <c r="O907" s="63"/>
      <c r="P907" s="63"/>
      <c r="Q907" s="63"/>
      <c r="R907" s="63"/>
      <c r="S907" s="63"/>
      <c r="T907" s="63"/>
      <c r="U907" s="63"/>
      <c r="X907" s="63"/>
      <c r="Y907" s="63"/>
      <c r="Z907" s="63"/>
      <c r="AA907" s="63"/>
      <c r="AB907" s="63"/>
      <c r="AC907" s="63"/>
      <c r="AD907" s="63"/>
      <c r="AE907" s="110"/>
      <c r="AF907" s="63"/>
      <c r="AG907" s="63"/>
      <c r="AH907" s="63"/>
      <c r="AI907" s="63"/>
      <c r="AJ907" s="63"/>
      <c r="AK907" s="63"/>
      <c r="AL907" s="63"/>
      <c r="AM907" s="63"/>
      <c r="AN907" s="63"/>
      <c r="AO907" s="63"/>
      <c r="AP907" s="63"/>
      <c r="AQ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R907" s="63"/>
      <c r="BS907" s="63"/>
      <c r="BT907" s="63"/>
      <c r="BU907" s="63"/>
      <c r="BV907" s="63"/>
      <c r="BW907" s="63"/>
      <c r="BX907" s="63"/>
      <c r="BY907" s="63"/>
      <c r="BZ907" s="63"/>
      <c r="CA907" s="63"/>
      <c r="CB907" s="63"/>
      <c r="CC907" s="63"/>
    </row>
    <row r="908" spans="1:81" x14ac:dyDescent="0.35">
      <c r="A908" s="97"/>
      <c r="B908" s="82"/>
      <c r="C908" s="82"/>
      <c r="D908" s="82"/>
      <c r="E908" s="82"/>
      <c r="F908" s="63"/>
      <c r="G908" s="63"/>
      <c r="H908" s="63"/>
      <c r="I908" s="63"/>
      <c r="J908" s="63"/>
      <c r="K908" s="63"/>
      <c r="L908" s="63"/>
      <c r="M908" s="63"/>
      <c r="N908" s="63"/>
      <c r="O908" s="63"/>
      <c r="P908" s="63"/>
      <c r="Q908" s="63"/>
      <c r="R908" s="63"/>
      <c r="S908" s="63"/>
      <c r="T908" s="63"/>
      <c r="U908" s="63"/>
      <c r="X908" s="63"/>
      <c r="Y908" s="63"/>
      <c r="Z908" s="63"/>
      <c r="AA908" s="63"/>
      <c r="AB908" s="63"/>
      <c r="AC908" s="63"/>
      <c r="AD908" s="63"/>
      <c r="AE908" s="110"/>
      <c r="AF908" s="63"/>
      <c r="AG908" s="63"/>
      <c r="AH908" s="63"/>
      <c r="AI908" s="63"/>
      <c r="AJ908" s="63"/>
      <c r="AK908" s="63"/>
      <c r="AL908" s="63"/>
      <c r="AM908" s="63"/>
      <c r="AN908" s="63"/>
      <c r="AO908" s="63"/>
      <c r="AP908" s="63"/>
      <c r="AQ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R908" s="63"/>
      <c r="BS908" s="63"/>
      <c r="BT908" s="63"/>
      <c r="BU908" s="63"/>
      <c r="BV908" s="63"/>
      <c r="BW908" s="63"/>
      <c r="BX908" s="63"/>
      <c r="BY908" s="63"/>
      <c r="BZ908" s="63"/>
      <c r="CA908" s="63"/>
      <c r="CB908" s="63"/>
      <c r="CC908" s="63"/>
    </row>
    <row r="909" spans="1:81" x14ac:dyDescent="0.35">
      <c r="A909" s="97"/>
      <c r="B909" s="82"/>
      <c r="C909" s="82"/>
      <c r="D909" s="82"/>
      <c r="E909" s="82"/>
      <c r="F909" s="63"/>
      <c r="G909" s="63"/>
      <c r="H909" s="63"/>
      <c r="I909" s="63"/>
      <c r="J909" s="63"/>
      <c r="K909" s="63"/>
      <c r="L909" s="63"/>
      <c r="M909" s="63"/>
      <c r="N909" s="63"/>
      <c r="O909" s="63"/>
      <c r="P909" s="63"/>
      <c r="Q909" s="63"/>
      <c r="R909" s="63"/>
      <c r="S909" s="63"/>
      <c r="T909" s="63"/>
      <c r="U909" s="63"/>
      <c r="X909" s="63"/>
      <c r="Y909" s="63"/>
      <c r="Z909" s="63"/>
      <c r="AA909" s="63"/>
      <c r="AB909" s="63"/>
      <c r="AC909" s="63"/>
      <c r="AD909" s="63"/>
      <c r="AE909" s="110"/>
      <c r="AF909" s="63"/>
      <c r="AG909" s="63"/>
      <c r="AH909" s="63"/>
      <c r="AI909" s="63"/>
      <c r="AJ909" s="63"/>
      <c r="AK909" s="63"/>
      <c r="AL909" s="63"/>
      <c r="AM909" s="63"/>
      <c r="AN909" s="63"/>
      <c r="AO909" s="63"/>
      <c r="AP909" s="63"/>
      <c r="AQ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R909" s="63"/>
      <c r="BS909" s="63"/>
      <c r="BT909" s="63"/>
      <c r="BU909" s="63"/>
      <c r="BV909" s="63"/>
      <c r="BW909" s="63"/>
      <c r="BX909" s="63"/>
      <c r="BY909" s="63"/>
      <c r="BZ909" s="63"/>
      <c r="CA909" s="63"/>
      <c r="CB909" s="63"/>
      <c r="CC909" s="63"/>
    </row>
    <row r="910" spans="1:81" x14ac:dyDescent="0.35">
      <c r="A910" s="97"/>
      <c r="B910" s="82"/>
      <c r="C910" s="82"/>
      <c r="D910" s="82"/>
      <c r="E910" s="82"/>
      <c r="F910" s="63"/>
      <c r="G910" s="63"/>
      <c r="H910" s="63"/>
      <c r="I910" s="63"/>
      <c r="J910" s="63"/>
      <c r="K910" s="63"/>
      <c r="L910" s="63"/>
      <c r="M910" s="63"/>
      <c r="N910" s="63"/>
      <c r="O910" s="63"/>
      <c r="P910" s="63"/>
      <c r="Q910" s="63"/>
      <c r="R910" s="63"/>
      <c r="S910" s="63"/>
      <c r="T910" s="63"/>
      <c r="U910" s="63"/>
      <c r="X910" s="63"/>
      <c r="Y910" s="63"/>
      <c r="Z910" s="63"/>
      <c r="AA910" s="63"/>
      <c r="AB910" s="63"/>
      <c r="AC910" s="63"/>
      <c r="AD910" s="63"/>
      <c r="AE910" s="110"/>
      <c r="AF910" s="63"/>
      <c r="AG910" s="63"/>
      <c r="AH910" s="63"/>
      <c r="AI910" s="63"/>
      <c r="AJ910" s="63"/>
      <c r="AK910" s="63"/>
      <c r="AL910" s="63"/>
      <c r="AM910" s="63"/>
      <c r="AN910" s="63"/>
      <c r="AO910" s="63"/>
      <c r="AP910" s="63"/>
      <c r="AQ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R910" s="63"/>
      <c r="BS910" s="63"/>
      <c r="BT910" s="63"/>
      <c r="BU910" s="63"/>
      <c r="BV910" s="63"/>
      <c r="BW910" s="63"/>
      <c r="BX910" s="63"/>
      <c r="BY910" s="63"/>
      <c r="BZ910" s="63"/>
      <c r="CA910" s="63"/>
      <c r="CB910" s="63"/>
      <c r="CC910" s="63"/>
    </row>
    <row r="911" spans="1:81" x14ac:dyDescent="0.35">
      <c r="A911" s="97"/>
      <c r="B911" s="82"/>
      <c r="C911" s="82"/>
      <c r="D911" s="82"/>
      <c r="E911" s="82"/>
      <c r="F911" s="63"/>
      <c r="G911" s="63"/>
      <c r="H911" s="63"/>
      <c r="I911" s="63"/>
      <c r="J911" s="63"/>
      <c r="K911" s="63"/>
      <c r="L911" s="63"/>
      <c r="M911" s="63"/>
      <c r="N911" s="63"/>
      <c r="O911" s="63"/>
      <c r="P911" s="63"/>
      <c r="Q911" s="63"/>
      <c r="R911" s="63"/>
      <c r="S911" s="63"/>
      <c r="T911" s="63"/>
      <c r="U911" s="63"/>
      <c r="X911" s="63"/>
      <c r="Y911" s="63"/>
      <c r="Z911" s="63"/>
      <c r="AA911" s="63"/>
      <c r="AB911" s="63"/>
      <c r="AC911" s="63"/>
      <c r="AD911" s="63"/>
      <c r="AE911" s="110"/>
      <c r="AF911" s="63"/>
      <c r="AG911" s="63"/>
      <c r="AH911" s="63"/>
      <c r="AI911" s="63"/>
      <c r="AJ911" s="63"/>
      <c r="AK911" s="63"/>
      <c r="AL911" s="63"/>
      <c r="AM911" s="63"/>
      <c r="AN911" s="63"/>
      <c r="AO911" s="63"/>
      <c r="AP911" s="63"/>
      <c r="AQ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R911" s="63"/>
      <c r="BS911" s="63"/>
      <c r="BT911" s="63"/>
      <c r="BU911" s="63"/>
      <c r="BV911" s="63"/>
      <c r="BW911" s="63"/>
      <c r="BX911" s="63"/>
      <c r="BY911" s="63"/>
      <c r="BZ911" s="63"/>
      <c r="CA911" s="63"/>
      <c r="CB911" s="63"/>
      <c r="CC911" s="63"/>
    </row>
    <row r="912" spans="1:81" x14ac:dyDescent="0.35">
      <c r="A912" s="97"/>
      <c r="B912" s="82"/>
      <c r="C912" s="82"/>
      <c r="D912" s="82"/>
      <c r="E912" s="82"/>
      <c r="F912" s="63"/>
      <c r="G912" s="63"/>
      <c r="H912" s="63"/>
      <c r="I912" s="63"/>
      <c r="J912" s="63"/>
      <c r="K912" s="63"/>
      <c r="L912" s="63"/>
      <c r="M912" s="63"/>
      <c r="N912" s="63"/>
      <c r="O912" s="63"/>
      <c r="P912" s="63"/>
      <c r="Q912" s="63"/>
      <c r="R912" s="63"/>
      <c r="S912" s="63"/>
      <c r="T912" s="63"/>
      <c r="U912" s="63"/>
      <c r="X912" s="63"/>
      <c r="Y912" s="63"/>
      <c r="Z912" s="63"/>
      <c r="AA912" s="63"/>
      <c r="AB912" s="63"/>
      <c r="AC912" s="63"/>
      <c r="AD912" s="63"/>
      <c r="AE912" s="110"/>
      <c r="AF912" s="63"/>
      <c r="AG912" s="63"/>
      <c r="AH912" s="63"/>
      <c r="AI912" s="63"/>
      <c r="AJ912" s="63"/>
      <c r="AK912" s="63"/>
      <c r="AL912" s="63"/>
      <c r="AM912" s="63"/>
      <c r="AN912" s="63"/>
      <c r="AO912" s="63"/>
      <c r="AP912" s="63"/>
      <c r="AQ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R912" s="63"/>
      <c r="BS912" s="63"/>
      <c r="BT912" s="63"/>
      <c r="BU912" s="63"/>
      <c r="BV912" s="63"/>
      <c r="BW912" s="63"/>
      <c r="BX912" s="63"/>
      <c r="BY912" s="63"/>
      <c r="BZ912" s="63"/>
      <c r="CA912" s="63"/>
      <c r="CB912" s="63"/>
      <c r="CC912" s="63"/>
    </row>
    <row r="913" spans="1:81" x14ac:dyDescent="0.35">
      <c r="A913" s="97"/>
      <c r="B913" s="82"/>
      <c r="C913" s="82"/>
      <c r="D913" s="82"/>
      <c r="E913" s="82"/>
      <c r="F913" s="63"/>
      <c r="G913" s="63"/>
      <c r="H913" s="63"/>
      <c r="I913" s="63"/>
      <c r="J913" s="63"/>
      <c r="K913" s="63"/>
      <c r="L913" s="63"/>
      <c r="M913" s="63"/>
      <c r="N913" s="63"/>
      <c r="O913" s="63"/>
      <c r="P913" s="63"/>
      <c r="Q913" s="63"/>
      <c r="R913" s="63"/>
      <c r="S913" s="63"/>
      <c r="T913" s="63"/>
      <c r="U913" s="63"/>
      <c r="X913" s="63"/>
      <c r="Y913" s="63"/>
      <c r="Z913" s="63"/>
      <c r="AA913" s="63"/>
      <c r="AB913" s="63"/>
      <c r="AC913" s="63"/>
      <c r="AD913" s="63"/>
      <c r="AE913" s="110"/>
      <c r="AF913" s="63"/>
      <c r="AG913" s="63"/>
      <c r="AH913" s="63"/>
      <c r="AI913" s="63"/>
      <c r="AJ913" s="63"/>
      <c r="AK913" s="63"/>
      <c r="AL913" s="63"/>
      <c r="AM913" s="63"/>
      <c r="AN913" s="63"/>
      <c r="AO913" s="63"/>
      <c r="AP913" s="63"/>
      <c r="AQ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R913" s="63"/>
      <c r="BS913" s="63"/>
      <c r="BT913" s="63"/>
      <c r="BU913" s="63"/>
      <c r="BV913" s="63"/>
      <c r="BW913" s="63"/>
      <c r="BX913" s="63"/>
      <c r="BY913" s="63"/>
      <c r="BZ913" s="63"/>
      <c r="CA913" s="63"/>
      <c r="CB913" s="63"/>
      <c r="CC913" s="63"/>
    </row>
    <row r="914" spans="1:81" x14ac:dyDescent="0.35">
      <c r="A914" s="97"/>
      <c r="B914" s="82"/>
      <c r="C914" s="82"/>
      <c r="D914" s="82"/>
      <c r="E914" s="82"/>
      <c r="F914" s="63"/>
      <c r="G914" s="63"/>
      <c r="H914" s="63"/>
      <c r="I914" s="63"/>
      <c r="J914" s="63"/>
      <c r="K914" s="63"/>
      <c r="L914" s="63"/>
      <c r="M914" s="63"/>
      <c r="N914" s="63"/>
      <c r="O914" s="63"/>
      <c r="P914" s="63"/>
      <c r="Q914" s="63"/>
      <c r="R914" s="63"/>
      <c r="S914" s="63"/>
      <c r="T914" s="63"/>
      <c r="U914" s="63"/>
      <c r="X914" s="63"/>
      <c r="Y914" s="63"/>
      <c r="Z914" s="63"/>
      <c r="AA914" s="63"/>
      <c r="AB914" s="63"/>
      <c r="AC914" s="63"/>
      <c r="AD914" s="63"/>
      <c r="AE914" s="110"/>
      <c r="AF914" s="63"/>
      <c r="AG914" s="63"/>
      <c r="AH914" s="63"/>
      <c r="AI914" s="63"/>
      <c r="AJ914" s="63"/>
      <c r="AK914" s="63"/>
      <c r="AL914" s="63"/>
      <c r="AM914" s="63"/>
      <c r="AN914" s="63"/>
      <c r="AO914" s="63"/>
      <c r="AP914" s="63"/>
      <c r="AQ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R914" s="63"/>
      <c r="BS914" s="63"/>
      <c r="BT914" s="63"/>
      <c r="BU914" s="63"/>
      <c r="BV914" s="63"/>
      <c r="BW914" s="63"/>
      <c r="BX914" s="63"/>
      <c r="BY914" s="63"/>
      <c r="BZ914" s="63"/>
      <c r="CA914" s="63"/>
      <c r="CB914" s="63"/>
      <c r="CC914" s="63"/>
    </row>
    <row r="915" spans="1:81" x14ac:dyDescent="0.35">
      <c r="A915" s="97"/>
      <c r="B915" s="82"/>
      <c r="C915" s="82"/>
      <c r="D915" s="82"/>
      <c r="E915" s="82"/>
      <c r="F915" s="63"/>
      <c r="G915" s="63"/>
      <c r="H915" s="63"/>
      <c r="I915" s="63"/>
      <c r="J915" s="63"/>
      <c r="K915" s="63"/>
      <c r="L915" s="63"/>
      <c r="M915" s="63"/>
      <c r="N915" s="63"/>
      <c r="O915" s="63"/>
      <c r="P915" s="63"/>
      <c r="Q915" s="63"/>
      <c r="R915" s="63"/>
      <c r="S915" s="63"/>
      <c r="T915" s="63"/>
      <c r="U915" s="63"/>
      <c r="X915" s="63"/>
      <c r="Y915" s="63"/>
      <c r="Z915" s="63"/>
      <c r="AA915" s="63"/>
      <c r="AB915" s="63"/>
      <c r="AC915" s="63"/>
      <c r="AD915" s="63"/>
      <c r="AE915" s="110"/>
      <c r="AF915" s="63"/>
      <c r="AG915" s="63"/>
      <c r="AH915" s="63"/>
      <c r="AI915" s="63"/>
      <c r="AJ915" s="63"/>
      <c r="AK915" s="63"/>
      <c r="AL915" s="63"/>
      <c r="AM915" s="63"/>
      <c r="AN915" s="63"/>
      <c r="AO915" s="63"/>
      <c r="AP915" s="63"/>
      <c r="AQ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R915" s="63"/>
      <c r="BS915" s="63"/>
      <c r="BT915" s="63"/>
      <c r="BU915" s="63"/>
      <c r="BV915" s="63"/>
      <c r="BW915" s="63"/>
      <c r="BX915" s="63"/>
      <c r="BY915" s="63"/>
      <c r="BZ915" s="63"/>
      <c r="CA915" s="63"/>
      <c r="CB915" s="63"/>
      <c r="CC915" s="63"/>
    </row>
    <row r="916" spans="1:81" x14ac:dyDescent="0.35">
      <c r="A916" s="97"/>
      <c r="B916" s="82"/>
      <c r="C916" s="82"/>
      <c r="D916" s="82"/>
      <c r="E916" s="82"/>
      <c r="F916" s="63"/>
      <c r="G916" s="63"/>
      <c r="H916" s="63"/>
      <c r="I916" s="63"/>
      <c r="J916" s="63"/>
      <c r="K916" s="63"/>
      <c r="L916" s="63"/>
      <c r="M916" s="63"/>
      <c r="N916" s="63"/>
      <c r="O916" s="63"/>
      <c r="P916" s="63"/>
      <c r="Q916" s="63"/>
      <c r="R916" s="63"/>
      <c r="S916" s="63"/>
      <c r="T916" s="63"/>
      <c r="U916" s="63"/>
      <c r="X916" s="63"/>
      <c r="Y916" s="63"/>
      <c r="Z916" s="63"/>
      <c r="AA916" s="63"/>
      <c r="AB916" s="63"/>
      <c r="AC916" s="63"/>
      <c r="AD916" s="63"/>
      <c r="AE916" s="110"/>
      <c r="AF916" s="63"/>
      <c r="AG916" s="63"/>
      <c r="AH916" s="63"/>
      <c r="AI916" s="63"/>
      <c r="AJ916" s="63"/>
      <c r="AK916" s="63"/>
      <c r="AL916" s="63"/>
      <c r="AM916" s="63"/>
      <c r="AN916" s="63"/>
      <c r="AO916" s="63"/>
      <c r="AP916" s="63"/>
      <c r="AQ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R916" s="63"/>
      <c r="BS916" s="63"/>
      <c r="BT916" s="63"/>
      <c r="BU916" s="63"/>
      <c r="BV916" s="63"/>
      <c r="BW916" s="63"/>
      <c r="BX916" s="63"/>
      <c r="BY916" s="63"/>
      <c r="BZ916" s="63"/>
      <c r="CA916" s="63"/>
      <c r="CB916" s="63"/>
      <c r="CC916" s="63"/>
    </row>
    <row r="917" spans="1:81" x14ac:dyDescent="0.35">
      <c r="A917" s="97"/>
      <c r="B917" s="82"/>
      <c r="C917" s="82"/>
      <c r="D917" s="82"/>
      <c r="E917" s="82"/>
      <c r="F917" s="63"/>
      <c r="G917" s="63"/>
      <c r="H917" s="63"/>
      <c r="I917" s="63"/>
      <c r="J917" s="63"/>
      <c r="K917" s="63"/>
      <c r="L917" s="63"/>
      <c r="M917" s="63"/>
      <c r="N917" s="63"/>
      <c r="O917" s="63"/>
      <c r="P917" s="63"/>
      <c r="Q917" s="63"/>
      <c r="R917" s="63"/>
      <c r="S917" s="63"/>
      <c r="T917" s="63"/>
      <c r="U917" s="63"/>
      <c r="X917" s="63"/>
      <c r="Y917" s="63"/>
      <c r="Z917" s="63"/>
      <c r="AA917" s="63"/>
      <c r="AB917" s="63"/>
      <c r="AC917" s="63"/>
      <c r="AD917" s="63"/>
      <c r="AE917" s="110"/>
      <c r="AF917" s="63"/>
      <c r="AG917" s="63"/>
      <c r="AH917" s="63"/>
      <c r="AI917" s="63"/>
      <c r="AJ917" s="63"/>
      <c r="AK917" s="63"/>
      <c r="AL917" s="63"/>
      <c r="AM917" s="63"/>
      <c r="AN917" s="63"/>
      <c r="AO917" s="63"/>
      <c r="AP917" s="63"/>
      <c r="AQ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R917" s="63"/>
      <c r="BS917" s="63"/>
      <c r="BT917" s="63"/>
      <c r="BU917" s="63"/>
      <c r="BV917" s="63"/>
      <c r="BW917" s="63"/>
      <c r="BX917" s="63"/>
      <c r="BY917" s="63"/>
      <c r="BZ917" s="63"/>
      <c r="CA917" s="63"/>
      <c r="CB917" s="63"/>
      <c r="CC917" s="63"/>
    </row>
    <row r="918" spans="1:81" x14ac:dyDescent="0.35">
      <c r="A918" s="97"/>
      <c r="B918" s="82"/>
      <c r="C918" s="82"/>
      <c r="D918" s="82"/>
      <c r="E918" s="82"/>
      <c r="F918" s="63"/>
      <c r="G918" s="63"/>
      <c r="H918" s="63"/>
      <c r="I918" s="63"/>
      <c r="J918" s="63"/>
      <c r="K918" s="63"/>
      <c r="L918" s="63"/>
      <c r="M918" s="63"/>
      <c r="N918" s="63"/>
      <c r="O918" s="63"/>
      <c r="P918" s="63"/>
      <c r="Q918" s="63"/>
      <c r="R918" s="63"/>
      <c r="S918" s="63"/>
      <c r="T918" s="63"/>
      <c r="U918" s="63"/>
      <c r="X918" s="63"/>
      <c r="Y918" s="63"/>
      <c r="Z918" s="63"/>
      <c r="AA918" s="63"/>
      <c r="AB918" s="63"/>
      <c r="AC918" s="63"/>
      <c r="AD918" s="63"/>
      <c r="AE918" s="110"/>
      <c r="AF918" s="63"/>
      <c r="AG918" s="63"/>
      <c r="AH918" s="63"/>
      <c r="AI918" s="63"/>
      <c r="AJ918" s="63"/>
      <c r="AK918" s="63"/>
      <c r="AL918" s="63"/>
      <c r="AM918" s="63"/>
      <c r="AN918" s="63"/>
      <c r="AO918" s="63"/>
      <c r="AP918" s="63"/>
      <c r="AQ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R918" s="63"/>
      <c r="BS918" s="63"/>
      <c r="BT918" s="63"/>
      <c r="BU918" s="63"/>
      <c r="BV918" s="63"/>
      <c r="BW918" s="63"/>
      <c r="BX918" s="63"/>
      <c r="BY918" s="63"/>
      <c r="BZ918" s="63"/>
      <c r="CA918" s="63"/>
      <c r="CB918" s="63"/>
      <c r="CC918" s="63"/>
    </row>
    <row r="919" spans="1:81" x14ac:dyDescent="0.35">
      <c r="A919" s="97"/>
      <c r="B919" s="82"/>
      <c r="C919" s="82"/>
      <c r="D919" s="82"/>
      <c r="E919" s="82"/>
      <c r="F919" s="63"/>
      <c r="G919" s="63"/>
      <c r="H919" s="63"/>
      <c r="I919" s="63"/>
      <c r="J919" s="63"/>
      <c r="K919" s="63"/>
      <c r="L919" s="63"/>
      <c r="M919" s="63"/>
      <c r="N919" s="63"/>
      <c r="O919" s="63"/>
      <c r="P919" s="63"/>
      <c r="Q919" s="63"/>
      <c r="R919" s="63"/>
      <c r="S919" s="63"/>
      <c r="T919" s="63"/>
      <c r="U919" s="63"/>
      <c r="X919" s="63"/>
      <c r="Y919" s="63"/>
      <c r="Z919" s="63"/>
      <c r="AA919" s="63"/>
      <c r="AB919" s="63"/>
      <c r="AC919" s="63"/>
      <c r="AD919" s="63"/>
      <c r="AE919" s="110"/>
      <c r="AF919" s="63"/>
      <c r="AG919" s="63"/>
      <c r="AH919" s="63"/>
      <c r="AI919" s="63"/>
      <c r="AJ919" s="63"/>
      <c r="AK919" s="63"/>
      <c r="AL919" s="63"/>
      <c r="AM919" s="63"/>
      <c r="AN919" s="63"/>
      <c r="AO919" s="63"/>
      <c r="AP919" s="63"/>
      <c r="AQ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R919" s="63"/>
      <c r="BS919" s="63"/>
      <c r="BT919" s="63"/>
      <c r="BU919" s="63"/>
      <c r="BV919" s="63"/>
      <c r="BW919" s="63"/>
      <c r="BX919" s="63"/>
      <c r="BY919" s="63"/>
      <c r="BZ919" s="63"/>
      <c r="CA919" s="63"/>
      <c r="CB919" s="63"/>
      <c r="CC919" s="63"/>
    </row>
    <row r="920" spans="1:81" x14ac:dyDescent="0.35">
      <c r="A920" s="97"/>
      <c r="B920" s="82"/>
      <c r="C920" s="82"/>
      <c r="D920" s="82"/>
      <c r="E920" s="82"/>
      <c r="F920" s="63"/>
      <c r="G920" s="63"/>
      <c r="H920" s="63"/>
      <c r="I920" s="63"/>
      <c r="J920" s="63"/>
      <c r="K920" s="63"/>
      <c r="L920" s="63"/>
      <c r="M920" s="63"/>
      <c r="N920" s="63"/>
      <c r="O920" s="63"/>
      <c r="P920" s="63"/>
      <c r="Q920" s="63"/>
      <c r="R920" s="63"/>
      <c r="S920" s="63"/>
      <c r="T920" s="63"/>
      <c r="U920" s="63"/>
      <c r="X920" s="63"/>
      <c r="Y920" s="63"/>
      <c r="Z920" s="63"/>
      <c r="AA920" s="63"/>
      <c r="AB920" s="63"/>
      <c r="AC920" s="63"/>
      <c r="AD920" s="63"/>
      <c r="AE920" s="110"/>
      <c r="AF920" s="63"/>
      <c r="AG920" s="63"/>
      <c r="AH920" s="63"/>
      <c r="AI920" s="63"/>
      <c r="AJ920" s="63"/>
      <c r="AK920" s="63"/>
      <c r="AL920" s="63"/>
      <c r="AM920" s="63"/>
      <c r="AN920" s="63"/>
      <c r="AO920" s="63"/>
      <c r="AP920" s="63"/>
      <c r="AQ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R920" s="63"/>
      <c r="BS920" s="63"/>
      <c r="BT920" s="63"/>
      <c r="BU920" s="63"/>
      <c r="BV920" s="63"/>
      <c r="BW920" s="63"/>
      <c r="BX920" s="63"/>
      <c r="BY920" s="63"/>
      <c r="BZ920" s="63"/>
      <c r="CA920" s="63"/>
      <c r="CB920" s="63"/>
      <c r="CC920" s="63"/>
    </row>
    <row r="921" spans="1:81" x14ac:dyDescent="0.35">
      <c r="A921" s="97"/>
      <c r="B921" s="82"/>
      <c r="C921" s="82"/>
      <c r="D921" s="82"/>
      <c r="E921" s="82"/>
      <c r="F921" s="63"/>
      <c r="G921" s="63"/>
      <c r="H921" s="63"/>
      <c r="I921" s="63"/>
      <c r="J921" s="63"/>
      <c r="K921" s="63"/>
      <c r="L921" s="63"/>
      <c r="M921" s="63"/>
      <c r="N921" s="63"/>
      <c r="O921" s="63"/>
      <c r="P921" s="63"/>
      <c r="Q921" s="63"/>
      <c r="R921" s="63"/>
      <c r="S921" s="63"/>
      <c r="T921" s="63"/>
      <c r="U921" s="63"/>
      <c r="X921" s="63"/>
      <c r="Y921" s="63"/>
      <c r="Z921" s="63"/>
      <c r="AA921" s="63"/>
      <c r="AB921" s="63"/>
      <c r="AC921" s="63"/>
      <c r="AD921" s="63"/>
      <c r="AE921" s="110"/>
      <c r="AF921" s="63"/>
      <c r="AG921" s="63"/>
      <c r="AH921" s="63"/>
      <c r="AI921" s="63"/>
      <c r="AJ921" s="63"/>
      <c r="AK921" s="63"/>
      <c r="AL921" s="63"/>
      <c r="AM921" s="63"/>
      <c r="AN921" s="63"/>
      <c r="AO921" s="63"/>
      <c r="AP921" s="63"/>
      <c r="AQ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R921" s="63"/>
      <c r="BS921" s="63"/>
      <c r="BT921" s="63"/>
      <c r="BU921" s="63"/>
      <c r="BV921" s="63"/>
      <c r="BW921" s="63"/>
      <c r="BX921" s="63"/>
      <c r="BY921" s="63"/>
      <c r="BZ921" s="63"/>
      <c r="CA921" s="63"/>
      <c r="CB921" s="63"/>
      <c r="CC921" s="63"/>
    </row>
    <row r="922" spans="1:81" x14ac:dyDescent="0.35">
      <c r="A922" s="97"/>
      <c r="B922" s="82"/>
      <c r="C922" s="82"/>
      <c r="D922" s="82"/>
      <c r="E922" s="82"/>
      <c r="F922" s="63"/>
      <c r="G922" s="63"/>
      <c r="H922" s="63"/>
      <c r="I922" s="63"/>
      <c r="J922" s="63"/>
      <c r="K922" s="63"/>
      <c r="L922" s="63"/>
      <c r="M922" s="63"/>
      <c r="N922" s="63"/>
      <c r="O922" s="63"/>
      <c r="P922" s="63"/>
      <c r="Q922" s="63"/>
      <c r="R922" s="63"/>
      <c r="S922" s="63"/>
      <c r="T922" s="63"/>
      <c r="U922" s="63"/>
      <c r="X922" s="63"/>
      <c r="Y922" s="63"/>
      <c r="Z922" s="63"/>
      <c r="AA922" s="63"/>
      <c r="AB922" s="63"/>
      <c r="AC922" s="63"/>
      <c r="AD922" s="63"/>
      <c r="AE922" s="110"/>
      <c r="AF922" s="63"/>
      <c r="AG922" s="63"/>
      <c r="AH922" s="63"/>
      <c r="AI922" s="63"/>
      <c r="AJ922" s="63"/>
      <c r="AK922" s="63"/>
      <c r="AL922" s="63"/>
      <c r="AM922" s="63"/>
      <c r="AN922" s="63"/>
      <c r="AO922" s="63"/>
      <c r="AP922" s="63"/>
      <c r="AQ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R922" s="63"/>
      <c r="BS922" s="63"/>
      <c r="BT922" s="63"/>
      <c r="BU922" s="63"/>
      <c r="BV922" s="63"/>
      <c r="BW922" s="63"/>
      <c r="BX922" s="63"/>
      <c r="BY922" s="63"/>
      <c r="BZ922" s="63"/>
      <c r="CA922" s="63"/>
      <c r="CB922" s="63"/>
      <c r="CC922" s="63"/>
    </row>
    <row r="923" spans="1:81" x14ac:dyDescent="0.35">
      <c r="A923" s="97"/>
      <c r="B923" s="82"/>
      <c r="C923" s="82"/>
      <c r="D923" s="82"/>
      <c r="E923" s="82"/>
      <c r="F923" s="63"/>
      <c r="G923" s="63"/>
      <c r="H923" s="63"/>
      <c r="I923" s="63"/>
      <c r="J923" s="63"/>
      <c r="K923" s="63"/>
      <c r="L923" s="63"/>
      <c r="M923" s="63"/>
      <c r="N923" s="63"/>
      <c r="O923" s="63"/>
      <c r="P923" s="63"/>
      <c r="Q923" s="63"/>
      <c r="R923" s="63"/>
      <c r="S923" s="63"/>
      <c r="T923" s="63"/>
      <c r="U923" s="63"/>
      <c r="X923" s="63"/>
      <c r="Y923" s="63"/>
      <c r="Z923" s="63"/>
      <c r="AA923" s="63"/>
      <c r="AB923" s="63"/>
      <c r="AC923" s="63"/>
      <c r="AD923" s="63"/>
      <c r="AE923" s="110"/>
      <c r="AF923" s="63"/>
      <c r="AG923" s="63"/>
      <c r="AH923" s="63"/>
      <c r="AI923" s="63"/>
      <c r="AJ923" s="63"/>
      <c r="AK923" s="63"/>
      <c r="AL923" s="63"/>
      <c r="AM923" s="63"/>
      <c r="AN923" s="63"/>
      <c r="AO923" s="63"/>
      <c r="AP923" s="63"/>
      <c r="AQ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R923" s="63"/>
      <c r="BS923" s="63"/>
      <c r="BT923" s="63"/>
      <c r="BU923" s="63"/>
      <c r="BV923" s="63"/>
      <c r="BW923" s="63"/>
      <c r="BX923" s="63"/>
      <c r="BY923" s="63"/>
      <c r="BZ923" s="63"/>
      <c r="CA923" s="63"/>
      <c r="CB923" s="63"/>
      <c r="CC923" s="63"/>
    </row>
    <row r="924" spans="1:81" x14ac:dyDescent="0.35">
      <c r="A924" s="97"/>
      <c r="B924" s="82"/>
      <c r="C924" s="82"/>
      <c r="D924" s="82"/>
      <c r="E924" s="82"/>
      <c r="F924" s="63"/>
      <c r="G924" s="63"/>
      <c r="H924" s="63"/>
      <c r="I924" s="63"/>
      <c r="J924" s="63"/>
      <c r="K924" s="63"/>
      <c r="L924" s="63"/>
      <c r="M924" s="63"/>
      <c r="N924" s="63"/>
      <c r="O924" s="63"/>
      <c r="P924" s="63"/>
      <c r="Q924" s="63"/>
      <c r="R924" s="63"/>
      <c r="S924" s="63"/>
      <c r="T924" s="63"/>
      <c r="U924" s="63"/>
      <c r="X924" s="63"/>
      <c r="Y924" s="63"/>
      <c r="Z924" s="63"/>
      <c r="AA924" s="63"/>
      <c r="AB924" s="63"/>
      <c r="AC924" s="63"/>
      <c r="AD924" s="63"/>
      <c r="AE924" s="110"/>
      <c r="AF924" s="63"/>
      <c r="AG924" s="63"/>
      <c r="AH924" s="63"/>
      <c r="AI924" s="63"/>
      <c r="AJ924" s="63"/>
      <c r="AK924" s="63"/>
      <c r="AL924" s="63"/>
      <c r="AM924" s="63"/>
      <c r="AN924" s="63"/>
      <c r="AO924" s="63"/>
      <c r="AP924" s="63"/>
      <c r="AQ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R924" s="63"/>
      <c r="BS924" s="63"/>
      <c r="BT924" s="63"/>
      <c r="BU924" s="63"/>
      <c r="BV924" s="63"/>
      <c r="BW924" s="63"/>
      <c r="BX924" s="63"/>
      <c r="BY924" s="63"/>
      <c r="BZ924" s="63"/>
      <c r="CA924" s="63"/>
      <c r="CB924" s="63"/>
      <c r="CC924" s="63"/>
    </row>
    <row r="925" spans="1:81" x14ac:dyDescent="0.35">
      <c r="A925" s="97"/>
      <c r="B925" s="82"/>
      <c r="C925" s="82"/>
      <c r="D925" s="82"/>
      <c r="E925" s="82"/>
      <c r="F925" s="63"/>
      <c r="G925" s="63"/>
      <c r="H925" s="63"/>
      <c r="I925" s="63"/>
      <c r="J925" s="63"/>
      <c r="K925" s="63"/>
      <c r="L925" s="63"/>
      <c r="M925" s="63"/>
      <c r="N925" s="63"/>
      <c r="O925" s="63"/>
      <c r="P925" s="63"/>
      <c r="Q925" s="63"/>
      <c r="R925" s="63"/>
      <c r="S925" s="63"/>
      <c r="T925" s="63"/>
      <c r="U925" s="63"/>
      <c r="X925" s="63"/>
      <c r="Y925" s="63"/>
      <c r="Z925" s="63"/>
      <c r="AA925" s="63"/>
      <c r="AB925" s="63"/>
      <c r="AC925" s="63"/>
      <c r="AD925" s="63"/>
      <c r="AE925" s="110"/>
      <c r="AF925" s="63"/>
      <c r="AG925" s="63"/>
      <c r="AH925" s="63"/>
      <c r="AI925" s="63"/>
      <c r="AJ925" s="63"/>
      <c r="AK925" s="63"/>
      <c r="AL925" s="63"/>
      <c r="AM925" s="63"/>
      <c r="AN925" s="63"/>
      <c r="AO925" s="63"/>
      <c r="AP925" s="63"/>
      <c r="AQ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R925" s="63"/>
      <c r="BS925" s="63"/>
      <c r="BT925" s="63"/>
      <c r="BU925" s="63"/>
      <c r="BV925" s="63"/>
      <c r="BW925" s="63"/>
      <c r="BX925" s="63"/>
      <c r="BY925" s="63"/>
      <c r="BZ925" s="63"/>
      <c r="CA925" s="63"/>
      <c r="CB925" s="63"/>
      <c r="CC925" s="63"/>
    </row>
    <row r="926" spans="1:81" x14ac:dyDescent="0.35">
      <c r="A926" s="97"/>
      <c r="B926" s="82"/>
      <c r="C926" s="82"/>
      <c r="D926" s="82"/>
      <c r="E926" s="82"/>
      <c r="F926" s="63"/>
      <c r="G926" s="63"/>
      <c r="H926" s="63"/>
      <c r="I926" s="63"/>
      <c r="J926" s="63"/>
      <c r="K926" s="63"/>
      <c r="L926" s="63"/>
      <c r="M926" s="63"/>
      <c r="N926" s="63"/>
      <c r="O926" s="63"/>
      <c r="P926" s="63"/>
      <c r="Q926" s="63"/>
      <c r="R926" s="63"/>
      <c r="S926" s="63"/>
      <c r="T926" s="63"/>
      <c r="U926" s="63"/>
      <c r="X926" s="63"/>
      <c r="Y926" s="63"/>
      <c r="Z926" s="63"/>
      <c r="AA926" s="63"/>
      <c r="AB926" s="63"/>
      <c r="AC926" s="63"/>
      <c r="AD926" s="63"/>
      <c r="AE926" s="110"/>
      <c r="AF926" s="63"/>
      <c r="AG926" s="63"/>
      <c r="AH926" s="63"/>
      <c r="AI926" s="63"/>
      <c r="AJ926" s="63"/>
      <c r="AK926" s="63"/>
      <c r="AL926" s="63"/>
      <c r="AM926" s="63"/>
      <c r="AN926" s="63"/>
      <c r="AO926" s="63"/>
      <c r="AP926" s="63"/>
      <c r="AQ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R926" s="63"/>
      <c r="BS926" s="63"/>
      <c r="BT926" s="63"/>
      <c r="BU926" s="63"/>
      <c r="BV926" s="63"/>
      <c r="BW926" s="63"/>
      <c r="BX926" s="63"/>
      <c r="BY926" s="63"/>
      <c r="BZ926" s="63"/>
      <c r="CA926" s="63"/>
      <c r="CB926" s="63"/>
      <c r="CC926" s="63"/>
    </row>
    <row r="927" spans="1:81" x14ac:dyDescent="0.35">
      <c r="A927" s="97"/>
      <c r="B927" s="82"/>
      <c r="C927" s="82"/>
      <c r="D927" s="82"/>
      <c r="E927" s="82"/>
      <c r="F927" s="63"/>
      <c r="G927" s="63"/>
      <c r="H927" s="63"/>
      <c r="I927" s="63"/>
      <c r="J927" s="63"/>
      <c r="K927" s="63"/>
      <c r="L927" s="63"/>
      <c r="M927" s="63"/>
      <c r="N927" s="63"/>
      <c r="O927" s="63"/>
      <c r="P927" s="63"/>
      <c r="Q927" s="63"/>
      <c r="R927" s="63"/>
      <c r="S927" s="63"/>
      <c r="T927" s="63"/>
      <c r="U927" s="63"/>
      <c r="X927" s="63"/>
      <c r="Y927" s="63"/>
      <c r="Z927" s="63"/>
      <c r="AA927" s="63"/>
      <c r="AB927" s="63"/>
      <c r="AC927" s="63"/>
      <c r="AD927" s="63"/>
      <c r="AE927" s="110"/>
      <c r="AF927" s="63"/>
      <c r="AG927" s="63"/>
      <c r="AH927" s="63"/>
      <c r="AI927" s="63"/>
      <c r="AJ927" s="63"/>
      <c r="AK927" s="63"/>
      <c r="AL927" s="63"/>
      <c r="AM927" s="63"/>
      <c r="AN927" s="63"/>
      <c r="AO927" s="63"/>
      <c r="AP927" s="63"/>
      <c r="AQ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R927" s="63"/>
      <c r="BS927" s="63"/>
      <c r="BT927" s="63"/>
      <c r="BU927" s="63"/>
      <c r="BV927" s="63"/>
      <c r="BW927" s="63"/>
      <c r="BX927" s="63"/>
      <c r="BY927" s="63"/>
      <c r="BZ927" s="63"/>
      <c r="CA927" s="63"/>
      <c r="CB927" s="63"/>
      <c r="CC927" s="63"/>
    </row>
    <row r="928" spans="1:81" x14ac:dyDescent="0.35">
      <c r="A928" s="97"/>
      <c r="B928" s="82"/>
      <c r="C928" s="82"/>
      <c r="D928" s="82"/>
      <c r="E928" s="82"/>
      <c r="F928" s="63"/>
      <c r="G928" s="63"/>
      <c r="H928" s="63"/>
      <c r="I928" s="63"/>
      <c r="J928" s="63"/>
      <c r="K928" s="63"/>
      <c r="L928" s="63"/>
      <c r="M928" s="63"/>
      <c r="N928" s="63"/>
      <c r="O928" s="63"/>
      <c r="P928" s="63"/>
      <c r="Q928" s="63"/>
      <c r="R928" s="63"/>
      <c r="S928" s="63"/>
      <c r="T928" s="63"/>
      <c r="U928" s="63"/>
      <c r="X928" s="63"/>
      <c r="Y928" s="63"/>
      <c r="Z928" s="63"/>
      <c r="AA928" s="63"/>
      <c r="AB928" s="63"/>
      <c r="AC928" s="63"/>
      <c r="AD928" s="63"/>
      <c r="AE928" s="110"/>
      <c r="AF928" s="63"/>
      <c r="AG928" s="63"/>
      <c r="AH928" s="63"/>
      <c r="AI928" s="63"/>
      <c r="AJ928" s="63"/>
      <c r="AK928" s="63"/>
      <c r="AL928" s="63"/>
      <c r="AM928" s="63"/>
      <c r="AN928" s="63"/>
      <c r="AO928" s="63"/>
      <c r="AP928" s="63"/>
      <c r="AQ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R928" s="63"/>
      <c r="BS928" s="63"/>
      <c r="BT928" s="63"/>
      <c r="BU928" s="63"/>
      <c r="BV928" s="63"/>
      <c r="BW928" s="63"/>
      <c r="BX928" s="63"/>
      <c r="BY928" s="63"/>
      <c r="BZ928" s="63"/>
      <c r="CA928" s="63"/>
      <c r="CB928" s="63"/>
      <c r="CC928" s="63"/>
    </row>
    <row r="929" spans="1:82" x14ac:dyDescent="0.35">
      <c r="A929" s="97"/>
      <c r="B929" s="82"/>
      <c r="C929" s="82"/>
      <c r="D929" s="82"/>
      <c r="E929" s="82"/>
      <c r="F929" s="63"/>
      <c r="G929" s="63"/>
      <c r="H929" s="63"/>
      <c r="I929" s="63"/>
      <c r="J929" s="63"/>
      <c r="K929" s="63"/>
      <c r="L929" s="63"/>
      <c r="M929" s="63"/>
      <c r="N929" s="63"/>
      <c r="O929" s="63"/>
      <c r="P929" s="63"/>
      <c r="Q929" s="63"/>
      <c r="R929" s="63"/>
      <c r="S929" s="63"/>
      <c r="T929" s="63"/>
      <c r="U929" s="63"/>
      <c r="X929" s="63"/>
      <c r="Y929" s="63"/>
      <c r="Z929" s="63"/>
      <c r="AA929" s="63"/>
      <c r="AB929" s="63"/>
      <c r="AC929" s="63"/>
      <c r="AD929" s="63"/>
      <c r="AE929" s="110"/>
      <c r="AF929" s="63"/>
      <c r="AG929" s="63"/>
      <c r="AH929" s="63"/>
      <c r="AI929" s="63"/>
      <c r="AJ929" s="63"/>
      <c r="AK929" s="63"/>
      <c r="AL929" s="63"/>
      <c r="AM929" s="63"/>
      <c r="AN929" s="63"/>
      <c r="AO929" s="63"/>
      <c r="AP929" s="63"/>
      <c r="AQ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R929" s="63"/>
      <c r="BS929" s="63"/>
      <c r="BT929" s="63"/>
      <c r="BU929" s="63"/>
      <c r="BV929" s="63"/>
      <c r="BW929" s="63"/>
      <c r="BX929" s="63"/>
      <c r="BY929" s="63"/>
      <c r="BZ929" s="63"/>
      <c r="CA929" s="63"/>
      <c r="CB929" s="63"/>
      <c r="CC929" s="63"/>
    </row>
    <row r="930" spans="1:82" x14ac:dyDescent="0.35">
      <c r="A930" s="97"/>
      <c r="B930" s="82"/>
      <c r="C930" s="82"/>
      <c r="D930" s="82"/>
      <c r="E930" s="82"/>
      <c r="F930" s="63"/>
      <c r="G930" s="63"/>
      <c r="H930" s="63"/>
      <c r="I930" s="63"/>
      <c r="J930" s="63"/>
      <c r="K930" s="63"/>
      <c r="L930" s="63"/>
      <c r="M930" s="63"/>
      <c r="N930" s="63"/>
      <c r="O930" s="63"/>
      <c r="P930" s="63"/>
      <c r="Q930" s="63"/>
      <c r="R930" s="63"/>
      <c r="S930" s="63"/>
      <c r="T930" s="63"/>
      <c r="U930" s="63"/>
      <c r="X930" s="63"/>
      <c r="Y930" s="63"/>
      <c r="Z930" s="63"/>
      <c r="AA930" s="63"/>
      <c r="AB930" s="63"/>
      <c r="AC930" s="63"/>
      <c r="AD930" s="63"/>
      <c r="AE930" s="110"/>
      <c r="AF930" s="63"/>
      <c r="AG930" s="63"/>
      <c r="AH930" s="63"/>
      <c r="AI930" s="63"/>
      <c r="AJ930" s="63"/>
      <c r="AK930" s="63"/>
      <c r="AL930" s="63"/>
      <c r="AM930" s="63"/>
      <c r="AN930" s="63"/>
      <c r="AO930" s="63"/>
      <c r="AP930" s="63"/>
      <c r="AQ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R930" s="63"/>
      <c r="BS930" s="63"/>
      <c r="BT930" s="63"/>
      <c r="BU930" s="63"/>
      <c r="BV930" s="63"/>
      <c r="BW930" s="63"/>
      <c r="BX930" s="63"/>
      <c r="BY930" s="63"/>
      <c r="BZ930" s="63"/>
      <c r="CA930" s="63"/>
      <c r="CB930" s="63"/>
      <c r="CC930" s="63"/>
    </row>
    <row r="931" spans="1:82" x14ac:dyDescent="0.35">
      <c r="A931" s="97"/>
      <c r="B931" s="82"/>
      <c r="C931" s="82"/>
      <c r="D931" s="82"/>
      <c r="E931" s="82"/>
      <c r="F931" s="63"/>
      <c r="G931" s="63"/>
      <c r="H931" s="63"/>
      <c r="I931" s="63"/>
      <c r="J931" s="63"/>
      <c r="K931" s="63"/>
      <c r="L931" s="63"/>
      <c r="M931" s="63"/>
      <c r="N931" s="63"/>
      <c r="O931" s="63"/>
      <c r="P931" s="63"/>
      <c r="Q931" s="63"/>
      <c r="R931" s="63"/>
      <c r="S931" s="63"/>
      <c r="T931" s="63"/>
      <c r="U931" s="63"/>
      <c r="X931" s="63"/>
      <c r="Y931" s="63"/>
      <c r="Z931" s="63"/>
      <c r="AA931" s="63"/>
      <c r="AB931" s="63"/>
      <c r="AC931" s="63"/>
      <c r="AD931" s="63"/>
      <c r="AE931" s="110"/>
      <c r="AF931" s="63"/>
      <c r="AG931" s="63"/>
      <c r="AH931" s="63"/>
      <c r="AI931" s="63"/>
      <c r="AJ931" s="63"/>
      <c r="AK931" s="63"/>
      <c r="AL931" s="63"/>
      <c r="AM931" s="63"/>
      <c r="AN931" s="63"/>
      <c r="AO931" s="63"/>
      <c r="AP931" s="63"/>
      <c r="AQ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R931" s="63"/>
      <c r="BS931" s="63"/>
      <c r="BT931" s="63"/>
      <c r="BU931" s="63"/>
      <c r="BV931" s="63"/>
      <c r="BW931" s="63"/>
      <c r="BX931" s="63"/>
      <c r="BY931" s="63"/>
      <c r="BZ931" s="63"/>
      <c r="CA931" s="63"/>
      <c r="CB931" s="63"/>
      <c r="CC931" s="63"/>
    </row>
    <row r="932" spans="1:82" x14ac:dyDescent="0.35">
      <c r="A932" s="97"/>
      <c r="B932" s="82"/>
      <c r="C932" s="82"/>
      <c r="D932" s="82"/>
      <c r="E932" s="82"/>
      <c r="F932" s="63"/>
      <c r="G932" s="63"/>
      <c r="H932" s="63"/>
      <c r="I932" s="63"/>
      <c r="J932" s="63"/>
      <c r="K932" s="63"/>
      <c r="L932" s="63"/>
      <c r="M932" s="63"/>
      <c r="N932" s="63"/>
      <c r="O932" s="63"/>
      <c r="P932" s="63"/>
      <c r="Q932" s="63"/>
      <c r="R932" s="63"/>
      <c r="S932" s="63"/>
      <c r="T932" s="63"/>
      <c r="U932" s="63"/>
      <c r="X932" s="63"/>
      <c r="Y932" s="63"/>
      <c r="Z932" s="63"/>
      <c r="AA932" s="63"/>
      <c r="AB932" s="63"/>
      <c r="AC932" s="63"/>
      <c r="AD932" s="63"/>
      <c r="AE932" s="110"/>
      <c r="AF932" s="63"/>
      <c r="AG932" s="63"/>
      <c r="AH932" s="63"/>
      <c r="AI932" s="63"/>
      <c r="AJ932" s="63"/>
      <c r="AK932" s="63"/>
      <c r="AL932" s="63"/>
      <c r="AM932" s="63"/>
      <c r="AN932" s="63"/>
      <c r="AO932" s="63"/>
      <c r="AP932" s="63"/>
      <c r="AQ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R932" s="63"/>
      <c r="BS932" s="63"/>
      <c r="BT932" s="63"/>
      <c r="BU932" s="63"/>
      <c r="BV932" s="63"/>
      <c r="BW932" s="63"/>
      <c r="BX932" s="63"/>
      <c r="BY932" s="63"/>
      <c r="BZ932" s="63"/>
      <c r="CA932" s="63"/>
      <c r="CB932" s="63"/>
      <c r="CC932" s="63"/>
    </row>
    <row r="933" spans="1:82" x14ac:dyDescent="0.35">
      <c r="A933" s="97"/>
      <c r="B933" s="82"/>
      <c r="C933" s="82"/>
      <c r="D933" s="82"/>
      <c r="E933" s="82"/>
      <c r="F933" s="63"/>
      <c r="G933" s="63"/>
      <c r="H933" s="63"/>
      <c r="I933" s="63"/>
      <c r="J933" s="63"/>
      <c r="K933" s="63"/>
      <c r="L933" s="63"/>
      <c r="M933" s="63"/>
      <c r="N933" s="63"/>
      <c r="O933" s="63"/>
      <c r="P933" s="63"/>
      <c r="Q933" s="63"/>
      <c r="R933" s="63"/>
      <c r="S933" s="63"/>
      <c r="T933" s="63"/>
      <c r="U933" s="63"/>
      <c r="X933" s="63"/>
      <c r="Y933" s="63"/>
      <c r="Z933" s="63"/>
      <c r="AA933" s="63"/>
      <c r="AB933" s="63"/>
      <c r="AC933" s="63"/>
      <c r="AD933" s="63"/>
      <c r="AE933" s="110"/>
      <c r="AF933" s="63"/>
      <c r="AG933" s="63"/>
      <c r="AH933" s="63"/>
      <c r="AI933" s="63"/>
      <c r="AJ933" s="63"/>
      <c r="AK933" s="63"/>
      <c r="AL933" s="63"/>
      <c r="AM933" s="63"/>
      <c r="AN933" s="63"/>
      <c r="AO933" s="63"/>
      <c r="AP933" s="63"/>
      <c r="AQ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R933" s="63"/>
      <c r="BS933" s="63"/>
      <c r="BT933" s="63"/>
      <c r="BU933" s="63"/>
      <c r="BV933" s="63"/>
      <c r="BW933" s="63"/>
      <c r="BX933" s="63"/>
      <c r="BY933" s="63"/>
      <c r="BZ933" s="63"/>
      <c r="CA933" s="63"/>
      <c r="CB933" s="63"/>
      <c r="CC933" s="63"/>
    </row>
    <row r="934" spans="1:82" x14ac:dyDescent="0.35">
      <c r="A934" s="97"/>
      <c r="B934" s="82"/>
      <c r="C934" s="82"/>
      <c r="D934" s="82"/>
      <c r="E934" s="82"/>
      <c r="F934" s="63"/>
      <c r="G934" s="63"/>
      <c r="H934" s="63"/>
      <c r="I934" s="63"/>
      <c r="J934" s="63"/>
      <c r="K934" s="63"/>
      <c r="L934" s="63"/>
      <c r="M934" s="63"/>
      <c r="N934" s="63"/>
      <c r="O934" s="63"/>
      <c r="P934" s="63"/>
      <c r="Q934" s="63"/>
      <c r="R934" s="63"/>
      <c r="S934" s="63"/>
      <c r="T934" s="63"/>
      <c r="U934" s="63"/>
      <c r="X934" s="63"/>
      <c r="Y934" s="63"/>
      <c r="Z934" s="63"/>
      <c r="AA934" s="63"/>
      <c r="AB934" s="63"/>
      <c r="AC934" s="63"/>
      <c r="AD934" s="63"/>
      <c r="AE934" s="110"/>
      <c r="AF934" s="63"/>
      <c r="AG934" s="63"/>
      <c r="AH934" s="63"/>
      <c r="AI934" s="63"/>
      <c r="AJ934" s="63"/>
      <c r="AK934" s="63"/>
      <c r="AL934" s="63"/>
      <c r="AM934" s="63"/>
      <c r="AN934" s="63"/>
      <c r="AO934" s="63"/>
      <c r="AP934" s="63"/>
      <c r="AQ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R934" s="63"/>
      <c r="BS934" s="63"/>
      <c r="BT934" s="63"/>
      <c r="BU934" s="63"/>
      <c r="BV934" s="63"/>
      <c r="BW934" s="63"/>
      <c r="BX934" s="63"/>
      <c r="BY934" s="63"/>
      <c r="BZ934" s="63"/>
      <c r="CA934" s="63"/>
      <c r="CB934" s="63"/>
      <c r="CC934" s="63"/>
    </row>
    <row r="935" spans="1:82" x14ac:dyDescent="0.35">
      <c r="A935" s="97"/>
      <c r="B935" s="82"/>
      <c r="C935" s="82"/>
      <c r="D935" s="82"/>
      <c r="E935" s="82"/>
      <c r="F935" s="63"/>
      <c r="G935" s="63"/>
      <c r="H935" s="63"/>
      <c r="I935" s="63"/>
      <c r="J935" s="63"/>
      <c r="K935" s="63"/>
      <c r="L935" s="63"/>
      <c r="M935" s="63"/>
      <c r="N935" s="63"/>
      <c r="O935" s="63"/>
      <c r="P935" s="63"/>
      <c r="Q935" s="63"/>
      <c r="R935" s="63"/>
      <c r="S935" s="63"/>
      <c r="T935" s="63"/>
      <c r="U935" s="63"/>
      <c r="X935" s="63"/>
      <c r="Y935" s="63"/>
      <c r="Z935" s="63"/>
      <c r="AA935" s="63"/>
      <c r="AB935" s="63"/>
      <c r="AC935" s="63"/>
      <c r="AD935" s="63"/>
      <c r="AE935" s="110"/>
      <c r="AF935" s="63"/>
      <c r="AG935" s="63"/>
      <c r="AH935" s="63"/>
      <c r="AI935" s="63"/>
      <c r="AJ935" s="63"/>
      <c r="AK935" s="63"/>
      <c r="AL935" s="63"/>
      <c r="AM935" s="63"/>
      <c r="AN935" s="63"/>
      <c r="AO935" s="63"/>
      <c r="AP935" s="63"/>
      <c r="AQ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R935" s="63"/>
      <c r="BS935" s="63"/>
      <c r="BT935" s="63"/>
      <c r="BU935" s="63"/>
      <c r="BV935" s="63"/>
      <c r="BW935" s="63"/>
      <c r="BX935" s="63"/>
      <c r="BY935" s="63"/>
      <c r="BZ935" s="63"/>
      <c r="CA935" s="63"/>
      <c r="CB935" s="63"/>
      <c r="CC935" s="63"/>
    </row>
    <row r="936" spans="1:82" x14ac:dyDescent="0.35">
      <c r="A936" s="97"/>
      <c r="B936" s="82"/>
      <c r="C936" s="82"/>
      <c r="D936" s="82"/>
      <c r="E936" s="82"/>
      <c r="F936" s="63"/>
      <c r="G936" s="63"/>
      <c r="H936" s="63"/>
      <c r="I936" s="63"/>
      <c r="J936" s="63"/>
      <c r="K936" s="63"/>
      <c r="L936" s="63"/>
      <c r="M936" s="63"/>
      <c r="N936" s="63"/>
      <c r="O936" s="63"/>
      <c r="P936" s="63"/>
      <c r="Q936" s="63"/>
      <c r="R936" s="63"/>
      <c r="S936" s="63"/>
      <c r="T936" s="63"/>
      <c r="U936" s="63"/>
      <c r="X936" s="63"/>
      <c r="Y936" s="63"/>
      <c r="Z936" s="63"/>
      <c r="AA936" s="63"/>
      <c r="AB936" s="63"/>
      <c r="AC936" s="63"/>
      <c r="AD936" s="63"/>
      <c r="AE936" s="110"/>
      <c r="AF936" s="63"/>
      <c r="AG936" s="63"/>
      <c r="AH936" s="63"/>
      <c r="AI936" s="63"/>
      <c r="AJ936" s="63"/>
      <c r="AK936" s="63"/>
      <c r="AL936" s="63"/>
      <c r="AM936" s="63"/>
      <c r="AN936" s="63"/>
      <c r="AO936" s="63"/>
      <c r="AP936" s="63"/>
      <c r="AQ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R936" s="63"/>
      <c r="BS936" s="63"/>
      <c r="BT936" s="63"/>
      <c r="BU936" s="63"/>
      <c r="BV936" s="63"/>
      <c r="BW936" s="63"/>
      <c r="BX936" s="63"/>
      <c r="BY936" s="63"/>
      <c r="BZ936" s="63"/>
      <c r="CA936" s="63"/>
      <c r="CB936" s="63"/>
      <c r="CC936" s="63"/>
    </row>
    <row r="937" spans="1:82" x14ac:dyDescent="0.35">
      <c r="A937" s="97"/>
      <c r="B937" s="82"/>
      <c r="C937" s="82"/>
      <c r="D937" s="82"/>
      <c r="E937" s="82"/>
      <c r="F937" s="63"/>
      <c r="G937" s="63"/>
      <c r="H937" s="63"/>
      <c r="I937" s="63"/>
      <c r="J937" s="63"/>
      <c r="K937" s="63"/>
      <c r="L937" s="63"/>
      <c r="M937" s="63"/>
      <c r="N937" s="63"/>
      <c r="O937" s="63"/>
      <c r="P937" s="63"/>
      <c r="Q937" s="63"/>
      <c r="R937" s="63"/>
      <c r="S937" s="63"/>
      <c r="T937" s="63"/>
      <c r="U937" s="63"/>
      <c r="X937" s="63"/>
      <c r="Y937" s="63"/>
      <c r="Z937" s="63"/>
      <c r="AA937" s="63"/>
      <c r="AB937" s="63"/>
      <c r="AC937" s="63"/>
      <c r="AD937" s="63"/>
      <c r="AE937" s="110"/>
      <c r="AF937" s="63"/>
      <c r="AG937" s="63"/>
      <c r="AH937" s="63"/>
      <c r="AI937" s="63"/>
      <c r="AJ937" s="63"/>
      <c r="AK937" s="63"/>
      <c r="AL937" s="63"/>
      <c r="AM937" s="63"/>
      <c r="AN937" s="63"/>
      <c r="AO937" s="63"/>
      <c r="AP937" s="63"/>
      <c r="AQ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R937" s="63"/>
      <c r="BS937" s="63"/>
      <c r="BT937" s="63"/>
      <c r="BU937" s="63"/>
      <c r="BV937" s="63"/>
      <c r="BW937" s="63"/>
      <c r="BX937" s="63"/>
      <c r="BY937" s="63"/>
      <c r="BZ937" s="63"/>
      <c r="CA937" s="63"/>
      <c r="CB937" s="63"/>
      <c r="CC937" s="63"/>
    </row>
    <row r="938" spans="1:82" s="100" customFormat="1" x14ac:dyDescent="0.35">
      <c r="A938" s="98"/>
      <c r="B938" s="99"/>
      <c r="C938" s="99"/>
      <c r="D938" s="99"/>
      <c r="E938" s="99"/>
      <c r="V938" s="63"/>
      <c r="W938" s="63"/>
      <c r="AE938" s="101"/>
      <c r="AR938" s="63"/>
      <c r="AS938" s="63"/>
      <c r="AT938" s="102"/>
      <c r="BO938" s="102"/>
      <c r="BP938" s="63"/>
      <c r="BQ938" s="63"/>
      <c r="CD938" s="63"/>
    </row>
    <row r="939" spans="1:82" s="78" customFormat="1" x14ac:dyDescent="0.35">
      <c r="A939" s="104"/>
      <c r="B939" s="105"/>
      <c r="C939" s="105"/>
      <c r="D939" s="105"/>
      <c r="E939" s="105"/>
      <c r="V939" s="63"/>
      <c r="W939" s="63"/>
      <c r="AE939" s="79"/>
      <c r="AR939" s="63"/>
      <c r="AS939" s="63"/>
      <c r="AT939" s="103"/>
      <c r="BO939" s="103"/>
      <c r="BP939" s="63"/>
      <c r="BQ939" s="63"/>
      <c r="CD939" s="63"/>
    </row>
    <row r="940" spans="1:82" x14ac:dyDescent="0.35">
      <c r="A940" s="97"/>
      <c r="B940" s="82"/>
      <c r="C940" s="82"/>
      <c r="D940" s="82"/>
      <c r="E940" s="82"/>
      <c r="F940" s="63"/>
      <c r="G940" s="63"/>
      <c r="H940" s="63"/>
      <c r="I940" s="63"/>
      <c r="J940" s="63"/>
      <c r="K940" s="63"/>
      <c r="L940" s="63"/>
      <c r="M940" s="63"/>
      <c r="N940" s="63"/>
      <c r="O940" s="63"/>
      <c r="P940" s="63"/>
      <c r="Q940" s="63"/>
      <c r="R940" s="63"/>
      <c r="S940" s="63"/>
      <c r="T940" s="63"/>
      <c r="U940" s="63"/>
      <c r="X940" s="63"/>
      <c r="Y940" s="63"/>
      <c r="Z940" s="63"/>
      <c r="AA940" s="63"/>
      <c r="AB940" s="63"/>
      <c r="AC940" s="63"/>
      <c r="AD940" s="63"/>
      <c r="AE940" s="110"/>
      <c r="AF940" s="63"/>
      <c r="AG940" s="63"/>
      <c r="AH940" s="63"/>
      <c r="AI940" s="63"/>
      <c r="AJ940" s="63"/>
      <c r="AK940" s="63"/>
      <c r="AL940" s="63"/>
      <c r="AM940" s="63"/>
      <c r="AN940" s="63"/>
      <c r="AO940" s="63"/>
      <c r="AP940" s="63"/>
      <c r="AQ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R940" s="63"/>
      <c r="BS940" s="63"/>
      <c r="BT940" s="63"/>
      <c r="BU940" s="63"/>
      <c r="BV940" s="63"/>
      <c r="BW940" s="63"/>
      <c r="BX940" s="63"/>
      <c r="BY940" s="63"/>
      <c r="BZ940" s="63"/>
      <c r="CA940" s="63"/>
      <c r="CB940" s="63"/>
      <c r="CC940" s="63"/>
    </row>
    <row r="941" spans="1:82" x14ac:dyDescent="0.35">
      <c r="A941" s="97"/>
      <c r="B941" s="82"/>
      <c r="C941" s="82"/>
      <c r="D941" s="82"/>
      <c r="E941" s="82"/>
      <c r="F941" s="63"/>
      <c r="G941" s="63"/>
      <c r="H941" s="63"/>
      <c r="I941" s="63"/>
      <c r="J941" s="63"/>
      <c r="K941" s="63"/>
      <c r="L941" s="63"/>
      <c r="M941" s="63"/>
      <c r="N941" s="63"/>
      <c r="O941" s="63"/>
      <c r="P941" s="63"/>
      <c r="Q941" s="63"/>
      <c r="R941" s="63"/>
      <c r="S941" s="63"/>
      <c r="T941" s="63"/>
      <c r="U941" s="63"/>
      <c r="X941" s="63"/>
      <c r="Y941" s="63"/>
      <c r="Z941" s="63"/>
      <c r="AA941" s="63"/>
      <c r="AB941" s="63"/>
      <c r="AC941" s="63"/>
      <c r="AD941" s="63"/>
      <c r="AE941" s="110"/>
      <c r="AF941" s="63"/>
      <c r="AG941" s="63"/>
      <c r="AH941" s="63"/>
      <c r="AI941" s="63"/>
      <c r="AJ941" s="63"/>
      <c r="AK941" s="63"/>
      <c r="AL941" s="63"/>
      <c r="AM941" s="63"/>
      <c r="AN941" s="63"/>
      <c r="AO941" s="63"/>
      <c r="AP941" s="63"/>
      <c r="AQ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R941" s="63"/>
      <c r="BS941" s="63"/>
      <c r="BT941" s="63"/>
      <c r="BU941" s="63"/>
      <c r="BV941" s="63"/>
      <c r="BW941" s="63"/>
      <c r="BX941" s="63"/>
      <c r="BY941" s="63"/>
      <c r="BZ941" s="63"/>
      <c r="CA941" s="63"/>
      <c r="CB941" s="63"/>
      <c r="CC941" s="63"/>
    </row>
    <row r="942" spans="1:82" x14ac:dyDescent="0.35">
      <c r="A942" s="97"/>
      <c r="B942" s="82"/>
      <c r="C942" s="82"/>
      <c r="D942" s="82"/>
      <c r="E942" s="82"/>
      <c r="F942" s="63"/>
      <c r="G942" s="63"/>
      <c r="H942" s="63"/>
      <c r="I942" s="63"/>
      <c r="J942" s="63"/>
      <c r="K942" s="63"/>
      <c r="L942" s="63"/>
      <c r="M942" s="63"/>
      <c r="N942" s="63"/>
      <c r="O942" s="63"/>
      <c r="P942" s="63"/>
      <c r="Q942" s="63"/>
      <c r="R942" s="63"/>
      <c r="S942" s="63"/>
      <c r="T942" s="63"/>
      <c r="U942" s="63"/>
      <c r="X942" s="63"/>
      <c r="Y942" s="63"/>
      <c r="Z942" s="63"/>
      <c r="AA942" s="63"/>
      <c r="AB942" s="63"/>
      <c r="AC942" s="63"/>
      <c r="AD942" s="63"/>
      <c r="AE942" s="110"/>
      <c r="AF942" s="63"/>
      <c r="AG942" s="63"/>
      <c r="AH942" s="63"/>
      <c r="AI942" s="63"/>
      <c r="AJ942" s="63"/>
      <c r="AK942" s="63"/>
      <c r="AL942" s="63"/>
      <c r="AM942" s="63"/>
      <c r="AN942" s="63"/>
      <c r="AO942" s="63"/>
      <c r="AP942" s="63"/>
      <c r="AQ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R942" s="63"/>
      <c r="BS942" s="63"/>
      <c r="BT942" s="63"/>
      <c r="BU942" s="63"/>
      <c r="BV942" s="63"/>
      <c r="BW942" s="63"/>
      <c r="BX942" s="63"/>
      <c r="BY942" s="63"/>
      <c r="BZ942" s="63"/>
      <c r="CA942" s="63"/>
      <c r="CB942" s="63"/>
      <c r="CC942" s="63"/>
    </row>
    <row r="943" spans="1:82" x14ac:dyDescent="0.35">
      <c r="A943" s="97"/>
      <c r="B943" s="82"/>
      <c r="C943" s="82"/>
      <c r="D943" s="82"/>
      <c r="E943" s="82"/>
      <c r="F943" s="63"/>
      <c r="G943" s="63"/>
      <c r="H943" s="63"/>
      <c r="I943" s="63"/>
      <c r="J943" s="63"/>
      <c r="K943" s="63"/>
      <c r="L943" s="63"/>
      <c r="M943" s="63"/>
      <c r="N943" s="63"/>
      <c r="O943" s="63"/>
      <c r="P943" s="63"/>
      <c r="Q943" s="63"/>
      <c r="R943" s="63"/>
      <c r="S943" s="63"/>
      <c r="T943" s="63"/>
      <c r="U943" s="63"/>
      <c r="X943" s="63"/>
      <c r="Y943" s="63"/>
      <c r="Z943" s="63"/>
      <c r="AA943" s="63"/>
      <c r="AB943" s="63"/>
      <c r="AC943" s="63"/>
      <c r="AD943" s="63"/>
      <c r="AE943" s="110"/>
      <c r="AF943" s="63"/>
      <c r="AG943" s="63"/>
      <c r="AH943" s="63"/>
      <c r="AI943" s="63"/>
      <c r="AJ943" s="63"/>
      <c r="AK943" s="63"/>
      <c r="AL943" s="63"/>
      <c r="AM943" s="63"/>
      <c r="AN943" s="63"/>
      <c r="AO943" s="63"/>
      <c r="AP943" s="63"/>
      <c r="AQ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R943" s="63"/>
      <c r="BS943" s="63"/>
      <c r="BT943" s="63"/>
      <c r="BU943" s="63"/>
      <c r="BV943" s="63"/>
      <c r="BW943" s="63"/>
      <c r="BX943" s="63"/>
      <c r="BY943" s="63"/>
      <c r="BZ943" s="63"/>
      <c r="CA943" s="63"/>
      <c r="CB943" s="63"/>
      <c r="CC943" s="63"/>
    </row>
    <row r="944" spans="1:82" x14ac:dyDescent="0.35">
      <c r="A944" s="97"/>
      <c r="B944" s="82"/>
      <c r="C944" s="82"/>
      <c r="D944" s="82"/>
      <c r="E944" s="82"/>
      <c r="F944" s="63"/>
      <c r="G944" s="63"/>
      <c r="H944" s="63"/>
      <c r="I944" s="63"/>
      <c r="J944" s="63"/>
      <c r="K944" s="63"/>
      <c r="L944" s="63"/>
      <c r="M944" s="63"/>
      <c r="N944" s="63"/>
      <c r="O944" s="63"/>
      <c r="P944" s="63"/>
      <c r="Q944" s="63"/>
      <c r="R944" s="63"/>
      <c r="S944" s="63"/>
      <c r="T944" s="63"/>
      <c r="U944" s="63"/>
      <c r="X944" s="63"/>
      <c r="Y944" s="63"/>
      <c r="Z944" s="63"/>
      <c r="AA944" s="63"/>
      <c r="AB944" s="63"/>
      <c r="AC944" s="63"/>
      <c r="AD944" s="63"/>
      <c r="AE944" s="110"/>
      <c r="AF944" s="63"/>
      <c r="AG944" s="63"/>
      <c r="AH944" s="63"/>
      <c r="AI944" s="63"/>
      <c r="AJ944" s="63"/>
      <c r="AK944" s="63"/>
      <c r="AL944" s="63"/>
      <c r="AM944" s="63"/>
      <c r="AN944" s="63"/>
      <c r="AO944" s="63"/>
      <c r="AP944" s="63"/>
      <c r="AQ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R944" s="63"/>
      <c r="BS944" s="63"/>
      <c r="BT944" s="63"/>
      <c r="BU944" s="63"/>
      <c r="BV944" s="63"/>
      <c r="BW944" s="63"/>
      <c r="BX944" s="63"/>
      <c r="BY944" s="63"/>
      <c r="BZ944" s="63"/>
      <c r="CA944" s="63"/>
      <c r="CB944" s="63"/>
      <c r="CC944" s="63"/>
    </row>
    <row r="945" spans="1:81" x14ac:dyDescent="0.35">
      <c r="A945" s="97"/>
      <c r="B945" s="82"/>
      <c r="C945" s="82"/>
      <c r="D945" s="82"/>
      <c r="E945" s="82"/>
      <c r="F945" s="63"/>
      <c r="G945" s="63"/>
      <c r="H945" s="63"/>
      <c r="I945" s="63"/>
      <c r="J945" s="63"/>
      <c r="K945" s="63"/>
      <c r="L945" s="63"/>
      <c r="M945" s="63"/>
      <c r="N945" s="63"/>
      <c r="O945" s="63"/>
      <c r="P945" s="63"/>
      <c r="Q945" s="63"/>
      <c r="R945" s="63"/>
      <c r="S945" s="63"/>
      <c r="T945" s="63"/>
      <c r="U945" s="63"/>
      <c r="X945" s="63"/>
      <c r="Y945" s="63"/>
      <c r="Z945" s="63"/>
      <c r="AA945" s="63"/>
      <c r="AB945" s="63"/>
      <c r="AC945" s="63"/>
      <c r="AD945" s="63"/>
      <c r="AE945" s="110"/>
      <c r="AF945" s="63"/>
      <c r="AG945" s="63"/>
      <c r="AH945" s="63"/>
      <c r="AI945" s="63"/>
      <c r="AJ945" s="63"/>
      <c r="AK945" s="63"/>
      <c r="AL945" s="63"/>
      <c r="AM945" s="63"/>
      <c r="AN945" s="63"/>
      <c r="AO945" s="63"/>
      <c r="AP945" s="63"/>
      <c r="AQ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R945" s="63"/>
      <c r="BS945" s="63"/>
      <c r="BT945" s="63"/>
      <c r="BU945" s="63"/>
      <c r="BV945" s="63"/>
      <c r="BW945" s="63"/>
      <c r="BX945" s="63"/>
      <c r="BY945" s="63"/>
      <c r="BZ945" s="63"/>
      <c r="CA945" s="63"/>
      <c r="CB945" s="63"/>
      <c r="CC945" s="63"/>
    </row>
    <row r="946" spans="1:81" x14ac:dyDescent="0.35">
      <c r="A946" s="97"/>
      <c r="B946" s="82"/>
      <c r="C946" s="82"/>
      <c r="D946" s="82"/>
      <c r="E946" s="82"/>
      <c r="F946" s="63"/>
      <c r="G946" s="63"/>
      <c r="H946" s="63"/>
      <c r="I946" s="63"/>
      <c r="J946" s="63"/>
      <c r="K946" s="63"/>
      <c r="L946" s="63"/>
      <c r="M946" s="63"/>
      <c r="N946" s="63"/>
      <c r="O946" s="63"/>
      <c r="P946" s="63"/>
      <c r="Q946" s="63"/>
      <c r="R946" s="63"/>
      <c r="S946" s="63"/>
      <c r="T946" s="63"/>
      <c r="U946" s="63"/>
      <c r="X946" s="63"/>
      <c r="Y946" s="63"/>
      <c r="Z946" s="63"/>
      <c r="AA946" s="63"/>
      <c r="AB946" s="63"/>
      <c r="AC946" s="63"/>
      <c r="AD946" s="63"/>
      <c r="AE946" s="110"/>
      <c r="AF946" s="63"/>
      <c r="AG946" s="63"/>
      <c r="AH946" s="63"/>
      <c r="AI946" s="63"/>
      <c r="AJ946" s="63"/>
      <c r="AK946" s="63"/>
      <c r="AL946" s="63"/>
      <c r="AM946" s="63"/>
      <c r="AN946" s="63"/>
      <c r="AO946" s="63"/>
      <c r="AP946" s="63"/>
      <c r="AQ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R946" s="63"/>
      <c r="BS946" s="63"/>
      <c r="BT946" s="63"/>
      <c r="BU946" s="63"/>
      <c r="BV946" s="63"/>
      <c r="BW946" s="63"/>
      <c r="BX946" s="63"/>
      <c r="BY946" s="63"/>
      <c r="BZ946" s="63"/>
      <c r="CA946" s="63"/>
      <c r="CB946" s="63"/>
      <c r="CC946" s="63"/>
    </row>
    <row r="947" spans="1:81" x14ac:dyDescent="0.35">
      <c r="A947" s="97"/>
      <c r="B947" s="82"/>
      <c r="C947" s="82"/>
      <c r="D947" s="82"/>
      <c r="E947" s="82"/>
      <c r="F947" s="63"/>
      <c r="G947" s="63"/>
      <c r="H947" s="63"/>
      <c r="I947" s="63"/>
      <c r="J947" s="63"/>
      <c r="K947" s="63"/>
      <c r="L947" s="63"/>
      <c r="M947" s="63"/>
      <c r="N947" s="63"/>
      <c r="O947" s="63"/>
      <c r="P947" s="63"/>
      <c r="Q947" s="63"/>
      <c r="R947" s="63"/>
      <c r="S947" s="63"/>
      <c r="T947" s="63"/>
      <c r="U947" s="63"/>
      <c r="X947" s="63"/>
      <c r="Y947" s="63"/>
      <c r="Z947" s="63"/>
      <c r="AA947" s="63"/>
      <c r="AB947" s="63"/>
      <c r="AC947" s="63"/>
      <c r="AD947" s="63"/>
      <c r="AE947" s="110"/>
      <c r="AF947" s="63"/>
      <c r="AG947" s="63"/>
      <c r="AH947" s="63"/>
      <c r="AI947" s="63"/>
      <c r="AJ947" s="63"/>
      <c r="AK947" s="63"/>
      <c r="AL947" s="63"/>
      <c r="AM947" s="63"/>
      <c r="AN947" s="63"/>
      <c r="AO947" s="63"/>
      <c r="AP947" s="63"/>
      <c r="AQ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R947" s="63"/>
      <c r="BS947" s="63"/>
      <c r="BT947" s="63"/>
      <c r="BU947" s="63"/>
      <c r="BV947" s="63"/>
      <c r="BW947" s="63"/>
      <c r="BX947" s="63"/>
      <c r="BY947" s="63"/>
      <c r="BZ947" s="63"/>
      <c r="CA947" s="63"/>
      <c r="CB947" s="63"/>
      <c r="CC947" s="63"/>
    </row>
    <row r="948" spans="1:81" x14ac:dyDescent="0.35">
      <c r="A948" s="97"/>
      <c r="B948" s="82"/>
      <c r="C948" s="82"/>
      <c r="D948" s="82"/>
      <c r="E948" s="82"/>
      <c r="F948" s="63"/>
      <c r="G948" s="63"/>
      <c r="H948" s="63"/>
      <c r="I948" s="63"/>
      <c r="J948" s="63"/>
      <c r="K948" s="63"/>
      <c r="L948" s="63"/>
      <c r="M948" s="63"/>
      <c r="N948" s="63"/>
      <c r="O948" s="63"/>
      <c r="P948" s="63"/>
      <c r="Q948" s="63"/>
      <c r="R948" s="63"/>
      <c r="S948" s="63"/>
      <c r="T948" s="63"/>
      <c r="U948" s="63"/>
      <c r="X948" s="63"/>
      <c r="Y948" s="63"/>
      <c r="Z948" s="63"/>
      <c r="AA948" s="63"/>
      <c r="AB948" s="63"/>
      <c r="AC948" s="63"/>
      <c r="AD948" s="63"/>
      <c r="AE948" s="110"/>
      <c r="AF948" s="63"/>
      <c r="AG948" s="63"/>
      <c r="AH948" s="63"/>
      <c r="AI948" s="63"/>
      <c r="AJ948" s="63"/>
      <c r="AK948" s="63"/>
      <c r="AL948" s="63"/>
      <c r="AM948" s="63"/>
      <c r="AN948" s="63"/>
      <c r="AO948" s="63"/>
      <c r="AP948" s="63"/>
      <c r="AQ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R948" s="63"/>
      <c r="BS948" s="63"/>
      <c r="BT948" s="63"/>
      <c r="BU948" s="63"/>
      <c r="BV948" s="63"/>
      <c r="BW948" s="63"/>
      <c r="BX948" s="63"/>
      <c r="BY948" s="63"/>
      <c r="BZ948" s="63"/>
      <c r="CA948" s="63"/>
      <c r="CB948" s="63"/>
      <c r="CC948" s="63"/>
    </row>
    <row r="949" spans="1:81" x14ac:dyDescent="0.35">
      <c r="A949" s="97"/>
      <c r="B949" s="82"/>
      <c r="C949" s="82"/>
      <c r="D949" s="82"/>
      <c r="E949" s="82"/>
      <c r="F949" s="63"/>
      <c r="G949" s="63"/>
      <c r="H949" s="63"/>
      <c r="I949" s="63"/>
      <c r="J949" s="63"/>
      <c r="K949" s="63"/>
      <c r="L949" s="63"/>
      <c r="M949" s="63"/>
      <c r="N949" s="63"/>
      <c r="O949" s="63"/>
      <c r="P949" s="63"/>
      <c r="Q949" s="63"/>
      <c r="R949" s="63"/>
      <c r="S949" s="63"/>
      <c r="T949" s="63"/>
      <c r="U949" s="63"/>
      <c r="X949" s="63"/>
      <c r="Y949" s="63"/>
      <c r="Z949" s="63"/>
      <c r="AA949" s="63"/>
      <c r="AB949" s="63"/>
      <c r="AC949" s="63"/>
      <c r="AD949" s="63"/>
      <c r="AE949" s="110"/>
      <c r="AF949" s="63"/>
      <c r="AG949" s="63"/>
      <c r="AH949" s="63"/>
      <c r="AI949" s="63"/>
      <c r="AJ949" s="63"/>
      <c r="AK949" s="63"/>
      <c r="AL949" s="63"/>
      <c r="AM949" s="63"/>
      <c r="AN949" s="63"/>
      <c r="AO949" s="63"/>
      <c r="AP949" s="63"/>
      <c r="AQ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R949" s="63"/>
      <c r="BS949" s="63"/>
      <c r="BT949" s="63"/>
      <c r="BU949" s="63"/>
      <c r="BV949" s="63"/>
      <c r="BW949" s="63"/>
      <c r="BX949" s="63"/>
      <c r="BY949" s="63"/>
      <c r="BZ949" s="63"/>
      <c r="CA949" s="63"/>
      <c r="CB949" s="63"/>
      <c r="CC949" s="63"/>
    </row>
    <row r="950" spans="1:81" x14ac:dyDescent="0.35">
      <c r="A950" s="97"/>
      <c r="B950" s="82"/>
      <c r="C950" s="82"/>
      <c r="D950" s="82"/>
      <c r="E950" s="82"/>
      <c r="F950" s="63"/>
      <c r="G950" s="63"/>
      <c r="H950" s="63"/>
      <c r="I950" s="63"/>
      <c r="J950" s="63"/>
      <c r="K950" s="63"/>
      <c r="L950" s="63"/>
      <c r="M950" s="63"/>
      <c r="N950" s="63"/>
      <c r="O950" s="63"/>
      <c r="P950" s="63"/>
      <c r="Q950" s="63"/>
      <c r="R950" s="63"/>
      <c r="S950" s="63"/>
      <c r="T950" s="63"/>
      <c r="U950" s="63"/>
      <c r="X950" s="63"/>
      <c r="Y950" s="63"/>
      <c r="Z950" s="63"/>
      <c r="AA950" s="63"/>
      <c r="AB950" s="63"/>
      <c r="AC950" s="63"/>
      <c r="AD950" s="63"/>
      <c r="AE950" s="110"/>
      <c r="AF950" s="63"/>
      <c r="AG950" s="63"/>
      <c r="AH950" s="63"/>
      <c r="AI950" s="63"/>
      <c r="AJ950" s="63"/>
      <c r="AK950" s="63"/>
      <c r="AL950" s="63"/>
      <c r="AM950" s="63"/>
      <c r="AN950" s="63"/>
      <c r="AO950" s="63"/>
      <c r="AP950" s="63"/>
      <c r="AQ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R950" s="63"/>
      <c r="BS950" s="63"/>
      <c r="BT950" s="63"/>
      <c r="BU950" s="63"/>
      <c r="BV950" s="63"/>
      <c r="BW950" s="63"/>
      <c r="BX950" s="63"/>
      <c r="BY950" s="63"/>
      <c r="BZ950" s="63"/>
      <c r="CA950" s="63"/>
      <c r="CB950" s="63"/>
      <c r="CC950" s="63"/>
    </row>
    <row r="951" spans="1:81" x14ac:dyDescent="0.35">
      <c r="A951" s="97"/>
      <c r="B951" s="82"/>
      <c r="C951" s="82"/>
      <c r="D951" s="82"/>
      <c r="E951" s="82"/>
      <c r="F951" s="63"/>
      <c r="G951" s="63"/>
      <c r="H951" s="63"/>
      <c r="I951" s="63"/>
      <c r="J951" s="63"/>
      <c r="K951" s="63"/>
      <c r="L951" s="63"/>
      <c r="M951" s="63"/>
      <c r="N951" s="63"/>
      <c r="O951" s="63"/>
      <c r="P951" s="63"/>
      <c r="Q951" s="63"/>
      <c r="R951" s="63"/>
      <c r="S951" s="63"/>
      <c r="T951" s="63"/>
      <c r="U951" s="63"/>
      <c r="X951" s="63"/>
      <c r="Y951" s="63"/>
      <c r="Z951" s="63"/>
      <c r="AA951" s="63"/>
      <c r="AB951" s="63"/>
      <c r="AC951" s="63"/>
      <c r="AD951" s="63"/>
      <c r="AE951" s="110"/>
      <c r="AF951" s="63"/>
      <c r="AG951" s="63"/>
      <c r="AH951" s="63"/>
      <c r="AI951" s="63"/>
      <c r="AJ951" s="63"/>
      <c r="AK951" s="63"/>
      <c r="AL951" s="63"/>
      <c r="AM951" s="63"/>
      <c r="AN951" s="63"/>
      <c r="AO951" s="63"/>
      <c r="AP951" s="63"/>
      <c r="AQ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R951" s="63"/>
      <c r="BS951" s="63"/>
      <c r="BT951" s="63"/>
      <c r="BU951" s="63"/>
      <c r="BV951" s="63"/>
      <c r="BW951" s="63"/>
      <c r="BX951" s="63"/>
      <c r="BY951" s="63"/>
      <c r="BZ951" s="63"/>
      <c r="CA951" s="63"/>
      <c r="CB951" s="63"/>
      <c r="CC951" s="63"/>
    </row>
    <row r="952" spans="1:81" x14ac:dyDescent="0.35">
      <c r="A952" s="97"/>
      <c r="B952" s="82"/>
      <c r="C952" s="82"/>
      <c r="D952" s="82"/>
      <c r="E952" s="82"/>
      <c r="F952" s="63"/>
      <c r="G952" s="63"/>
      <c r="H952" s="63"/>
      <c r="I952" s="63"/>
      <c r="J952" s="63"/>
      <c r="K952" s="63"/>
      <c r="L952" s="63"/>
      <c r="M952" s="63"/>
      <c r="N952" s="63"/>
      <c r="O952" s="63"/>
      <c r="P952" s="63"/>
      <c r="Q952" s="63"/>
      <c r="R952" s="63"/>
      <c r="S952" s="63"/>
      <c r="T952" s="63"/>
      <c r="U952" s="63"/>
      <c r="X952" s="63"/>
      <c r="Y952" s="63"/>
      <c r="Z952" s="63"/>
      <c r="AA952" s="63"/>
      <c r="AB952" s="63"/>
      <c r="AC952" s="63"/>
      <c r="AD952" s="63"/>
      <c r="AE952" s="110"/>
      <c r="AF952" s="63"/>
      <c r="AG952" s="63"/>
      <c r="AH952" s="63"/>
      <c r="AI952" s="63"/>
      <c r="AJ952" s="63"/>
      <c r="AK952" s="63"/>
      <c r="AL952" s="63"/>
      <c r="AM952" s="63"/>
      <c r="AN952" s="63"/>
      <c r="AO952" s="63"/>
      <c r="AP952" s="63"/>
      <c r="AQ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R952" s="63"/>
      <c r="BS952" s="63"/>
      <c r="BT952" s="63"/>
      <c r="BU952" s="63"/>
      <c r="BV952" s="63"/>
      <c r="BW952" s="63"/>
      <c r="BX952" s="63"/>
      <c r="BY952" s="63"/>
      <c r="BZ952" s="63"/>
      <c r="CA952" s="63"/>
      <c r="CB952" s="63"/>
      <c r="CC952" s="63"/>
    </row>
    <row r="953" spans="1:81" x14ac:dyDescent="0.35">
      <c r="A953" s="97"/>
      <c r="B953" s="82"/>
      <c r="C953" s="82"/>
      <c r="D953" s="82"/>
      <c r="E953" s="82"/>
      <c r="F953" s="63"/>
      <c r="G953" s="63"/>
      <c r="H953" s="63"/>
      <c r="I953" s="63"/>
      <c r="J953" s="63"/>
      <c r="K953" s="63"/>
      <c r="L953" s="63"/>
      <c r="M953" s="63"/>
      <c r="N953" s="63"/>
      <c r="O953" s="63"/>
      <c r="P953" s="63"/>
      <c r="Q953" s="63"/>
      <c r="R953" s="63"/>
      <c r="S953" s="63"/>
      <c r="T953" s="63"/>
      <c r="U953" s="63"/>
      <c r="X953" s="63"/>
      <c r="Y953" s="63"/>
      <c r="Z953" s="63"/>
      <c r="AA953" s="63"/>
      <c r="AB953" s="63"/>
      <c r="AC953" s="63"/>
      <c r="AD953" s="63"/>
      <c r="AE953" s="110"/>
      <c r="AF953" s="63"/>
      <c r="AG953" s="63"/>
      <c r="AH953" s="63"/>
      <c r="AI953" s="63"/>
      <c r="AJ953" s="63"/>
      <c r="AK953" s="63"/>
      <c r="AL953" s="63"/>
      <c r="AM953" s="63"/>
      <c r="AN953" s="63"/>
      <c r="AO953" s="63"/>
      <c r="AP953" s="63"/>
      <c r="AQ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R953" s="63"/>
      <c r="BS953" s="63"/>
      <c r="BT953" s="63"/>
      <c r="BU953" s="63"/>
      <c r="BV953" s="63"/>
      <c r="BW953" s="63"/>
      <c r="BX953" s="63"/>
      <c r="BY953" s="63"/>
      <c r="BZ953" s="63"/>
      <c r="CA953" s="63"/>
      <c r="CB953" s="63"/>
      <c r="CC953" s="63"/>
    </row>
    <row r="954" spans="1:81" x14ac:dyDescent="0.35">
      <c r="A954" s="97"/>
      <c r="B954" s="82"/>
      <c r="C954" s="82"/>
      <c r="D954" s="82"/>
      <c r="E954" s="82"/>
      <c r="F954" s="63"/>
      <c r="G954" s="63"/>
      <c r="H954" s="63"/>
      <c r="I954" s="63"/>
      <c r="J954" s="63"/>
      <c r="K954" s="63"/>
      <c r="L954" s="63"/>
      <c r="M954" s="63"/>
      <c r="N954" s="63"/>
      <c r="O954" s="63"/>
      <c r="P954" s="63"/>
      <c r="Q954" s="63"/>
      <c r="R954" s="63"/>
      <c r="S954" s="63"/>
      <c r="T954" s="63"/>
      <c r="U954" s="63"/>
      <c r="X954" s="63"/>
      <c r="Y954" s="63"/>
      <c r="Z954" s="63"/>
      <c r="AA954" s="63"/>
      <c r="AB954" s="63"/>
      <c r="AC954" s="63"/>
      <c r="AD954" s="63"/>
      <c r="AE954" s="110"/>
      <c r="AF954" s="63"/>
      <c r="AG954" s="63"/>
      <c r="AH954" s="63"/>
      <c r="AI954" s="63"/>
      <c r="AJ954" s="63"/>
      <c r="AK954" s="63"/>
      <c r="AL954" s="63"/>
      <c r="AM954" s="63"/>
      <c r="AN954" s="63"/>
      <c r="AO954" s="63"/>
      <c r="AP954" s="63"/>
      <c r="AQ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R954" s="63"/>
      <c r="BS954" s="63"/>
      <c r="BT954" s="63"/>
      <c r="BU954" s="63"/>
      <c r="BV954" s="63"/>
      <c r="BW954" s="63"/>
      <c r="BX954" s="63"/>
      <c r="BY954" s="63"/>
      <c r="BZ954" s="63"/>
      <c r="CA954" s="63"/>
      <c r="CB954" s="63"/>
      <c r="CC954" s="63"/>
    </row>
    <row r="955" spans="1:81" x14ac:dyDescent="0.35">
      <c r="A955" s="97"/>
      <c r="B955" s="82"/>
      <c r="C955" s="82"/>
      <c r="D955" s="82"/>
      <c r="E955" s="82"/>
      <c r="F955" s="63"/>
      <c r="G955" s="63"/>
      <c r="H955" s="63"/>
      <c r="I955" s="63"/>
      <c r="J955" s="63"/>
      <c r="K955" s="63"/>
      <c r="L955" s="63"/>
      <c r="M955" s="63"/>
      <c r="N955" s="63"/>
      <c r="O955" s="63"/>
      <c r="P955" s="63"/>
      <c r="Q955" s="63"/>
      <c r="R955" s="63"/>
      <c r="S955" s="63"/>
      <c r="T955" s="63"/>
      <c r="U955" s="63"/>
      <c r="X955" s="63"/>
      <c r="Y955" s="63"/>
      <c r="Z955" s="63"/>
      <c r="AA955" s="63"/>
      <c r="AB955" s="63"/>
      <c r="AC955" s="63"/>
      <c r="AD955" s="63"/>
      <c r="AE955" s="110"/>
      <c r="AF955" s="63"/>
      <c r="AG955" s="63"/>
      <c r="AH955" s="63"/>
      <c r="AI955" s="63"/>
      <c r="AJ955" s="63"/>
      <c r="AK955" s="63"/>
      <c r="AL955" s="63"/>
      <c r="AM955" s="63"/>
      <c r="AN955" s="63"/>
      <c r="AO955" s="63"/>
      <c r="AP955" s="63"/>
      <c r="AQ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R955" s="63"/>
      <c r="BS955" s="63"/>
      <c r="BT955" s="63"/>
      <c r="BU955" s="63"/>
      <c r="BV955" s="63"/>
      <c r="BW955" s="63"/>
      <c r="BX955" s="63"/>
      <c r="BY955" s="63"/>
      <c r="BZ955" s="63"/>
      <c r="CA955" s="63"/>
      <c r="CB955" s="63"/>
      <c r="CC955" s="63"/>
    </row>
    <row r="956" spans="1:81" x14ac:dyDescent="0.35">
      <c r="A956" s="97"/>
      <c r="B956" s="82"/>
      <c r="C956" s="82"/>
      <c r="D956" s="82"/>
      <c r="E956" s="82"/>
      <c r="F956" s="63"/>
      <c r="G956" s="63"/>
      <c r="H956" s="63"/>
      <c r="I956" s="63"/>
      <c r="J956" s="63"/>
      <c r="K956" s="63"/>
      <c r="L956" s="63"/>
      <c r="M956" s="63"/>
      <c r="N956" s="63"/>
      <c r="O956" s="63"/>
      <c r="P956" s="63"/>
      <c r="Q956" s="63"/>
      <c r="R956" s="63"/>
      <c r="S956" s="63"/>
      <c r="T956" s="63"/>
      <c r="U956" s="63"/>
      <c r="X956" s="63"/>
      <c r="Y956" s="63"/>
      <c r="Z956" s="63"/>
      <c r="AA956" s="63"/>
      <c r="AB956" s="63"/>
      <c r="AC956" s="63"/>
      <c r="AD956" s="63"/>
      <c r="AE956" s="110"/>
      <c r="AF956" s="63"/>
      <c r="AG956" s="63"/>
      <c r="AH956" s="63"/>
      <c r="AI956" s="63"/>
      <c r="AJ956" s="63"/>
      <c r="AK956" s="63"/>
      <c r="AL956" s="63"/>
      <c r="AM956" s="63"/>
      <c r="AN956" s="63"/>
      <c r="AO956" s="63"/>
      <c r="AP956" s="63"/>
      <c r="AQ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R956" s="63"/>
      <c r="BS956" s="63"/>
      <c r="BT956" s="63"/>
      <c r="BU956" s="63"/>
      <c r="BV956" s="63"/>
      <c r="BW956" s="63"/>
      <c r="BX956" s="63"/>
      <c r="BY956" s="63"/>
      <c r="BZ956" s="63"/>
      <c r="CA956" s="63"/>
      <c r="CB956" s="63"/>
      <c r="CC956" s="63"/>
    </row>
    <row r="957" spans="1:81" x14ac:dyDescent="0.35">
      <c r="A957" s="97"/>
      <c r="B957" s="82"/>
      <c r="C957" s="82"/>
      <c r="D957" s="82"/>
      <c r="E957" s="82"/>
      <c r="F957" s="63"/>
      <c r="G957" s="63"/>
      <c r="H957" s="63"/>
      <c r="I957" s="63"/>
      <c r="J957" s="63"/>
      <c r="K957" s="63"/>
      <c r="L957" s="63"/>
      <c r="M957" s="63"/>
      <c r="N957" s="63"/>
      <c r="O957" s="63"/>
      <c r="P957" s="63"/>
      <c r="Q957" s="63"/>
      <c r="R957" s="63"/>
      <c r="S957" s="63"/>
      <c r="T957" s="63"/>
      <c r="U957" s="63"/>
      <c r="X957" s="63"/>
      <c r="Y957" s="63"/>
      <c r="Z957" s="63"/>
      <c r="AA957" s="63"/>
      <c r="AB957" s="63"/>
      <c r="AC957" s="63"/>
      <c r="AD957" s="63"/>
      <c r="AE957" s="110"/>
      <c r="AF957" s="63"/>
      <c r="AG957" s="63"/>
      <c r="AH957" s="63"/>
      <c r="AI957" s="63"/>
      <c r="AJ957" s="63"/>
      <c r="AK957" s="63"/>
      <c r="AL957" s="63"/>
      <c r="AM957" s="63"/>
      <c r="AN957" s="63"/>
      <c r="AO957" s="63"/>
      <c r="AP957" s="63"/>
      <c r="AQ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R957" s="63"/>
      <c r="BS957" s="63"/>
      <c r="BT957" s="63"/>
      <c r="BU957" s="63"/>
      <c r="BV957" s="63"/>
      <c r="BW957" s="63"/>
      <c r="BX957" s="63"/>
      <c r="BY957" s="63"/>
      <c r="BZ957" s="63"/>
      <c r="CA957" s="63"/>
      <c r="CB957" s="63"/>
      <c r="CC957" s="63"/>
    </row>
    <row r="958" spans="1:81" x14ac:dyDescent="0.35">
      <c r="A958" s="97"/>
      <c r="B958" s="82"/>
      <c r="C958" s="82"/>
      <c r="D958" s="82"/>
      <c r="E958" s="82"/>
      <c r="F958" s="63"/>
      <c r="G958" s="63"/>
      <c r="H958" s="63"/>
      <c r="I958" s="63"/>
      <c r="J958" s="63"/>
      <c r="K958" s="63"/>
      <c r="L958" s="63"/>
      <c r="M958" s="63"/>
      <c r="N958" s="63"/>
      <c r="O958" s="63"/>
      <c r="P958" s="63"/>
      <c r="Q958" s="63"/>
      <c r="R958" s="63"/>
      <c r="S958" s="63"/>
      <c r="T958" s="63"/>
      <c r="U958" s="63"/>
      <c r="X958" s="63"/>
      <c r="Y958" s="63"/>
      <c r="Z958" s="63"/>
      <c r="AA958" s="63"/>
      <c r="AB958" s="63"/>
      <c r="AC958" s="63"/>
      <c r="AD958" s="63"/>
      <c r="AE958" s="110"/>
      <c r="AF958" s="63"/>
      <c r="AG958" s="63"/>
      <c r="AH958" s="63"/>
      <c r="AI958" s="63"/>
      <c r="AJ958" s="63"/>
      <c r="AK958" s="63"/>
      <c r="AL958" s="63"/>
      <c r="AM958" s="63"/>
      <c r="AN958" s="63"/>
      <c r="AO958" s="63"/>
      <c r="AP958" s="63"/>
      <c r="AQ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R958" s="63"/>
      <c r="BS958" s="63"/>
      <c r="BT958" s="63"/>
      <c r="BU958" s="63"/>
      <c r="BV958" s="63"/>
      <c r="BW958" s="63"/>
      <c r="BX958" s="63"/>
      <c r="BY958" s="63"/>
      <c r="BZ958" s="63"/>
      <c r="CA958" s="63"/>
      <c r="CB958" s="63"/>
      <c r="CC958" s="63"/>
    </row>
    <row r="959" spans="1:81" x14ac:dyDescent="0.35">
      <c r="A959" s="97"/>
      <c r="B959" s="82"/>
      <c r="C959" s="82"/>
      <c r="D959" s="82"/>
      <c r="E959" s="82"/>
      <c r="F959" s="63"/>
      <c r="G959" s="63"/>
      <c r="H959" s="63"/>
      <c r="I959" s="63"/>
      <c r="J959" s="63"/>
      <c r="K959" s="63"/>
      <c r="L959" s="63"/>
      <c r="M959" s="63"/>
      <c r="N959" s="63"/>
      <c r="O959" s="63"/>
      <c r="P959" s="63"/>
      <c r="Q959" s="63"/>
      <c r="R959" s="63"/>
      <c r="S959" s="63"/>
      <c r="T959" s="63"/>
      <c r="U959" s="63"/>
      <c r="X959" s="63"/>
      <c r="Y959" s="63"/>
      <c r="Z959" s="63"/>
      <c r="AA959" s="63"/>
      <c r="AB959" s="63"/>
      <c r="AC959" s="63"/>
      <c r="AD959" s="63"/>
      <c r="AE959" s="110"/>
      <c r="AF959" s="63"/>
      <c r="AG959" s="63"/>
      <c r="AH959" s="63"/>
      <c r="AI959" s="63"/>
      <c r="AJ959" s="63"/>
      <c r="AK959" s="63"/>
      <c r="AL959" s="63"/>
      <c r="AM959" s="63"/>
      <c r="AN959" s="63"/>
      <c r="AO959" s="63"/>
      <c r="AP959" s="63"/>
      <c r="AQ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R959" s="63"/>
      <c r="BS959" s="63"/>
      <c r="BT959" s="63"/>
      <c r="BU959" s="63"/>
      <c r="BV959" s="63"/>
      <c r="BW959" s="63"/>
      <c r="BX959" s="63"/>
      <c r="BY959" s="63"/>
      <c r="BZ959" s="63"/>
      <c r="CA959" s="63"/>
      <c r="CB959" s="63"/>
      <c r="CC959" s="63"/>
    </row>
    <row r="960" spans="1:81" x14ac:dyDescent="0.35">
      <c r="A960" s="97"/>
      <c r="B960" s="82"/>
      <c r="C960" s="82"/>
      <c r="D960" s="82"/>
      <c r="E960" s="82"/>
      <c r="F960" s="63"/>
      <c r="G960" s="63"/>
      <c r="H960" s="63"/>
      <c r="I960" s="63"/>
      <c r="J960" s="63"/>
      <c r="K960" s="63"/>
      <c r="L960" s="63"/>
      <c r="M960" s="63"/>
      <c r="N960" s="63"/>
      <c r="O960" s="63"/>
      <c r="P960" s="63"/>
      <c r="Q960" s="63"/>
      <c r="R960" s="63"/>
      <c r="S960" s="63"/>
      <c r="T960" s="63"/>
      <c r="U960" s="63"/>
      <c r="X960" s="63"/>
      <c r="Y960" s="63"/>
      <c r="Z960" s="63"/>
      <c r="AA960" s="63"/>
      <c r="AB960" s="63"/>
      <c r="AC960" s="63"/>
      <c r="AD960" s="63"/>
      <c r="AE960" s="110"/>
      <c r="AF960" s="63"/>
      <c r="AG960" s="63"/>
      <c r="AH960" s="63"/>
      <c r="AI960" s="63"/>
      <c r="AJ960" s="63"/>
      <c r="AK960" s="63"/>
      <c r="AL960" s="63"/>
      <c r="AM960" s="63"/>
      <c r="AN960" s="63"/>
      <c r="AO960" s="63"/>
      <c r="AP960" s="63"/>
      <c r="AQ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R960" s="63"/>
      <c r="BS960" s="63"/>
      <c r="BT960" s="63"/>
      <c r="BU960" s="63"/>
      <c r="BV960" s="63"/>
      <c r="BW960" s="63"/>
      <c r="BX960" s="63"/>
      <c r="BY960" s="63"/>
      <c r="BZ960" s="63"/>
      <c r="CA960" s="63"/>
      <c r="CB960" s="63"/>
      <c r="CC960" s="63"/>
    </row>
    <row r="961" spans="1:81" x14ac:dyDescent="0.35">
      <c r="A961" s="97"/>
      <c r="B961" s="82"/>
      <c r="C961" s="82"/>
      <c r="D961" s="82"/>
      <c r="E961" s="82"/>
      <c r="F961" s="63"/>
      <c r="G961" s="63"/>
      <c r="H961" s="63"/>
      <c r="I961" s="63"/>
      <c r="J961" s="63"/>
      <c r="K961" s="63"/>
      <c r="L961" s="63"/>
      <c r="M961" s="63"/>
      <c r="N961" s="63"/>
      <c r="O961" s="63"/>
      <c r="P961" s="63"/>
      <c r="Q961" s="63"/>
      <c r="R961" s="63"/>
      <c r="S961" s="63"/>
      <c r="T961" s="63"/>
      <c r="U961" s="63"/>
      <c r="X961" s="63"/>
      <c r="Y961" s="63"/>
      <c r="Z961" s="63"/>
      <c r="AA961" s="63"/>
      <c r="AB961" s="63"/>
      <c r="AC961" s="63"/>
      <c r="AD961" s="63"/>
      <c r="AE961" s="110"/>
      <c r="AF961" s="63"/>
      <c r="AG961" s="63"/>
      <c r="AH961" s="63"/>
      <c r="AI961" s="63"/>
      <c r="AJ961" s="63"/>
      <c r="AK961" s="63"/>
      <c r="AL961" s="63"/>
      <c r="AM961" s="63"/>
      <c r="AN961" s="63"/>
      <c r="AO961" s="63"/>
      <c r="AP961" s="63"/>
      <c r="AQ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R961" s="63"/>
      <c r="BS961" s="63"/>
      <c r="BT961" s="63"/>
      <c r="BU961" s="63"/>
      <c r="BV961" s="63"/>
      <c r="BW961" s="63"/>
      <c r="BX961" s="63"/>
      <c r="BY961" s="63"/>
      <c r="BZ961" s="63"/>
      <c r="CA961" s="63"/>
      <c r="CB961" s="63"/>
      <c r="CC961" s="63"/>
    </row>
    <row r="962" spans="1:81" x14ac:dyDescent="0.35">
      <c r="A962" s="97"/>
      <c r="B962" s="82"/>
      <c r="C962" s="82"/>
      <c r="D962" s="82"/>
      <c r="E962" s="82"/>
      <c r="F962" s="63"/>
      <c r="G962" s="63"/>
      <c r="H962" s="63"/>
      <c r="I962" s="63"/>
      <c r="J962" s="63"/>
      <c r="K962" s="63"/>
      <c r="L962" s="63"/>
      <c r="M962" s="63"/>
      <c r="N962" s="63"/>
      <c r="O962" s="63"/>
      <c r="P962" s="63"/>
      <c r="Q962" s="63"/>
      <c r="R962" s="63"/>
      <c r="S962" s="63"/>
      <c r="T962" s="63"/>
      <c r="U962" s="63"/>
      <c r="X962" s="63"/>
      <c r="Y962" s="63"/>
      <c r="Z962" s="63"/>
      <c r="AA962" s="63"/>
      <c r="AB962" s="63"/>
      <c r="AC962" s="63"/>
      <c r="AD962" s="63"/>
      <c r="AE962" s="110"/>
      <c r="AF962" s="63"/>
      <c r="AG962" s="63"/>
      <c r="AH962" s="63"/>
      <c r="AI962" s="63"/>
      <c r="AJ962" s="63"/>
      <c r="AK962" s="63"/>
      <c r="AL962" s="63"/>
      <c r="AM962" s="63"/>
      <c r="AN962" s="63"/>
      <c r="AO962" s="63"/>
      <c r="AP962" s="63"/>
      <c r="AQ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R962" s="63"/>
      <c r="BS962" s="63"/>
      <c r="BT962" s="63"/>
      <c r="BU962" s="63"/>
      <c r="BV962" s="63"/>
      <c r="BW962" s="63"/>
      <c r="BX962" s="63"/>
      <c r="BY962" s="63"/>
      <c r="BZ962" s="63"/>
      <c r="CA962" s="63"/>
      <c r="CB962" s="63"/>
      <c r="CC962" s="63"/>
    </row>
    <row r="963" spans="1:81" x14ac:dyDescent="0.35">
      <c r="A963" s="97"/>
      <c r="B963" s="82"/>
      <c r="C963" s="82"/>
      <c r="D963" s="82"/>
      <c r="E963" s="82"/>
      <c r="F963" s="63"/>
      <c r="G963" s="63"/>
      <c r="H963" s="63"/>
      <c r="I963" s="63"/>
      <c r="J963" s="63"/>
      <c r="K963" s="63"/>
      <c r="L963" s="63"/>
      <c r="M963" s="63"/>
      <c r="N963" s="63"/>
      <c r="O963" s="63"/>
      <c r="P963" s="63"/>
      <c r="Q963" s="63"/>
      <c r="R963" s="63"/>
      <c r="S963" s="63"/>
      <c r="T963" s="63"/>
      <c r="U963" s="63"/>
      <c r="X963" s="63"/>
      <c r="Y963" s="63"/>
      <c r="Z963" s="63"/>
      <c r="AA963" s="63"/>
      <c r="AB963" s="63"/>
      <c r="AC963" s="63"/>
      <c r="AD963" s="63"/>
      <c r="AE963" s="110"/>
      <c r="AF963" s="63"/>
      <c r="AG963" s="63"/>
      <c r="AH963" s="63"/>
      <c r="AI963" s="63"/>
      <c r="AJ963" s="63"/>
      <c r="AK963" s="63"/>
      <c r="AL963" s="63"/>
      <c r="AM963" s="63"/>
      <c r="AN963" s="63"/>
      <c r="AO963" s="63"/>
      <c r="AP963" s="63"/>
      <c r="AQ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R963" s="63"/>
      <c r="BS963" s="63"/>
      <c r="BT963" s="63"/>
      <c r="BU963" s="63"/>
      <c r="BV963" s="63"/>
      <c r="BW963" s="63"/>
      <c r="BX963" s="63"/>
      <c r="BY963" s="63"/>
      <c r="BZ963" s="63"/>
      <c r="CA963" s="63"/>
      <c r="CB963" s="63"/>
      <c r="CC963" s="63"/>
    </row>
    <row r="964" spans="1:81" x14ac:dyDescent="0.35">
      <c r="A964" s="97"/>
      <c r="B964" s="82"/>
      <c r="C964" s="82"/>
      <c r="D964" s="82"/>
      <c r="E964" s="82"/>
      <c r="F964" s="63"/>
      <c r="G964" s="63"/>
      <c r="H964" s="63"/>
      <c r="I964" s="63"/>
      <c r="J964" s="63"/>
      <c r="K964" s="63"/>
      <c r="L964" s="63"/>
      <c r="M964" s="63"/>
      <c r="N964" s="63"/>
      <c r="O964" s="63"/>
      <c r="P964" s="63"/>
      <c r="Q964" s="63"/>
      <c r="R964" s="63"/>
      <c r="S964" s="63"/>
      <c r="T964" s="63"/>
      <c r="U964" s="63"/>
      <c r="X964" s="63"/>
      <c r="Y964" s="63"/>
      <c r="Z964" s="63"/>
      <c r="AA964" s="63"/>
      <c r="AB964" s="63"/>
      <c r="AC964" s="63"/>
      <c r="AD964" s="63"/>
      <c r="AE964" s="110"/>
      <c r="AF964" s="63"/>
      <c r="AG964" s="63"/>
      <c r="AH964" s="63"/>
      <c r="AI964" s="63"/>
      <c r="AJ964" s="63"/>
      <c r="AK964" s="63"/>
      <c r="AL964" s="63"/>
      <c r="AM964" s="63"/>
      <c r="AN964" s="63"/>
      <c r="AO964" s="63"/>
      <c r="AP964" s="63"/>
      <c r="AQ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R964" s="63"/>
      <c r="BS964" s="63"/>
      <c r="BT964" s="63"/>
      <c r="BU964" s="63"/>
      <c r="BV964" s="63"/>
      <c r="BW964" s="63"/>
      <c r="BX964" s="63"/>
      <c r="BY964" s="63"/>
      <c r="BZ964" s="63"/>
      <c r="CA964" s="63"/>
      <c r="CB964" s="63"/>
      <c r="CC964" s="63"/>
    </row>
    <row r="965" spans="1:81" x14ac:dyDescent="0.35">
      <c r="A965" s="97"/>
      <c r="B965" s="82"/>
      <c r="C965" s="82"/>
      <c r="D965" s="82"/>
      <c r="E965" s="82"/>
      <c r="F965" s="63"/>
      <c r="G965" s="63"/>
      <c r="H965" s="63"/>
      <c r="I965" s="63"/>
      <c r="J965" s="63"/>
      <c r="K965" s="63"/>
      <c r="L965" s="63"/>
      <c r="M965" s="63"/>
      <c r="N965" s="63"/>
      <c r="O965" s="63"/>
      <c r="P965" s="63"/>
      <c r="Q965" s="63"/>
      <c r="R965" s="63"/>
      <c r="S965" s="63"/>
      <c r="T965" s="63"/>
      <c r="U965" s="63"/>
      <c r="X965" s="63"/>
      <c r="Y965" s="63"/>
      <c r="Z965" s="63"/>
      <c r="AA965" s="63"/>
      <c r="AB965" s="63"/>
      <c r="AC965" s="63"/>
      <c r="AD965" s="63"/>
      <c r="AE965" s="110"/>
      <c r="AF965" s="63"/>
      <c r="AG965" s="63"/>
      <c r="AH965" s="63"/>
      <c r="AI965" s="63"/>
      <c r="AJ965" s="63"/>
      <c r="AK965" s="63"/>
      <c r="AL965" s="63"/>
      <c r="AM965" s="63"/>
      <c r="AN965" s="63"/>
      <c r="AO965" s="63"/>
      <c r="AP965" s="63"/>
      <c r="AQ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R965" s="63"/>
      <c r="BS965" s="63"/>
      <c r="BT965" s="63"/>
      <c r="BU965" s="63"/>
      <c r="BV965" s="63"/>
      <c r="BW965" s="63"/>
      <c r="BX965" s="63"/>
      <c r="BY965" s="63"/>
      <c r="BZ965" s="63"/>
      <c r="CA965" s="63"/>
      <c r="CB965" s="63"/>
      <c r="CC965" s="63"/>
    </row>
    <row r="966" spans="1:81" x14ac:dyDescent="0.35">
      <c r="A966" s="97"/>
      <c r="B966" s="82"/>
      <c r="C966" s="82"/>
      <c r="D966" s="82"/>
      <c r="E966" s="82"/>
      <c r="F966" s="63"/>
      <c r="G966" s="63"/>
      <c r="H966" s="63"/>
      <c r="I966" s="63"/>
      <c r="J966" s="63"/>
      <c r="K966" s="63"/>
      <c r="L966" s="63"/>
      <c r="M966" s="63"/>
      <c r="N966" s="63"/>
      <c r="O966" s="63"/>
      <c r="P966" s="63"/>
      <c r="Q966" s="63"/>
      <c r="R966" s="63"/>
      <c r="S966" s="63"/>
      <c r="T966" s="63"/>
      <c r="U966" s="63"/>
      <c r="X966" s="63"/>
      <c r="Y966" s="63"/>
      <c r="Z966" s="63"/>
      <c r="AA966" s="63"/>
      <c r="AB966" s="63"/>
      <c r="AC966" s="63"/>
      <c r="AD966" s="63"/>
      <c r="AE966" s="110"/>
      <c r="AF966" s="63"/>
      <c r="AG966" s="63"/>
      <c r="AH966" s="63"/>
      <c r="AI966" s="63"/>
      <c r="AJ966" s="63"/>
      <c r="AK966" s="63"/>
      <c r="AL966" s="63"/>
      <c r="AM966" s="63"/>
      <c r="AN966" s="63"/>
      <c r="AO966" s="63"/>
      <c r="AP966" s="63"/>
      <c r="AQ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R966" s="63"/>
      <c r="BS966" s="63"/>
      <c r="BT966" s="63"/>
      <c r="BU966" s="63"/>
      <c r="BV966" s="63"/>
      <c r="BW966" s="63"/>
      <c r="BX966" s="63"/>
      <c r="BY966" s="63"/>
      <c r="BZ966" s="63"/>
      <c r="CA966" s="63"/>
      <c r="CB966" s="63"/>
      <c r="CC966" s="63"/>
    </row>
    <row r="967" spans="1:81" x14ac:dyDescent="0.35">
      <c r="A967" s="97"/>
      <c r="B967" s="82"/>
      <c r="C967" s="82"/>
      <c r="D967" s="82"/>
      <c r="E967" s="82"/>
      <c r="F967" s="63"/>
      <c r="G967" s="63"/>
      <c r="H967" s="63"/>
      <c r="I967" s="63"/>
      <c r="J967" s="63"/>
      <c r="K967" s="63"/>
      <c r="L967" s="63"/>
      <c r="M967" s="63"/>
      <c r="N967" s="63"/>
      <c r="O967" s="63"/>
      <c r="P967" s="63"/>
      <c r="Q967" s="63"/>
      <c r="R967" s="63"/>
      <c r="S967" s="63"/>
      <c r="T967" s="63"/>
      <c r="U967" s="63"/>
      <c r="X967" s="63"/>
      <c r="Y967" s="63"/>
      <c r="Z967" s="63"/>
      <c r="AA967" s="63"/>
      <c r="AB967" s="63"/>
      <c r="AC967" s="63"/>
      <c r="AD967" s="63"/>
      <c r="AE967" s="110"/>
      <c r="AF967" s="63"/>
      <c r="AG967" s="63"/>
      <c r="AH967" s="63"/>
      <c r="AI967" s="63"/>
      <c r="AJ967" s="63"/>
      <c r="AK967" s="63"/>
      <c r="AL967" s="63"/>
      <c r="AM967" s="63"/>
      <c r="AN967" s="63"/>
      <c r="AO967" s="63"/>
      <c r="AP967" s="63"/>
      <c r="AQ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R967" s="63"/>
      <c r="BS967" s="63"/>
      <c r="BT967" s="63"/>
      <c r="BU967" s="63"/>
      <c r="BV967" s="63"/>
      <c r="BW967" s="63"/>
      <c r="BX967" s="63"/>
      <c r="BY967" s="63"/>
      <c r="BZ967" s="63"/>
      <c r="CA967" s="63"/>
      <c r="CB967" s="63"/>
      <c r="CC967" s="63"/>
    </row>
    <row r="968" spans="1:81" x14ac:dyDescent="0.35">
      <c r="A968" s="97"/>
      <c r="B968" s="82"/>
      <c r="C968" s="82"/>
      <c r="D968" s="82"/>
      <c r="E968" s="82"/>
      <c r="F968" s="63"/>
      <c r="G968" s="63"/>
      <c r="H968" s="63"/>
      <c r="I968" s="63"/>
      <c r="J968" s="63"/>
      <c r="K968" s="63"/>
      <c r="L968" s="63"/>
      <c r="M968" s="63"/>
      <c r="N968" s="63"/>
      <c r="O968" s="63"/>
      <c r="P968" s="63"/>
      <c r="Q968" s="63"/>
      <c r="R968" s="63"/>
      <c r="S968" s="63"/>
      <c r="T968" s="63"/>
      <c r="U968" s="63"/>
      <c r="X968" s="63"/>
      <c r="Y968" s="63"/>
      <c r="Z968" s="63"/>
      <c r="AA968" s="63"/>
      <c r="AB968" s="63"/>
      <c r="AC968" s="63"/>
      <c r="AD968" s="63"/>
      <c r="AE968" s="110"/>
      <c r="AF968" s="63"/>
      <c r="AG968" s="63"/>
      <c r="AH968" s="63"/>
      <c r="AI968" s="63"/>
      <c r="AJ968" s="63"/>
      <c r="AK968" s="63"/>
      <c r="AL968" s="63"/>
      <c r="AM968" s="63"/>
      <c r="AN968" s="63"/>
      <c r="AO968" s="63"/>
      <c r="AP968" s="63"/>
      <c r="AQ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R968" s="63"/>
      <c r="BS968" s="63"/>
      <c r="BT968" s="63"/>
      <c r="BU968" s="63"/>
      <c r="BV968" s="63"/>
      <c r="BW968" s="63"/>
      <c r="BX968" s="63"/>
      <c r="BY968" s="63"/>
      <c r="BZ968" s="63"/>
      <c r="CA968" s="63"/>
      <c r="CB968" s="63"/>
      <c r="CC968" s="63"/>
    </row>
    <row r="969" spans="1:81" x14ac:dyDescent="0.35">
      <c r="A969" s="97"/>
      <c r="B969" s="82"/>
      <c r="C969" s="82"/>
      <c r="D969" s="82"/>
      <c r="E969" s="82"/>
      <c r="F969" s="63"/>
      <c r="G969" s="63"/>
      <c r="H969" s="63"/>
      <c r="I969" s="63"/>
      <c r="J969" s="63"/>
      <c r="K969" s="63"/>
      <c r="L969" s="63"/>
      <c r="M969" s="63"/>
      <c r="N969" s="63"/>
      <c r="O969" s="63"/>
      <c r="P969" s="63"/>
      <c r="Q969" s="63"/>
      <c r="R969" s="63"/>
      <c r="S969" s="63"/>
      <c r="T969" s="63"/>
      <c r="U969" s="63"/>
      <c r="X969" s="63"/>
      <c r="Y969" s="63"/>
      <c r="Z969" s="63"/>
      <c r="AA969" s="63"/>
      <c r="AB969" s="63"/>
      <c r="AC969" s="63"/>
      <c r="AD969" s="63"/>
      <c r="AE969" s="110"/>
      <c r="AF969" s="63"/>
      <c r="AG969" s="63"/>
      <c r="AH969" s="63"/>
      <c r="AI969" s="63"/>
      <c r="AJ969" s="63"/>
      <c r="AK969" s="63"/>
      <c r="AL969" s="63"/>
      <c r="AM969" s="63"/>
      <c r="AN969" s="63"/>
      <c r="AO969" s="63"/>
      <c r="AP969" s="63"/>
      <c r="AQ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R969" s="63"/>
      <c r="BS969" s="63"/>
      <c r="BT969" s="63"/>
      <c r="BU969" s="63"/>
      <c r="BV969" s="63"/>
      <c r="BW969" s="63"/>
      <c r="BX969" s="63"/>
      <c r="BY969" s="63"/>
      <c r="BZ969" s="63"/>
      <c r="CA969" s="63"/>
      <c r="CB969" s="63"/>
      <c r="CC969" s="63"/>
    </row>
    <row r="970" spans="1:81" x14ac:dyDescent="0.35">
      <c r="A970" s="97"/>
      <c r="B970" s="82"/>
      <c r="C970" s="82"/>
      <c r="D970" s="82"/>
      <c r="E970" s="82"/>
      <c r="F970" s="63"/>
      <c r="G970" s="63"/>
      <c r="H970" s="63"/>
      <c r="I970" s="63"/>
      <c r="J970" s="63"/>
      <c r="K970" s="63"/>
      <c r="L970" s="63"/>
      <c r="M970" s="63"/>
      <c r="N970" s="63"/>
      <c r="O970" s="63"/>
      <c r="P970" s="63"/>
      <c r="Q970" s="63"/>
      <c r="R970" s="63"/>
      <c r="S970" s="63"/>
      <c r="T970" s="63"/>
      <c r="U970" s="63"/>
      <c r="X970" s="63"/>
      <c r="Y970" s="63"/>
      <c r="Z970" s="63"/>
      <c r="AA970" s="63"/>
      <c r="AB970" s="63"/>
      <c r="AC970" s="63"/>
      <c r="AD970" s="63"/>
      <c r="AE970" s="110"/>
      <c r="AF970" s="63"/>
      <c r="AG970" s="63"/>
      <c r="AH970" s="63"/>
      <c r="AI970" s="63"/>
      <c r="AJ970" s="63"/>
      <c r="AK970" s="63"/>
      <c r="AL970" s="63"/>
      <c r="AM970" s="63"/>
      <c r="AN970" s="63"/>
      <c r="AO970" s="63"/>
      <c r="AP970" s="63"/>
      <c r="AQ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R970" s="63"/>
      <c r="BS970" s="63"/>
      <c r="BT970" s="63"/>
      <c r="BU970" s="63"/>
      <c r="BV970" s="63"/>
      <c r="BW970" s="63"/>
      <c r="BX970" s="63"/>
      <c r="BY970" s="63"/>
      <c r="BZ970" s="63"/>
      <c r="CA970" s="63"/>
      <c r="CB970" s="63"/>
      <c r="CC970" s="63"/>
    </row>
    <row r="971" spans="1:81" x14ac:dyDescent="0.35">
      <c r="A971" s="97"/>
      <c r="B971" s="82"/>
      <c r="C971" s="82"/>
      <c r="D971" s="82"/>
      <c r="E971" s="82"/>
      <c r="F971" s="63"/>
      <c r="G971" s="63"/>
      <c r="H971" s="63"/>
      <c r="I971" s="63"/>
      <c r="J971" s="63"/>
      <c r="K971" s="63"/>
      <c r="L971" s="63"/>
      <c r="M971" s="63"/>
      <c r="N971" s="63"/>
      <c r="O971" s="63"/>
      <c r="P971" s="63"/>
      <c r="Q971" s="63"/>
      <c r="R971" s="63"/>
      <c r="S971" s="63"/>
      <c r="T971" s="63"/>
      <c r="U971" s="63"/>
      <c r="X971" s="63"/>
      <c r="Y971" s="63"/>
      <c r="Z971" s="63"/>
      <c r="AA971" s="63"/>
      <c r="AB971" s="63"/>
      <c r="AC971" s="63"/>
      <c r="AD971" s="63"/>
      <c r="AE971" s="110"/>
      <c r="AF971" s="63"/>
      <c r="AG971" s="63"/>
      <c r="AH971" s="63"/>
      <c r="AI971" s="63"/>
      <c r="AJ971" s="63"/>
      <c r="AK971" s="63"/>
      <c r="AL971" s="63"/>
      <c r="AM971" s="63"/>
      <c r="AN971" s="63"/>
      <c r="AO971" s="63"/>
      <c r="AP971" s="63"/>
      <c r="AQ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R971" s="63"/>
      <c r="BS971" s="63"/>
      <c r="BT971" s="63"/>
      <c r="BU971" s="63"/>
      <c r="BV971" s="63"/>
      <c r="BW971" s="63"/>
      <c r="BX971" s="63"/>
      <c r="BY971" s="63"/>
      <c r="BZ971" s="63"/>
      <c r="CA971" s="63"/>
      <c r="CB971" s="63"/>
      <c r="CC971" s="63"/>
    </row>
    <row r="972" spans="1:81" x14ac:dyDescent="0.35">
      <c r="A972" s="97"/>
      <c r="B972" s="82"/>
      <c r="C972" s="82"/>
      <c r="D972" s="82"/>
      <c r="E972" s="82"/>
      <c r="F972" s="63"/>
      <c r="G972" s="63"/>
      <c r="H972" s="63"/>
      <c r="I972" s="63"/>
      <c r="J972" s="63"/>
      <c r="K972" s="63"/>
      <c r="L972" s="63"/>
      <c r="M972" s="63"/>
      <c r="N972" s="63"/>
      <c r="O972" s="63"/>
      <c r="P972" s="63"/>
      <c r="Q972" s="63"/>
      <c r="R972" s="63"/>
      <c r="S972" s="63"/>
      <c r="T972" s="63"/>
      <c r="U972" s="63"/>
      <c r="X972" s="63"/>
      <c r="Y972" s="63"/>
      <c r="Z972" s="63"/>
      <c r="AA972" s="63"/>
      <c r="AB972" s="63"/>
      <c r="AC972" s="63"/>
      <c r="AD972" s="63"/>
      <c r="AE972" s="110"/>
      <c r="AF972" s="63"/>
      <c r="AG972" s="63"/>
      <c r="AH972" s="63"/>
      <c r="AI972" s="63"/>
      <c r="AJ972" s="63"/>
      <c r="AK972" s="63"/>
      <c r="AL972" s="63"/>
      <c r="AM972" s="63"/>
      <c r="AN972" s="63"/>
      <c r="AO972" s="63"/>
      <c r="AP972" s="63"/>
      <c r="AQ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R972" s="63"/>
      <c r="BS972" s="63"/>
      <c r="BT972" s="63"/>
      <c r="BU972" s="63"/>
      <c r="BV972" s="63"/>
      <c r="BW972" s="63"/>
      <c r="BX972" s="63"/>
      <c r="BY972" s="63"/>
      <c r="BZ972" s="63"/>
      <c r="CA972" s="63"/>
      <c r="CB972" s="63"/>
      <c r="CC972" s="63"/>
    </row>
    <row r="973" spans="1:81" x14ac:dyDescent="0.35">
      <c r="A973" s="97"/>
      <c r="B973" s="82"/>
      <c r="C973" s="82"/>
      <c r="D973" s="82"/>
      <c r="E973" s="82"/>
      <c r="F973" s="63"/>
      <c r="G973" s="63"/>
      <c r="H973" s="63"/>
      <c r="I973" s="63"/>
      <c r="J973" s="63"/>
      <c r="K973" s="63"/>
      <c r="L973" s="63"/>
      <c r="M973" s="63"/>
      <c r="N973" s="63"/>
      <c r="O973" s="63"/>
      <c r="P973" s="63"/>
      <c r="Q973" s="63"/>
      <c r="R973" s="63"/>
      <c r="S973" s="63"/>
      <c r="T973" s="63"/>
      <c r="U973" s="63"/>
      <c r="X973" s="63"/>
      <c r="Y973" s="63"/>
      <c r="Z973" s="63"/>
      <c r="AA973" s="63"/>
      <c r="AB973" s="63"/>
      <c r="AC973" s="63"/>
      <c r="AD973" s="63"/>
      <c r="AE973" s="110"/>
      <c r="AF973" s="63"/>
      <c r="AG973" s="63"/>
      <c r="AH973" s="63"/>
      <c r="AI973" s="63"/>
      <c r="AJ973" s="63"/>
      <c r="AK973" s="63"/>
      <c r="AL973" s="63"/>
      <c r="AM973" s="63"/>
      <c r="AN973" s="63"/>
      <c r="AO973" s="63"/>
      <c r="AP973" s="63"/>
      <c r="AQ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R973" s="63"/>
      <c r="BS973" s="63"/>
      <c r="BT973" s="63"/>
      <c r="BU973" s="63"/>
      <c r="BV973" s="63"/>
      <c r="BW973" s="63"/>
      <c r="BX973" s="63"/>
      <c r="BY973" s="63"/>
      <c r="BZ973" s="63"/>
      <c r="CA973" s="63"/>
      <c r="CB973" s="63"/>
      <c r="CC973" s="63"/>
    </row>
    <row r="974" spans="1:81" x14ac:dyDescent="0.35">
      <c r="A974" s="97"/>
      <c r="B974" s="82"/>
      <c r="C974" s="82"/>
      <c r="D974" s="82"/>
      <c r="E974" s="82"/>
      <c r="F974" s="63"/>
      <c r="G974" s="63"/>
      <c r="H974" s="63"/>
      <c r="I974" s="63"/>
      <c r="J974" s="63"/>
      <c r="K974" s="63"/>
      <c r="L974" s="63"/>
      <c r="M974" s="63"/>
      <c r="N974" s="63"/>
      <c r="O974" s="63"/>
      <c r="P974" s="63"/>
      <c r="Q974" s="63"/>
      <c r="R974" s="63"/>
      <c r="S974" s="63"/>
      <c r="T974" s="63"/>
      <c r="U974" s="63"/>
      <c r="X974" s="63"/>
      <c r="Y974" s="63"/>
      <c r="Z974" s="63"/>
      <c r="AA974" s="63"/>
      <c r="AB974" s="63"/>
      <c r="AC974" s="63"/>
      <c r="AD974" s="63"/>
      <c r="AE974" s="110"/>
      <c r="AF974" s="63"/>
      <c r="AG974" s="63"/>
      <c r="AH974" s="63"/>
      <c r="AI974" s="63"/>
      <c r="AJ974" s="63"/>
      <c r="AK974" s="63"/>
      <c r="AL974" s="63"/>
      <c r="AM974" s="63"/>
      <c r="AN974" s="63"/>
      <c r="AO974" s="63"/>
      <c r="AP974" s="63"/>
      <c r="AQ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R974" s="63"/>
      <c r="BS974" s="63"/>
      <c r="BT974" s="63"/>
      <c r="BU974" s="63"/>
      <c r="BV974" s="63"/>
      <c r="BW974" s="63"/>
      <c r="BX974" s="63"/>
      <c r="BY974" s="63"/>
      <c r="BZ974" s="63"/>
      <c r="CA974" s="63"/>
      <c r="CB974" s="63"/>
      <c r="CC974" s="63"/>
    </row>
    <row r="975" spans="1:81" x14ac:dyDescent="0.35">
      <c r="A975" s="97"/>
      <c r="B975" s="82"/>
      <c r="C975" s="82"/>
      <c r="D975" s="82"/>
      <c r="E975" s="82"/>
      <c r="F975" s="63"/>
      <c r="G975" s="63"/>
      <c r="H975" s="63"/>
      <c r="I975" s="63"/>
      <c r="J975" s="63"/>
      <c r="K975" s="63"/>
      <c r="L975" s="63"/>
      <c r="M975" s="63"/>
      <c r="N975" s="63"/>
      <c r="O975" s="63"/>
      <c r="P975" s="63"/>
      <c r="Q975" s="63"/>
      <c r="R975" s="63"/>
      <c r="S975" s="63"/>
      <c r="T975" s="63"/>
      <c r="U975" s="63"/>
      <c r="X975" s="63"/>
      <c r="Y975" s="63"/>
      <c r="Z975" s="63"/>
      <c r="AA975" s="63"/>
      <c r="AB975" s="63"/>
      <c r="AC975" s="63"/>
      <c r="AD975" s="63"/>
      <c r="AE975" s="110"/>
      <c r="AF975" s="63"/>
      <c r="AG975" s="63"/>
      <c r="AH975" s="63"/>
      <c r="AI975" s="63"/>
      <c r="AJ975" s="63"/>
      <c r="AK975" s="63"/>
      <c r="AL975" s="63"/>
      <c r="AM975" s="63"/>
      <c r="AN975" s="63"/>
      <c r="AO975" s="63"/>
      <c r="AP975" s="63"/>
      <c r="AQ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R975" s="63"/>
      <c r="BS975" s="63"/>
      <c r="BT975" s="63"/>
      <c r="BU975" s="63"/>
      <c r="BV975" s="63"/>
      <c r="BW975" s="63"/>
      <c r="BX975" s="63"/>
      <c r="BY975" s="63"/>
      <c r="BZ975" s="63"/>
      <c r="CA975" s="63"/>
      <c r="CB975" s="63"/>
      <c r="CC975" s="63"/>
    </row>
    <row r="976" spans="1:81" x14ac:dyDescent="0.35">
      <c r="A976" s="97"/>
      <c r="B976" s="82"/>
      <c r="C976" s="82"/>
      <c r="D976" s="82"/>
      <c r="E976" s="82"/>
      <c r="F976" s="63"/>
      <c r="G976" s="63"/>
      <c r="H976" s="63"/>
      <c r="I976" s="63"/>
      <c r="J976" s="63"/>
      <c r="K976" s="63"/>
      <c r="L976" s="63"/>
      <c r="M976" s="63"/>
      <c r="N976" s="63"/>
      <c r="O976" s="63"/>
      <c r="P976" s="63"/>
      <c r="Q976" s="63"/>
      <c r="R976" s="63"/>
      <c r="S976" s="63"/>
      <c r="T976" s="63"/>
      <c r="U976" s="63"/>
      <c r="X976" s="63"/>
      <c r="Y976" s="63"/>
      <c r="Z976" s="63"/>
      <c r="AA976" s="63"/>
      <c r="AB976" s="63"/>
      <c r="AC976" s="63"/>
      <c r="AD976" s="63"/>
      <c r="AE976" s="110"/>
      <c r="AF976" s="63"/>
      <c r="AG976" s="63"/>
      <c r="AH976" s="63"/>
      <c r="AI976" s="63"/>
      <c r="AJ976" s="63"/>
      <c r="AK976" s="63"/>
      <c r="AL976" s="63"/>
      <c r="AM976" s="63"/>
      <c r="AN976" s="63"/>
      <c r="AO976" s="63"/>
      <c r="AP976" s="63"/>
      <c r="AQ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R976" s="63"/>
      <c r="BS976" s="63"/>
      <c r="BT976" s="63"/>
      <c r="BU976" s="63"/>
      <c r="BV976" s="63"/>
      <c r="BW976" s="63"/>
      <c r="BX976" s="63"/>
      <c r="BY976" s="63"/>
      <c r="BZ976" s="63"/>
      <c r="CA976" s="63"/>
      <c r="CB976" s="63"/>
      <c r="CC976" s="63"/>
    </row>
    <row r="977" spans="1:82" x14ac:dyDescent="0.35">
      <c r="A977" s="97"/>
      <c r="B977" s="82"/>
      <c r="C977" s="82"/>
      <c r="D977" s="82"/>
      <c r="E977" s="82"/>
      <c r="F977" s="63"/>
      <c r="G977" s="63"/>
      <c r="H977" s="63"/>
      <c r="I977" s="63"/>
      <c r="J977" s="63"/>
      <c r="K977" s="63"/>
      <c r="L977" s="63"/>
      <c r="M977" s="63"/>
      <c r="N977" s="63"/>
      <c r="O977" s="63"/>
      <c r="P977" s="63"/>
      <c r="Q977" s="63"/>
      <c r="R977" s="63"/>
      <c r="S977" s="63"/>
      <c r="T977" s="63"/>
      <c r="U977" s="63"/>
      <c r="X977" s="63"/>
      <c r="Y977" s="63"/>
      <c r="Z977" s="63"/>
      <c r="AA977" s="63"/>
      <c r="AB977" s="63"/>
      <c r="AC977" s="63"/>
      <c r="AD977" s="63"/>
      <c r="AE977" s="110"/>
      <c r="AF977" s="63"/>
      <c r="AG977" s="63"/>
      <c r="AH977" s="63"/>
      <c r="AI977" s="63"/>
      <c r="AJ977" s="63"/>
      <c r="AK977" s="63"/>
      <c r="AL977" s="63"/>
      <c r="AM977" s="63"/>
      <c r="AN977" s="63"/>
      <c r="AO977" s="63"/>
      <c r="AP977" s="63"/>
      <c r="AQ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R977" s="63"/>
      <c r="BS977" s="63"/>
      <c r="BT977" s="63"/>
      <c r="BU977" s="63"/>
      <c r="BV977" s="63"/>
      <c r="BW977" s="63"/>
      <c r="BX977" s="63"/>
      <c r="BY977" s="63"/>
      <c r="BZ977" s="63"/>
      <c r="CA977" s="63"/>
      <c r="CB977" s="63"/>
      <c r="CC977" s="63"/>
    </row>
    <row r="978" spans="1:82" x14ac:dyDescent="0.35">
      <c r="A978" s="97"/>
      <c r="B978" s="82"/>
      <c r="C978" s="82"/>
      <c r="D978" s="82"/>
      <c r="E978" s="82"/>
      <c r="F978" s="63"/>
      <c r="G978" s="63"/>
      <c r="H978" s="63"/>
      <c r="I978" s="63"/>
      <c r="J978" s="63"/>
      <c r="K978" s="63"/>
      <c r="L978" s="63"/>
      <c r="M978" s="63"/>
      <c r="N978" s="63"/>
      <c r="O978" s="63"/>
      <c r="P978" s="63"/>
      <c r="Q978" s="63"/>
      <c r="R978" s="63"/>
      <c r="S978" s="63"/>
      <c r="T978" s="63"/>
      <c r="U978" s="63"/>
      <c r="X978" s="63"/>
      <c r="Y978" s="63"/>
      <c r="Z978" s="63"/>
      <c r="AA978" s="63"/>
      <c r="AB978" s="63"/>
      <c r="AC978" s="63"/>
      <c r="AD978" s="63"/>
      <c r="AE978" s="110"/>
      <c r="AF978" s="63"/>
      <c r="AG978" s="63"/>
      <c r="AH978" s="63"/>
      <c r="AI978" s="63"/>
      <c r="AJ978" s="63"/>
      <c r="AK978" s="63"/>
      <c r="AL978" s="63"/>
      <c r="AM978" s="63"/>
      <c r="AN978" s="63"/>
      <c r="AO978" s="63"/>
      <c r="AP978" s="63"/>
      <c r="AQ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R978" s="63"/>
      <c r="BS978" s="63"/>
      <c r="BT978" s="63"/>
      <c r="BU978" s="63"/>
      <c r="BV978" s="63"/>
      <c r="BW978" s="63"/>
      <c r="BX978" s="63"/>
      <c r="BY978" s="63"/>
      <c r="BZ978" s="63"/>
      <c r="CA978" s="63"/>
      <c r="CB978" s="63"/>
      <c r="CC978" s="63"/>
    </row>
    <row r="979" spans="1:82" x14ac:dyDescent="0.35">
      <c r="A979" s="97"/>
      <c r="B979" s="82"/>
      <c r="C979" s="82"/>
      <c r="D979" s="82"/>
      <c r="E979" s="82"/>
      <c r="F979" s="63"/>
      <c r="G979" s="63"/>
      <c r="H979" s="63"/>
      <c r="I979" s="63"/>
      <c r="J979" s="63"/>
      <c r="K979" s="63"/>
      <c r="L979" s="63"/>
      <c r="M979" s="63"/>
      <c r="N979" s="63"/>
      <c r="O979" s="63"/>
      <c r="P979" s="63"/>
      <c r="Q979" s="63"/>
      <c r="R979" s="63"/>
      <c r="S979" s="63"/>
      <c r="T979" s="63"/>
      <c r="U979" s="63"/>
      <c r="X979" s="63"/>
      <c r="Y979" s="63"/>
      <c r="Z979" s="63"/>
      <c r="AA979" s="63"/>
      <c r="AB979" s="63"/>
      <c r="AC979" s="63"/>
      <c r="AD979" s="63"/>
      <c r="AE979" s="110"/>
      <c r="AF979" s="63"/>
      <c r="AG979" s="63"/>
      <c r="AH979" s="63"/>
      <c r="AI979" s="63"/>
      <c r="AJ979" s="63"/>
      <c r="AK979" s="63"/>
      <c r="AL979" s="63"/>
      <c r="AM979" s="63"/>
      <c r="AN979" s="63"/>
      <c r="AO979" s="63"/>
      <c r="AP979" s="63"/>
      <c r="AQ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R979" s="63"/>
      <c r="BS979" s="63"/>
      <c r="BT979" s="63"/>
      <c r="BU979" s="63"/>
      <c r="BV979" s="63"/>
      <c r="BW979" s="63"/>
      <c r="BX979" s="63"/>
      <c r="BY979" s="63"/>
      <c r="BZ979" s="63"/>
      <c r="CA979" s="63"/>
      <c r="CB979" s="63"/>
      <c r="CC979" s="63"/>
    </row>
    <row r="980" spans="1:82" x14ac:dyDescent="0.35">
      <c r="A980" s="97"/>
      <c r="B980" s="82"/>
      <c r="C980" s="82"/>
      <c r="D980" s="82"/>
      <c r="E980" s="82"/>
      <c r="F980" s="63"/>
      <c r="G980" s="63"/>
      <c r="H980" s="63"/>
      <c r="I980" s="63"/>
      <c r="J980" s="63"/>
      <c r="K980" s="63"/>
      <c r="L980" s="63"/>
      <c r="M980" s="63"/>
      <c r="N980" s="63"/>
      <c r="O980" s="63"/>
      <c r="P980" s="63"/>
      <c r="Q980" s="63"/>
      <c r="R980" s="63"/>
      <c r="S980" s="63"/>
      <c r="T980" s="63"/>
      <c r="U980" s="63"/>
      <c r="X980" s="63"/>
      <c r="Y980" s="63"/>
      <c r="Z980" s="63"/>
      <c r="AA980" s="63"/>
      <c r="AB980" s="63"/>
      <c r="AC980" s="63"/>
      <c r="AD980" s="63"/>
      <c r="AE980" s="110"/>
      <c r="AF980" s="63"/>
      <c r="AG980" s="63"/>
      <c r="AH980" s="63"/>
      <c r="AI980" s="63"/>
      <c r="AJ980" s="63"/>
      <c r="AK980" s="63"/>
      <c r="AL980" s="63"/>
      <c r="AM980" s="63"/>
      <c r="AN980" s="63"/>
      <c r="AO980" s="63"/>
      <c r="AP980" s="63"/>
      <c r="AQ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R980" s="63"/>
      <c r="BS980" s="63"/>
      <c r="BT980" s="63"/>
      <c r="BU980" s="63"/>
      <c r="BV980" s="63"/>
      <c r="BW980" s="63"/>
      <c r="BX980" s="63"/>
      <c r="BY980" s="63"/>
      <c r="BZ980" s="63"/>
      <c r="CA980" s="63"/>
      <c r="CB980" s="63"/>
      <c r="CC980" s="63"/>
    </row>
    <row r="981" spans="1:82" x14ac:dyDescent="0.35">
      <c r="A981" s="97"/>
      <c r="B981" s="82"/>
      <c r="C981" s="82"/>
      <c r="D981" s="82"/>
      <c r="E981" s="82"/>
      <c r="F981" s="63"/>
      <c r="G981" s="63"/>
      <c r="H981" s="63"/>
      <c r="I981" s="63"/>
      <c r="J981" s="63"/>
      <c r="K981" s="63"/>
      <c r="L981" s="63"/>
      <c r="M981" s="63"/>
      <c r="N981" s="63"/>
      <c r="O981" s="63"/>
      <c r="P981" s="63"/>
      <c r="Q981" s="63"/>
      <c r="R981" s="63"/>
      <c r="S981" s="63"/>
      <c r="T981" s="63"/>
      <c r="U981" s="63"/>
      <c r="X981" s="63"/>
      <c r="Y981" s="63"/>
      <c r="Z981" s="63"/>
      <c r="AA981" s="63"/>
      <c r="AB981" s="63"/>
      <c r="AC981" s="63"/>
      <c r="AD981" s="63"/>
      <c r="AE981" s="110"/>
      <c r="AF981" s="63"/>
      <c r="AG981" s="63"/>
      <c r="AH981" s="63"/>
      <c r="AI981" s="63"/>
      <c r="AJ981" s="63"/>
      <c r="AK981" s="63"/>
      <c r="AL981" s="63"/>
      <c r="AM981" s="63"/>
      <c r="AN981" s="63"/>
      <c r="AO981" s="63"/>
      <c r="AP981" s="63"/>
      <c r="AQ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R981" s="63"/>
      <c r="BS981" s="63"/>
      <c r="BT981" s="63"/>
      <c r="BU981" s="63"/>
      <c r="BV981" s="63"/>
      <c r="BW981" s="63"/>
      <c r="BX981" s="63"/>
      <c r="BY981" s="63"/>
      <c r="BZ981" s="63"/>
      <c r="CA981" s="63"/>
      <c r="CB981" s="63"/>
      <c r="CC981" s="63"/>
    </row>
    <row r="982" spans="1:82" x14ac:dyDescent="0.35">
      <c r="A982" s="97"/>
      <c r="B982" s="82"/>
      <c r="C982" s="82"/>
      <c r="D982" s="82"/>
      <c r="E982" s="82"/>
      <c r="F982" s="63"/>
      <c r="G982" s="63"/>
      <c r="H982" s="63"/>
      <c r="I982" s="63"/>
      <c r="J982" s="63"/>
      <c r="K982" s="63"/>
      <c r="L982" s="63"/>
      <c r="M982" s="63"/>
      <c r="N982" s="63"/>
      <c r="O982" s="63"/>
      <c r="P982" s="63"/>
      <c r="Q982" s="63"/>
      <c r="R982" s="63"/>
      <c r="S982" s="63"/>
      <c r="T982" s="63"/>
      <c r="U982" s="63"/>
      <c r="X982" s="63"/>
      <c r="Y982" s="63"/>
      <c r="Z982" s="63"/>
      <c r="AA982" s="63"/>
      <c r="AB982" s="63"/>
      <c r="AC982" s="63"/>
      <c r="AD982" s="63"/>
      <c r="AE982" s="110"/>
      <c r="AF982" s="63"/>
      <c r="AG982" s="63"/>
      <c r="AH982" s="63"/>
      <c r="AI982" s="63"/>
      <c r="AJ982" s="63"/>
      <c r="AK982" s="63"/>
      <c r="AL982" s="63"/>
      <c r="AM982" s="63"/>
      <c r="AN982" s="63"/>
      <c r="AO982" s="63"/>
      <c r="AP982" s="63"/>
      <c r="AQ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R982" s="63"/>
      <c r="BS982" s="63"/>
      <c r="BT982" s="63"/>
      <c r="BU982" s="63"/>
      <c r="BV982" s="63"/>
      <c r="BW982" s="63"/>
      <c r="BX982" s="63"/>
      <c r="BY982" s="63"/>
      <c r="BZ982" s="63"/>
      <c r="CA982" s="63"/>
      <c r="CB982" s="63"/>
      <c r="CC982" s="63"/>
    </row>
    <row r="983" spans="1:82" x14ac:dyDescent="0.35">
      <c r="A983" s="97"/>
      <c r="B983" s="82"/>
      <c r="C983" s="82"/>
      <c r="D983" s="82"/>
      <c r="E983" s="82"/>
      <c r="F983" s="63"/>
      <c r="G983" s="63"/>
      <c r="H983" s="63"/>
      <c r="I983" s="63"/>
      <c r="J983" s="63"/>
      <c r="K983" s="63"/>
      <c r="L983" s="63"/>
      <c r="M983" s="63"/>
      <c r="N983" s="63"/>
      <c r="O983" s="63"/>
      <c r="P983" s="63"/>
      <c r="Q983" s="63"/>
      <c r="R983" s="63"/>
      <c r="S983" s="63"/>
      <c r="T983" s="63"/>
      <c r="U983" s="63"/>
      <c r="X983" s="63"/>
      <c r="Y983" s="63"/>
      <c r="Z983" s="63"/>
      <c r="AA983" s="63"/>
      <c r="AB983" s="63"/>
      <c r="AC983" s="63"/>
      <c r="AD983" s="63"/>
      <c r="AE983" s="110"/>
      <c r="AF983" s="63"/>
      <c r="AG983" s="63"/>
      <c r="AH983" s="63"/>
      <c r="AI983" s="63"/>
      <c r="AJ983" s="63"/>
      <c r="AK983" s="63"/>
      <c r="AL983" s="63"/>
      <c r="AM983" s="63"/>
      <c r="AN983" s="63"/>
      <c r="AO983" s="63"/>
      <c r="AP983" s="63"/>
      <c r="AQ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R983" s="63"/>
      <c r="BS983" s="63"/>
      <c r="BT983" s="63"/>
      <c r="BU983" s="63"/>
      <c r="BV983" s="63"/>
      <c r="BW983" s="63"/>
      <c r="BX983" s="63"/>
      <c r="BY983" s="63"/>
      <c r="BZ983" s="63"/>
      <c r="CA983" s="63"/>
      <c r="CB983" s="63"/>
      <c r="CC983" s="63"/>
    </row>
    <row r="984" spans="1:82" x14ac:dyDescent="0.35">
      <c r="A984" s="97"/>
      <c r="B984" s="82"/>
      <c r="C984" s="82"/>
      <c r="D984" s="82"/>
      <c r="E984" s="82"/>
      <c r="F984" s="63"/>
      <c r="G984" s="63"/>
      <c r="H984" s="63"/>
      <c r="I984" s="63"/>
      <c r="J984" s="63"/>
      <c r="K984" s="63"/>
      <c r="L984" s="63"/>
      <c r="M984" s="63"/>
      <c r="N984" s="63"/>
      <c r="O984" s="63"/>
      <c r="P984" s="63"/>
      <c r="Q984" s="63"/>
      <c r="R984" s="63"/>
      <c r="S984" s="63"/>
      <c r="T984" s="63"/>
      <c r="U984" s="63"/>
      <c r="X984" s="63"/>
      <c r="Y984" s="63"/>
      <c r="Z984" s="63"/>
      <c r="AA984" s="63"/>
      <c r="AB984" s="63"/>
      <c r="AC984" s="63"/>
      <c r="AD984" s="63"/>
      <c r="AE984" s="110"/>
      <c r="AF984" s="63"/>
      <c r="AG984" s="63"/>
      <c r="AH984" s="63"/>
      <c r="AI984" s="63"/>
      <c r="AJ984" s="63"/>
      <c r="AK984" s="63"/>
      <c r="AL984" s="63"/>
      <c r="AM984" s="63"/>
      <c r="AN984" s="63"/>
      <c r="AO984" s="63"/>
      <c r="AP984" s="63"/>
      <c r="AQ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R984" s="63"/>
      <c r="BS984" s="63"/>
      <c r="BT984" s="63"/>
      <c r="BU984" s="63"/>
      <c r="BV984" s="63"/>
      <c r="BW984" s="63"/>
      <c r="BX984" s="63"/>
      <c r="BY984" s="63"/>
      <c r="BZ984" s="63"/>
      <c r="CA984" s="63"/>
      <c r="CB984" s="63"/>
      <c r="CC984" s="63"/>
    </row>
    <row r="985" spans="1:82" s="100" customFormat="1" x14ac:dyDescent="0.35">
      <c r="A985" s="98"/>
      <c r="B985" s="99"/>
      <c r="C985" s="99"/>
      <c r="D985" s="99"/>
      <c r="E985" s="99"/>
      <c r="V985" s="63"/>
      <c r="W985" s="63"/>
      <c r="AE985" s="101"/>
      <c r="AR985" s="63"/>
      <c r="AS985" s="63"/>
      <c r="AT985" s="102"/>
      <c r="BO985" s="102"/>
      <c r="BP985" s="63"/>
      <c r="BQ985" s="63"/>
      <c r="CD985" s="63"/>
    </row>
    <row r="986" spans="1:82" s="78" customFormat="1" x14ac:dyDescent="0.35">
      <c r="A986" s="104"/>
      <c r="B986" s="105"/>
      <c r="C986" s="105"/>
      <c r="D986" s="105"/>
      <c r="E986" s="105"/>
      <c r="V986" s="63"/>
      <c r="W986" s="63"/>
      <c r="AE986" s="79"/>
      <c r="AR986" s="63"/>
      <c r="AS986" s="63"/>
      <c r="AT986" s="103"/>
      <c r="BO986" s="103"/>
      <c r="BP986" s="63"/>
      <c r="BQ986" s="63"/>
      <c r="CD986" s="63"/>
    </row>
    <row r="987" spans="1:82" x14ac:dyDescent="0.35">
      <c r="A987" s="97"/>
      <c r="B987" s="82"/>
      <c r="C987" s="82"/>
      <c r="D987" s="82"/>
      <c r="E987" s="82"/>
      <c r="F987" s="63"/>
      <c r="G987" s="63"/>
      <c r="H987" s="63"/>
      <c r="I987" s="63"/>
      <c r="J987" s="63"/>
      <c r="K987" s="63"/>
      <c r="L987" s="63"/>
      <c r="M987" s="63"/>
      <c r="N987" s="63"/>
      <c r="O987" s="63"/>
      <c r="P987" s="63"/>
      <c r="Q987" s="63"/>
      <c r="R987" s="63"/>
      <c r="S987" s="63"/>
      <c r="T987" s="63"/>
      <c r="U987" s="63"/>
      <c r="X987" s="63"/>
      <c r="Y987" s="63"/>
      <c r="Z987" s="63"/>
      <c r="AA987" s="63"/>
      <c r="AB987" s="63"/>
      <c r="AC987" s="63"/>
      <c r="AD987" s="63"/>
      <c r="AE987" s="110"/>
      <c r="AF987" s="63"/>
      <c r="AG987" s="63"/>
      <c r="AH987" s="63"/>
      <c r="AI987" s="63"/>
      <c r="AJ987" s="63"/>
      <c r="AK987" s="63"/>
      <c r="AL987" s="63"/>
      <c r="AM987" s="63"/>
      <c r="AN987" s="63"/>
      <c r="AO987" s="63"/>
      <c r="AP987" s="63"/>
      <c r="AQ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R987" s="63"/>
      <c r="BS987" s="63"/>
      <c r="BT987" s="63"/>
      <c r="BU987" s="63"/>
      <c r="BV987" s="63"/>
      <c r="BW987" s="63"/>
      <c r="BX987" s="63"/>
      <c r="BY987" s="63"/>
      <c r="BZ987" s="63"/>
      <c r="CA987" s="63"/>
      <c r="CB987" s="63"/>
      <c r="CC987" s="63"/>
    </row>
    <row r="988" spans="1:82" x14ac:dyDescent="0.35">
      <c r="A988" s="97"/>
      <c r="B988" s="82"/>
      <c r="C988" s="82"/>
      <c r="D988" s="82"/>
      <c r="E988" s="82"/>
      <c r="F988" s="63"/>
      <c r="G988" s="63"/>
      <c r="H988" s="63"/>
      <c r="I988" s="63"/>
      <c r="J988" s="63"/>
      <c r="K988" s="63"/>
      <c r="L988" s="63"/>
      <c r="M988" s="63"/>
      <c r="N988" s="63"/>
      <c r="O988" s="63"/>
      <c r="P988" s="63"/>
      <c r="Q988" s="63"/>
      <c r="R988" s="63"/>
      <c r="S988" s="63"/>
      <c r="T988" s="63"/>
      <c r="U988" s="63"/>
      <c r="X988" s="63"/>
      <c r="Y988" s="63"/>
      <c r="Z988" s="63"/>
      <c r="AA988" s="63"/>
      <c r="AB988" s="63"/>
      <c r="AC988" s="63"/>
      <c r="AD988" s="63"/>
      <c r="AE988" s="110"/>
      <c r="AF988" s="63"/>
      <c r="AG988" s="63"/>
      <c r="AH988" s="63"/>
      <c r="AI988" s="63"/>
      <c r="AJ988" s="63"/>
      <c r="AK988" s="63"/>
      <c r="AL988" s="63"/>
      <c r="AM988" s="63"/>
      <c r="AN988" s="63"/>
      <c r="AO988" s="63"/>
      <c r="AP988" s="63"/>
      <c r="AQ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R988" s="63"/>
      <c r="BS988" s="63"/>
      <c r="BT988" s="63"/>
      <c r="BU988" s="63"/>
      <c r="BV988" s="63"/>
      <c r="BW988" s="63"/>
      <c r="BX988" s="63"/>
      <c r="BY988" s="63"/>
      <c r="BZ988" s="63"/>
      <c r="CA988" s="63"/>
      <c r="CB988" s="63"/>
      <c r="CC988" s="63"/>
    </row>
    <row r="989" spans="1:82" x14ac:dyDescent="0.35">
      <c r="A989" s="97"/>
      <c r="B989" s="82"/>
      <c r="C989" s="82"/>
      <c r="D989" s="82"/>
      <c r="E989" s="82"/>
      <c r="F989" s="63"/>
      <c r="G989" s="63"/>
      <c r="H989" s="63"/>
      <c r="I989" s="63"/>
      <c r="J989" s="63"/>
      <c r="K989" s="63"/>
      <c r="L989" s="63"/>
      <c r="M989" s="63"/>
      <c r="N989" s="63"/>
      <c r="O989" s="63"/>
      <c r="P989" s="63"/>
      <c r="Q989" s="63"/>
      <c r="R989" s="63"/>
      <c r="S989" s="63"/>
      <c r="T989" s="63"/>
      <c r="U989" s="63"/>
      <c r="X989" s="63"/>
      <c r="Y989" s="63"/>
      <c r="Z989" s="63"/>
      <c r="AA989" s="63"/>
      <c r="AB989" s="63"/>
      <c r="AC989" s="63"/>
      <c r="AD989" s="63"/>
      <c r="AE989" s="110"/>
      <c r="AF989" s="63"/>
      <c r="AG989" s="63"/>
      <c r="AH989" s="63"/>
      <c r="AI989" s="63"/>
      <c r="AJ989" s="63"/>
      <c r="AK989" s="63"/>
      <c r="AL989" s="63"/>
      <c r="AM989" s="63"/>
      <c r="AN989" s="63"/>
      <c r="AO989" s="63"/>
      <c r="AP989" s="63"/>
      <c r="AQ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R989" s="63"/>
      <c r="BS989" s="63"/>
      <c r="BT989" s="63"/>
      <c r="BU989" s="63"/>
      <c r="BV989" s="63"/>
      <c r="BW989" s="63"/>
      <c r="BX989" s="63"/>
      <c r="BY989" s="63"/>
      <c r="BZ989" s="63"/>
      <c r="CA989" s="63"/>
      <c r="CB989" s="63"/>
      <c r="CC989" s="63"/>
    </row>
    <row r="990" spans="1:82" x14ac:dyDescent="0.35">
      <c r="A990" s="97"/>
      <c r="B990" s="82"/>
      <c r="C990" s="82"/>
      <c r="D990" s="82"/>
      <c r="E990" s="82"/>
      <c r="F990" s="63"/>
      <c r="G990" s="63"/>
      <c r="H990" s="63"/>
      <c r="I990" s="63"/>
      <c r="J990" s="63"/>
      <c r="K990" s="63"/>
      <c r="L990" s="63"/>
      <c r="M990" s="63"/>
      <c r="N990" s="63"/>
      <c r="O990" s="63"/>
      <c r="P990" s="63"/>
      <c r="Q990" s="63"/>
      <c r="R990" s="63"/>
      <c r="S990" s="63"/>
      <c r="T990" s="63"/>
      <c r="U990" s="63"/>
      <c r="X990" s="63"/>
      <c r="Y990" s="63"/>
      <c r="Z990" s="63"/>
      <c r="AA990" s="63"/>
      <c r="AB990" s="63"/>
      <c r="AC990" s="63"/>
      <c r="AD990" s="63"/>
      <c r="AE990" s="110"/>
      <c r="AF990" s="63"/>
      <c r="AG990" s="63"/>
      <c r="AH990" s="63"/>
      <c r="AI990" s="63"/>
      <c r="AJ990" s="63"/>
      <c r="AK990" s="63"/>
      <c r="AL990" s="63"/>
      <c r="AM990" s="63"/>
      <c r="AN990" s="63"/>
      <c r="AO990" s="63"/>
      <c r="AP990" s="63"/>
      <c r="AQ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R990" s="63"/>
      <c r="BS990" s="63"/>
      <c r="BT990" s="63"/>
      <c r="BU990" s="63"/>
      <c r="BV990" s="63"/>
      <c r="BW990" s="63"/>
      <c r="BX990" s="63"/>
      <c r="BY990" s="63"/>
      <c r="BZ990" s="63"/>
      <c r="CA990" s="63"/>
      <c r="CB990" s="63"/>
      <c r="CC990" s="63"/>
    </row>
    <row r="991" spans="1:82" x14ac:dyDescent="0.35">
      <c r="A991" s="97"/>
      <c r="B991" s="82"/>
      <c r="C991" s="82"/>
      <c r="D991" s="82"/>
      <c r="E991" s="82"/>
      <c r="F991" s="63"/>
      <c r="G991" s="63"/>
      <c r="H991" s="63"/>
      <c r="I991" s="63"/>
      <c r="J991" s="63"/>
      <c r="K991" s="63"/>
      <c r="L991" s="63"/>
      <c r="M991" s="63"/>
      <c r="N991" s="63"/>
      <c r="O991" s="63"/>
      <c r="P991" s="63"/>
      <c r="Q991" s="63"/>
      <c r="R991" s="63"/>
      <c r="S991" s="63"/>
      <c r="T991" s="63"/>
      <c r="U991" s="63"/>
      <c r="X991" s="63"/>
      <c r="Y991" s="63"/>
      <c r="Z991" s="63"/>
      <c r="AA991" s="63"/>
      <c r="AB991" s="63"/>
      <c r="AC991" s="63"/>
      <c r="AD991" s="63"/>
      <c r="AE991" s="110"/>
      <c r="AF991" s="63"/>
      <c r="AG991" s="63"/>
      <c r="AH991" s="63"/>
      <c r="AI991" s="63"/>
      <c r="AJ991" s="63"/>
      <c r="AK991" s="63"/>
      <c r="AL991" s="63"/>
      <c r="AM991" s="63"/>
      <c r="AN991" s="63"/>
      <c r="AO991" s="63"/>
      <c r="AP991" s="63"/>
      <c r="AQ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R991" s="63"/>
      <c r="BS991" s="63"/>
      <c r="BT991" s="63"/>
      <c r="BU991" s="63"/>
      <c r="BV991" s="63"/>
      <c r="BW991" s="63"/>
      <c r="BX991" s="63"/>
      <c r="BY991" s="63"/>
      <c r="BZ991" s="63"/>
      <c r="CA991" s="63"/>
      <c r="CB991" s="63"/>
      <c r="CC991" s="63"/>
    </row>
    <row r="992" spans="1:82" x14ac:dyDescent="0.35">
      <c r="A992" s="97"/>
      <c r="B992" s="82"/>
      <c r="C992" s="82"/>
      <c r="D992" s="82"/>
      <c r="E992" s="82"/>
      <c r="F992" s="63"/>
      <c r="G992" s="63"/>
      <c r="H992" s="63"/>
      <c r="I992" s="63"/>
      <c r="J992" s="63"/>
      <c r="K992" s="63"/>
      <c r="L992" s="63"/>
      <c r="M992" s="63"/>
      <c r="N992" s="63"/>
      <c r="O992" s="63"/>
      <c r="P992" s="63"/>
      <c r="Q992" s="63"/>
      <c r="R992" s="63"/>
      <c r="S992" s="63"/>
      <c r="T992" s="63"/>
      <c r="U992" s="63"/>
      <c r="X992" s="63"/>
      <c r="Y992" s="63"/>
      <c r="Z992" s="63"/>
      <c r="AA992" s="63"/>
      <c r="AB992" s="63"/>
      <c r="AC992" s="63"/>
      <c r="AD992" s="63"/>
      <c r="AE992" s="110"/>
      <c r="AF992" s="63"/>
      <c r="AG992" s="63"/>
      <c r="AH992" s="63"/>
      <c r="AI992" s="63"/>
      <c r="AJ992" s="63"/>
      <c r="AK992" s="63"/>
      <c r="AL992" s="63"/>
      <c r="AM992" s="63"/>
      <c r="AN992" s="63"/>
      <c r="AO992" s="63"/>
      <c r="AP992" s="63"/>
      <c r="AQ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R992" s="63"/>
      <c r="BS992" s="63"/>
      <c r="BT992" s="63"/>
      <c r="BU992" s="63"/>
      <c r="BV992" s="63"/>
      <c r="BW992" s="63"/>
      <c r="BX992" s="63"/>
      <c r="BY992" s="63"/>
      <c r="BZ992" s="63"/>
      <c r="CA992" s="63"/>
      <c r="CB992" s="63"/>
      <c r="CC992" s="63"/>
    </row>
    <row r="993" spans="1:81" x14ac:dyDescent="0.35">
      <c r="A993" s="97"/>
      <c r="B993" s="82"/>
      <c r="C993" s="82"/>
      <c r="D993" s="82"/>
      <c r="E993" s="82"/>
      <c r="F993" s="63"/>
      <c r="G993" s="63"/>
      <c r="H993" s="63"/>
      <c r="I993" s="63"/>
      <c r="J993" s="63"/>
      <c r="K993" s="63"/>
      <c r="L993" s="63"/>
      <c r="M993" s="63"/>
      <c r="N993" s="63"/>
      <c r="O993" s="63"/>
      <c r="P993" s="63"/>
      <c r="Q993" s="63"/>
      <c r="R993" s="63"/>
      <c r="S993" s="63"/>
      <c r="T993" s="63"/>
      <c r="U993" s="63"/>
      <c r="X993" s="63"/>
      <c r="Y993" s="63"/>
      <c r="Z993" s="63"/>
      <c r="AA993" s="63"/>
      <c r="AB993" s="63"/>
      <c r="AC993" s="63"/>
      <c r="AD993" s="63"/>
      <c r="AE993" s="110"/>
      <c r="AF993" s="63"/>
      <c r="AG993" s="63"/>
      <c r="AH993" s="63"/>
      <c r="AI993" s="63"/>
      <c r="AJ993" s="63"/>
      <c r="AK993" s="63"/>
      <c r="AL993" s="63"/>
      <c r="AM993" s="63"/>
      <c r="AN993" s="63"/>
      <c r="AO993" s="63"/>
      <c r="AP993" s="63"/>
      <c r="AQ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R993" s="63"/>
      <c r="BS993" s="63"/>
      <c r="BT993" s="63"/>
      <c r="BU993" s="63"/>
      <c r="BV993" s="63"/>
      <c r="BW993" s="63"/>
      <c r="BX993" s="63"/>
      <c r="BY993" s="63"/>
      <c r="BZ993" s="63"/>
      <c r="CA993" s="63"/>
      <c r="CB993" s="63"/>
      <c r="CC993" s="63"/>
    </row>
    <row r="994" spans="1:81" x14ac:dyDescent="0.35">
      <c r="A994" s="97"/>
      <c r="B994" s="82"/>
      <c r="C994" s="82"/>
      <c r="D994" s="82"/>
      <c r="E994" s="82"/>
      <c r="F994" s="63"/>
      <c r="G994" s="63"/>
      <c r="H994" s="63"/>
      <c r="I994" s="63"/>
      <c r="J994" s="63"/>
      <c r="K994" s="63"/>
      <c r="L994" s="63"/>
      <c r="M994" s="63"/>
      <c r="N994" s="63"/>
      <c r="O994" s="63"/>
      <c r="P994" s="63"/>
      <c r="Q994" s="63"/>
      <c r="R994" s="63"/>
      <c r="S994" s="63"/>
      <c r="T994" s="63"/>
      <c r="U994" s="63"/>
      <c r="X994" s="63"/>
      <c r="Y994" s="63"/>
      <c r="Z994" s="63"/>
      <c r="AA994" s="63"/>
      <c r="AB994" s="63"/>
      <c r="AC994" s="63"/>
      <c r="AD994" s="63"/>
      <c r="AE994" s="110"/>
      <c r="AF994" s="63"/>
      <c r="AG994" s="63"/>
      <c r="AH994" s="63"/>
      <c r="AI994" s="63"/>
      <c r="AJ994" s="63"/>
      <c r="AK994" s="63"/>
      <c r="AL994" s="63"/>
      <c r="AM994" s="63"/>
      <c r="AN994" s="63"/>
      <c r="AO994" s="63"/>
      <c r="AP994" s="63"/>
      <c r="AQ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R994" s="63"/>
      <c r="BS994" s="63"/>
      <c r="BT994" s="63"/>
      <c r="BU994" s="63"/>
      <c r="BV994" s="63"/>
      <c r="BW994" s="63"/>
      <c r="BX994" s="63"/>
      <c r="BY994" s="63"/>
      <c r="BZ994" s="63"/>
      <c r="CA994" s="63"/>
      <c r="CB994" s="63"/>
      <c r="CC994" s="63"/>
    </row>
    <row r="995" spans="1:81" x14ac:dyDescent="0.35">
      <c r="A995" s="97"/>
      <c r="B995" s="82"/>
      <c r="C995" s="82"/>
      <c r="D995" s="82"/>
      <c r="E995" s="82"/>
      <c r="F995" s="63"/>
      <c r="G995" s="63"/>
      <c r="H995" s="63"/>
      <c r="I995" s="63"/>
      <c r="J995" s="63"/>
      <c r="K995" s="63"/>
      <c r="L995" s="63"/>
      <c r="M995" s="63"/>
      <c r="N995" s="63"/>
      <c r="O995" s="63"/>
      <c r="P995" s="63"/>
      <c r="Q995" s="63"/>
      <c r="R995" s="63"/>
      <c r="S995" s="63"/>
      <c r="T995" s="63"/>
      <c r="U995" s="63"/>
      <c r="X995" s="63"/>
      <c r="Y995" s="63"/>
      <c r="Z995" s="63"/>
      <c r="AA995" s="63"/>
      <c r="AB995" s="63"/>
      <c r="AC995" s="63"/>
      <c r="AD995" s="63"/>
      <c r="AE995" s="110"/>
      <c r="AF995" s="63"/>
      <c r="AG995" s="63"/>
      <c r="AH995" s="63"/>
      <c r="AI995" s="63"/>
      <c r="AJ995" s="63"/>
      <c r="AK995" s="63"/>
      <c r="AL995" s="63"/>
      <c r="AM995" s="63"/>
      <c r="AN995" s="63"/>
      <c r="AO995" s="63"/>
      <c r="AP995" s="63"/>
      <c r="AQ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R995" s="63"/>
      <c r="BS995" s="63"/>
      <c r="BT995" s="63"/>
      <c r="BU995" s="63"/>
      <c r="BV995" s="63"/>
      <c r="BW995" s="63"/>
      <c r="BX995" s="63"/>
      <c r="BY995" s="63"/>
      <c r="BZ995" s="63"/>
      <c r="CA995" s="63"/>
      <c r="CB995" s="63"/>
      <c r="CC995" s="63"/>
    </row>
    <row r="996" spans="1:81" x14ac:dyDescent="0.35">
      <c r="A996" s="97"/>
      <c r="B996" s="82"/>
      <c r="C996" s="82"/>
      <c r="D996" s="82"/>
      <c r="E996" s="82"/>
      <c r="F996" s="63"/>
      <c r="G996" s="63"/>
      <c r="H996" s="63"/>
      <c r="I996" s="63"/>
      <c r="J996" s="63"/>
      <c r="K996" s="63"/>
      <c r="L996" s="63"/>
      <c r="M996" s="63"/>
      <c r="N996" s="63"/>
      <c r="O996" s="63"/>
      <c r="P996" s="63"/>
      <c r="Q996" s="63"/>
      <c r="R996" s="63"/>
      <c r="S996" s="63"/>
      <c r="T996" s="63"/>
      <c r="U996" s="63"/>
      <c r="X996" s="63"/>
      <c r="Y996" s="63"/>
      <c r="Z996" s="63"/>
      <c r="AA996" s="63"/>
      <c r="AB996" s="63"/>
      <c r="AC996" s="63"/>
      <c r="AD996" s="63"/>
      <c r="AE996" s="110"/>
      <c r="AF996" s="63"/>
      <c r="AG996" s="63"/>
      <c r="AH996" s="63"/>
      <c r="AI996" s="63"/>
      <c r="AJ996" s="63"/>
      <c r="AK996" s="63"/>
      <c r="AL996" s="63"/>
      <c r="AM996" s="63"/>
      <c r="AN996" s="63"/>
      <c r="AO996" s="63"/>
      <c r="AP996" s="63"/>
      <c r="AQ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R996" s="63"/>
      <c r="BS996" s="63"/>
      <c r="BT996" s="63"/>
      <c r="BU996" s="63"/>
      <c r="BV996" s="63"/>
      <c r="BW996" s="63"/>
      <c r="BX996" s="63"/>
      <c r="BY996" s="63"/>
      <c r="BZ996" s="63"/>
      <c r="CA996" s="63"/>
      <c r="CB996" s="63"/>
      <c r="CC996" s="63"/>
    </row>
    <row r="997" spans="1:81" x14ac:dyDescent="0.35">
      <c r="A997" s="97"/>
      <c r="B997" s="82"/>
      <c r="C997" s="82"/>
      <c r="D997" s="82"/>
      <c r="E997" s="82"/>
      <c r="F997" s="63"/>
      <c r="G997" s="63"/>
      <c r="H997" s="63"/>
      <c r="I997" s="63"/>
      <c r="J997" s="63"/>
      <c r="K997" s="63"/>
      <c r="L997" s="63"/>
      <c r="M997" s="63"/>
      <c r="N997" s="63"/>
      <c r="O997" s="63"/>
      <c r="P997" s="63"/>
      <c r="Q997" s="63"/>
      <c r="R997" s="63"/>
      <c r="S997" s="63"/>
      <c r="T997" s="63"/>
      <c r="U997" s="63"/>
      <c r="X997" s="63"/>
      <c r="Y997" s="63"/>
      <c r="Z997" s="63"/>
      <c r="AA997" s="63"/>
      <c r="AB997" s="63"/>
      <c r="AC997" s="63"/>
      <c r="AD997" s="63"/>
      <c r="AE997" s="110"/>
      <c r="AF997" s="63"/>
      <c r="AG997" s="63"/>
      <c r="AH997" s="63"/>
      <c r="AI997" s="63"/>
      <c r="AJ997" s="63"/>
      <c r="AK997" s="63"/>
      <c r="AL997" s="63"/>
      <c r="AM997" s="63"/>
      <c r="AN997" s="63"/>
      <c r="AO997" s="63"/>
      <c r="AP997" s="63"/>
      <c r="AQ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R997" s="63"/>
      <c r="BS997" s="63"/>
      <c r="BT997" s="63"/>
      <c r="BU997" s="63"/>
      <c r="BV997" s="63"/>
      <c r="BW997" s="63"/>
      <c r="BX997" s="63"/>
      <c r="BY997" s="63"/>
      <c r="BZ997" s="63"/>
      <c r="CA997" s="63"/>
      <c r="CB997" s="63"/>
      <c r="CC997" s="63"/>
    </row>
    <row r="998" spans="1:81" x14ac:dyDescent="0.35">
      <c r="A998" s="97"/>
      <c r="B998" s="82"/>
      <c r="C998" s="82"/>
      <c r="D998" s="82"/>
      <c r="E998" s="82"/>
      <c r="F998" s="63"/>
      <c r="G998" s="63"/>
      <c r="H998" s="63"/>
      <c r="I998" s="63"/>
      <c r="J998" s="63"/>
      <c r="K998" s="63"/>
      <c r="L998" s="63"/>
      <c r="M998" s="63"/>
      <c r="N998" s="63"/>
      <c r="O998" s="63"/>
      <c r="P998" s="63"/>
      <c r="Q998" s="63"/>
      <c r="R998" s="63"/>
      <c r="S998" s="63"/>
      <c r="T998" s="63"/>
      <c r="U998" s="63"/>
      <c r="X998" s="63"/>
      <c r="Y998" s="63"/>
      <c r="Z998" s="63"/>
      <c r="AA998" s="63"/>
      <c r="AB998" s="63"/>
      <c r="AC998" s="63"/>
      <c r="AD998" s="63"/>
      <c r="AE998" s="110"/>
      <c r="AF998" s="63"/>
      <c r="AG998" s="63"/>
      <c r="AH998" s="63"/>
      <c r="AI998" s="63"/>
      <c r="AJ998" s="63"/>
      <c r="AK998" s="63"/>
      <c r="AL998" s="63"/>
      <c r="AM998" s="63"/>
      <c r="AN998" s="63"/>
      <c r="AO998" s="63"/>
      <c r="AP998" s="63"/>
      <c r="AQ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R998" s="63"/>
      <c r="BS998" s="63"/>
      <c r="BT998" s="63"/>
      <c r="BU998" s="63"/>
      <c r="BV998" s="63"/>
      <c r="BW998" s="63"/>
      <c r="BX998" s="63"/>
      <c r="BY998" s="63"/>
      <c r="BZ998" s="63"/>
      <c r="CA998" s="63"/>
      <c r="CB998" s="63"/>
      <c r="CC998" s="63"/>
    </row>
    <row r="999" spans="1:81" x14ac:dyDescent="0.35">
      <c r="A999" s="97"/>
      <c r="B999" s="82"/>
      <c r="C999" s="82"/>
      <c r="D999" s="82"/>
      <c r="E999" s="82"/>
      <c r="F999" s="63"/>
      <c r="G999" s="63"/>
      <c r="H999" s="63"/>
      <c r="I999" s="63"/>
      <c r="J999" s="63"/>
      <c r="K999" s="63"/>
      <c r="L999" s="63"/>
      <c r="M999" s="63"/>
      <c r="N999" s="63"/>
      <c r="O999" s="63"/>
      <c r="P999" s="63"/>
      <c r="Q999" s="63"/>
      <c r="R999" s="63"/>
      <c r="S999" s="63"/>
      <c r="T999" s="63"/>
      <c r="U999" s="63"/>
      <c r="X999" s="63"/>
      <c r="Y999" s="63"/>
      <c r="Z999" s="63"/>
      <c r="AA999" s="63"/>
      <c r="AB999" s="63"/>
      <c r="AC999" s="63"/>
      <c r="AD999" s="63"/>
      <c r="AE999" s="110"/>
      <c r="AF999" s="63"/>
      <c r="AG999" s="63"/>
      <c r="AH999" s="63"/>
      <c r="AI999" s="63"/>
      <c r="AJ999" s="63"/>
      <c r="AK999" s="63"/>
      <c r="AL999" s="63"/>
      <c r="AM999" s="63"/>
      <c r="AN999" s="63"/>
      <c r="AO999" s="63"/>
      <c r="AP999" s="63"/>
      <c r="AQ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R999" s="63"/>
      <c r="BS999" s="63"/>
      <c r="BT999" s="63"/>
      <c r="BU999" s="63"/>
      <c r="BV999" s="63"/>
      <c r="BW999" s="63"/>
      <c r="BX999" s="63"/>
      <c r="BY999" s="63"/>
      <c r="BZ999" s="63"/>
      <c r="CA999" s="63"/>
      <c r="CB999" s="63"/>
      <c r="CC999" s="63"/>
    </row>
    <row r="1000" spans="1:81" x14ac:dyDescent="0.35">
      <c r="A1000" s="97"/>
      <c r="B1000" s="82"/>
      <c r="C1000" s="82"/>
      <c r="D1000" s="82"/>
      <c r="E1000" s="82"/>
      <c r="F1000" s="63"/>
      <c r="G1000" s="63"/>
      <c r="H1000" s="63"/>
      <c r="I1000" s="63"/>
      <c r="J1000" s="63"/>
      <c r="K1000" s="63"/>
      <c r="L1000" s="63"/>
      <c r="M1000" s="63"/>
      <c r="N1000" s="63"/>
      <c r="O1000" s="63"/>
      <c r="P1000" s="63"/>
      <c r="Q1000" s="63"/>
      <c r="R1000" s="63"/>
      <c r="S1000" s="63"/>
      <c r="T1000" s="63"/>
      <c r="U1000" s="63"/>
      <c r="X1000" s="63"/>
      <c r="Y1000" s="63"/>
      <c r="Z1000" s="63"/>
      <c r="AA1000" s="63"/>
      <c r="AB1000" s="63"/>
      <c r="AC1000" s="63"/>
      <c r="AD1000" s="63"/>
      <c r="AE1000" s="110"/>
      <c r="AF1000" s="63"/>
      <c r="AG1000" s="63"/>
      <c r="AH1000" s="63"/>
      <c r="AI1000" s="63"/>
      <c r="AJ1000" s="63"/>
      <c r="AK1000" s="63"/>
      <c r="AL1000" s="63"/>
      <c r="AM1000" s="63"/>
      <c r="AN1000" s="63"/>
      <c r="AO1000" s="63"/>
      <c r="AP1000" s="63"/>
      <c r="AQ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R1000" s="63"/>
      <c r="BS1000" s="63"/>
      <c r="BT1000" s="63"/>
      <c r="BU1000" s="63"/>
      <c r="BV1000" s="63"/>
      <c r="BW1000" s="63"/>
      <c r="BX1000" s="63"/>
      <c r="BY1000" s="63"/>
      <c r="BZ1000" s="63"/>
      <c r="CA1000" s="63"/>
      <c r="CB1000" s="63"/>
      <c r="CC1000" s="63"/>
    </row>
    <row r="1001" spans="1:81" x14ac:dyDescent="0.35">
      <c r="A1001" s="97"/>
      <c r="B1001" s="82"/>
      <c r="C1001" s="82"/>
      <c r="D1001" s="82"/>
      <c r="E1001" s="82"/>
      <c r="F1001" s="63"/>
      <c r="G1001" s="63"/>
      <c r="H1001" s="63"/>
      <c r="I1001" s="63"/>
      <c r="J1001" s="63"/>
      <c r="K1001" s="63"/>
      <c r="L1001" s="63"/>
      <c r="M1001" s="63"/>
      <c r="N1001" s="63"/>
      <c r="O1001" s="63"/>
      <c r="P1001" s="63"/>
      <c r="Q1001" s="63"/>
      <c r="R1001" s="63"/>
      <c r="S1001" s="63"/>
      <c r="T1001" s="63"/>
      <c r="U1001" s="63"/>
      <c r="X1001" s="63"/>
      <c r="Y1001" s="63"/>
      <c r="Z1001" s="63"/>
      <c r="AA1001" s="63"/>
      <c r="AB1001" s="63"/>
      <c r="AC1001" s="63"/>
      <c r="AD1001" s="63"/>
      <c r="AE1001" s="110"/>
      <c r="AF1001" s="63"/>
      <c r="AG1001" s="63"/>
      <c r="AH1001" s="63"/>
      <c r="AI1001" s="63"/>
      <c r="AJ1001" s="63"/>
      <c r="AK1001" s="63"/>
      <c r="AL1001" s="63"/>
      <c r="AM1001" s="63"/>
      <c r="AN1001" s="63"/>
      <c r="AO1001" s="63"/>
      <c r="AP1001" s="63"/>
      <c r="AQ1001" s="63"/>
      <c r="AT1001" s="63"/>
      <c r="AU1001" s="63"/>
      <c r="AV1001" s="63"/>
      <c r="AW1001" s="63"/>
      <c r="AX1001" s="63"/>
      <c r="AY1001" s="63"/>
      <c r="AZ1001" s="63"/>
      <c r="BA1001" s="63"/>
      <c r="BB1001" s="63"/>
      <c r="BC1001" s="63"/>
      <c r="BD1001" s="63"/>
      <c r="BE1001" s="63"/>
      <c r="BF1001" s="63"/>
      <c r="BG1001" s="63"/>
      <c r="BH1001" s="63"/>
      <c r="BI1001" s="63"/>
      <c r="BJ1001" s="63"/>
      <c r="BK1001" s="63"/>
      <c r="BL1001" s="63"/>
      <c r="BM1001" s="63"/>
      <c r="BN1001" s="63"/>
      <c r="BO1001" s="63"/>
      <c r="BR1001" s="63"/>
      <c r="BS1001" s="63"/>
      <c r="BT1001" s="63"/>
      <c r="BU1001" s="63"/>
      <c r="BV1001" s="63"/>
      <c r="BW1001" s="63"/>
      <c r="BX1001" s="63"/>
      <c r="BY1001" s="63"/>
      <c r="BZ1001" s="63"/>
      <c r="CA1001" s="63"/>
      <c r="CB1001" s="63"/>
      <c r="CC1001" s="63"/>
    </row>
    <row r="1002" spans="1:81" x14ac:dyDescent="0.35">
      <c r="A1002" s="97"/>
      <c r="B1002" s="82"/>
      <c r="C1002" s="82"/>
      <c r="D1002" s="82"/>
      <c r="E1002" s="82"/>
      <c r="F1002" s="63"/>
      <c r="G1002" s="63"/>
      <c r="H1002" s="63"/>
      <c r="I1002" s="63"/>
      <c r="J1002" s="63"/>
      <c r="K1002" s="63"/>
      <c r="L1002" s="63"/>
      <c r="M1002" s="63"/>
      <c r="N1002" s="63"/>
      <c r="O1002" s="63"/>
      <c r="P1002" s="63"/>
      <c r="Q1002" s="63"/>
      <c r="R1002" s="63"/>
      <c r="S1002" s="63"/>
      <c r="T1002" s="63"/>
      <c r="U1002" s="63"/>
      <c r="X1002" s="63"/>
      <c r="Y1002" s="63"/>
      <c r="Z1002" s="63"/>
      <c r="AA1002" s="63"/>
      <c r="AB1002" s="63"/>
      <c r="AC1002" s="63"/>
      <c r="AD1002" s="63"/>
      <c r="AE1002" s="110"/>
      <c r="AF1002" s="63"/>
      <c r="AG1002" s="63"/>
      <c r="AH1002" s="63"/>
      <c r="AI1002" s="63"/>
      <c r="AJ1002" s="63"/>
      <c r="AK1002" s="63"/>
      <c r="AL1002" s="63"/>
      <c r="AM1002" s="63"/>
      <c r="AN1002" s="63"/>
      <c r="AO1002" s="63"/>
      <c r="AP1002" s="63"/>
      <c r="AQ1002" s="63"/>
      <c r="AT1002" s="63"/>
      <c r="AU1002" s="63"/>
      <c r="AV1002" s="63"/>
      <c r="AW1002" s="63"/>
      <c r="AX1002" s="63"/>
      <c r="AY1002" s="63"/>
      <c r="AZ1002" s="63"/>
      <c r="BA1002" s="63"/>
      <c r="BB1002" s="63"/>
      <c r="BC1002" s="63"/>
      <c r="BD1002" s="63"/>
      <c r="BE1002" s="63"/>
      <c r="BF1002" s="63"/>
      <c r="BG1002" s="63"/>
      <c r="BH1002" s="63"/>
      <c r="BI1002" s="63"/>
      <c r="BJ1002" s="63"/>
      <c r="BK1002" s="63"/>
      <c r="BL1002" s="63"/>
      <c r="BM1002" s="63"/>
      <c r="BN1002" s="63"/>
      <c r="BO1002" s="63"/>
      <c r="BR1002" s="63"/>
      <c r="BS1002" s="63"/>
      <c r="BT1002" s="63"/>
      <c r="BU1002" s="63"/>
      <c r="BV1002" s="63"/>
      <c r="BW1002" s="63"/>
      <c r="BX1002" s="63"/>
      <c r="BY1002" s="63"/>
      <c r="BZ1002" s="63"/>
      <c r="CA1002" s="63"/>
      <c r="CB1002" s="63"/>
      <c r="CC1002" s="63"/>
    </row>
    <row r="1003" spans="1:81" x14ac:dyDescent="0.35">
      <c r="A1003" s="97"/>
      <c r="B1003" s="82"/>
      <c r="C1003" s="82"/>
      <c r="D1003" s="82"/>
      <c r="E1003" s="82"/>
      <c r="F1003" s="63"/>
      <c r="G1003" s="63"/>
      <c r="H1003" s="63"/>
      <c r="I1003" s="63"/>
      <c r="J1003" s="63"/>
      <c r="K1003" s="63"/>
      <c r="L1003" s="63"/>
      <c r="M1003" s="63"/>
      <c r="N1003" s="63"/>
      <c r="O1003" s="63"/>
      <c r="P1003" s="63"/>
      <c r="Q1003" s="63"/>
      <c r="R1003" s="63"/>
      <c r="S1003" s="63"/>
      <c r="T1003" s="63"/>
      <c r="U1003" s="63"/>
      <c r="X1003" s="63"/>
      <c r="Y1003" s="63"/>
      <c r="Z1003" s="63"/>
      <c r="AA1003" s="63"/>
      <c r="AB1003" s="63"/>
      <c r="AC1003" s="63"/>
      <c r="AD1003" s="63"/>
      <c r="AE1003" s="110"/>
      <c r="AF1003" s="63"/>
      <c r="AG1003" s="63"/>
      <c r="AH1003" s="63"/>
      <c r="AI1003" s="63"/>
      <c r="AJ1003" s="63"/>
      <c r="AK1003" s="63"/>
      <c r="AL1003" s="63"/>
      <c r="AM1003" s="63"/>
      <c r="AN1003" s="63"/>
      <c r="AO1003" s="63"/>
      <c r="AP1003" s="63"/>
      <c r="AQ1003" s="63"/>
      <c r="AT1003" s="63"/>
      <c r="AU1003" s="63"/>
      <c r="AV1003" s="63"/>
      <c r="AW1003" s="63"/>
      <c r="AX1003" s="63"/>
      <c r="AY1003" s="63"/>
      <c r="AZ1003" s="63"/>
      <c r="BA1003" s="63"/>
      <c r="BB1003" s="63"/>
      <c r="BC1003" s="63"/>
      <c r="BD1003" s="63"/>
      <c r="BE1003" s="63"/>
      <c r="BF1003" s="63"/>
      <c r="BG1003" s="63"/>
      <c r="BH1003" s="63"/>
      <c r="BI1003" s="63"/>
      <c r="BJ1003" s="63"/>
      <c r="BK1003" s="63"/>
      <c r="BL1003" s="63"/>
      <c r="BM1003" s="63"/>
      <c r="BN1003" s="63"/>
      <c r="BO1003" s="63"/>
      <c r="BR1003" s="63"/>
      <c r="BS1003" s="63"/>
      <c r="BT1003" s="63"/>
      <c r="BU1003" s="63"/>
      <c r="BV1003" s="63"/>
      <c r="BW1003" s="63"/>
      <c r="BX1003" s="63"/>
      <c r="BY1003" s="63"/>
      <c r="BZ1003" s="63"/>
      <c r="CA1003" s="63"/>
      <c r="CB1003" s="63"/>
      <c r="CC1003" s="63"/>
    </row>
    <row r="1004" spans="1:81" x14ac:dyDescent="0.35">
      <c r="A1004" s="97"/>
      <c r="B1004" s="82"/>
      <c r="C1004" s="82"/>
      <c r="D1004" s="82"/>
      <c r="E1004" s="82"/>
      <c r="F1004" s="63"/>
      <c r="G1004" s="63"/>
      <c r="H1004" s="63"/>
      <c r="I1004" s="63"/>
      <c r="J1004" s="63"/>
      <c r="K1004" s="63"/>
      <c r="L1004" s="63"/>
      <c r="M1004" s="63"/>
      <c r="N1004" s="63"/>
      <c r="O1004" s="63"/>
      <c r="P1004" s="63"/>
      <c r="Q1004" s="63"/>
      <c r="R1004" s="63"/>
      <c r="S1004" s="63"/>
      <c r="T1004" s="63"/>
      <c r="U1004" s="63"/>
      <c r="X1004" s="63"/>
      <c r="Y1004" s="63"/>
      <c r="Z1004" s="63"/>
      <c r="AA1004" s="63"/>
      <c r="AB1004" s="63"/>
      <c r="AC1004" s="63"/>
      <c r="AD1004" s="63"/>
      <c r="AE1004" s="110"/>
      <c r="AF1004" s="63"/>
      <c r="AG1004" s="63"/>
      <c r="AH1004" s="63"/>
      <c r="AI1004" s="63"/>
      <c r="AJ1004" s="63"/>
      <c r="AK1004" s="63"/>
      <c r="AL1004" s="63"/>
      <c r="AM1004" s="63"/>
      <c r="AN1004" s="63"/>
      <c r="AO1004" s="63"/>
      <c r="AP1004" s="63"/>
      <c r="AQ1004" s="63"/>
      <c r="AT1004" s="63"/>
      <c r="AU1004" s="63"/>
      <c r="AV1004" s="63"/>
      <c r="AW1004" s="63"/>
      <c r="AX1004" s="63"/>
      <c r="AY1004" s="63"/>
      <c r="AZ1004" s="63"/>
      <c r="BA1004" s="63"/>
      <c r="BB1004" s="63"/>
      <c r="BC1004" s="63"/>
      <c r="BD1004" s="63"/>
      <c r="BE1004" s="63"/>
      <c r="BF1004" s="63"/>
      <c r="BG1004" s="63"/>
      <c r="BH1004" s="63"/>
      <c r="BI1004" s="63"/>
      <c r="BJ1004" s="63"/>
      <c r="BK1004" s="63"/>
      <c r="BL1004" s="63"/>
      <c r="BM1004" s="63"/>
      <c r="BN1004" s="63"/>
      <c r="BO1004" s="63"/>
      <c r="BR1004" s="63"/>
      <c r="BS1004" s="63"/>
      <c r="BT1004" s="63"/>
      <c r="BU1004" s="63"/>
      <c r="BV1004" s="63"/>
      <c r="BW1004" s="63"/>
      <c r="BX1004" s="63"/>
      <c r="BY1004" s="63"/>
      <c r="BZ1004" s="63"/>
      <c r="CA1004" s="63"/>
      <c r="CB1004" s="63"/>
      <c r="CC1004" s="63"/>
    </row>
    <row r="1005" spans="1:81" x14ac:dyDescent="0.35">
      <c r="A1005" s="97"/>
      <c r="B1005" s="82"/>
      <c r="C1005" s="82"/>
      <c r="D1005" s="82"/>
      <c r="E1005" s="82"/>
      <c r="F1005" s="63"/>
      <c r="G1005" s="63"/>
      <c r="H1005" s="63"/>
      <c r="I1005" s="63"/>
      <c r="J1005" s="63"/>
      <c r="K1005" s="63"/>
      <c r="L1005" s="63"/>
      <c r="M1005" s="63"/>
      <c r="N1005" s="63"/>
      <c r="O1005" s="63"/>
      <c r="P1005" s="63"/>
      <c r="Q1005" s="63"/>
      <c r="R1005" s="63"/>
      <c r="S1005" s="63"/>
      <c r="T1005" s="63"/>
      <c r="U1005" s="63"/>
      <c r="X1005" s="63"/>
      <c r="Y1005" s="63"/>
      <c r="Z1005" s="63"/>
      <c r="AA1005" s="63"/>
      <c r="AB1005" s="63"/>
      <c r="AC1005" s="63"/>
      <c r="AD1005" s="63"/>
      <c r="AE1005" s="110"/>
      <c r="AF1005" s="63"/>
      <c r="AG1005" s="63"/>
      <c r="AH1005" s="63"/>
      <c r="AI1005" s="63"/>
      <c r="AJ1005" s="63"/>
      <c r="AK1005" s="63"/>
      <c r="AL1005" s="63"/>
      <c r="AM1005" s="63"/>
      <c r="AN1005" s="63"/>
      <c r="AO1005" s="63"/>
      <c r="AP1005" s="63"/>
      <c r="AQ1005" s="63"/>
      <c r="AT1005" s="63"/>
      <c r="AU1005" s="63"/>
      <c r="AV1005" s="63"/>
      <c r="AW1005" s="63"/>
      <c r="AX1005" s="63"/>
      <c r="AY1005" s="63"/>
      <c r="AZ1005" s="63"/>
      <c r="BA1005" s="63"/>
      <c r="BB1005" s="63"/>
      <c r="BC1005" s="63"/>
      <c r="BD1005" s="63"/>
      <c r="BE1005" s="63"/>
      <c r="BF1005" s="63"/>
      <c r="BG1005" s="63"/>
      <c r="BH1005" s="63"/>
      <c r="BI1005" s="63"/>
      <c r="BJ1005" s="63"/>
      <c r="BK1005" s="63"/>
      <c r="BL1005" s="63"/>
      <c r="BM1005" s="63"/>
      <c r="BN1005" s="63"/>
      <c r="BO1005" s="63"/>
      <c r="BR1005" s="63"/>
      <c r="BS1005" s="63"/>
      <c r="BT1005" s="63"/>
      <c r="BU1005" s="63"/>
      <c r="BV1005" s="63"/>
      <c r="BW1005" s="63"/>
      <c r="BX1005" s="63"/>
      <c r="BY1005" s="63"/>
      <c r="BZ1005" s="63"/>
      <c r="CA1005" s="63"/>
      <c r="CB1005" s="63"/>
      <c r="CC1005" s="63"/>
    </row>
    <row r="1006" spans="1:81" x14ac:dyDescent="0.35">
      <c r="A1006" s="97"/>
      <c r="B1006" s="82"/>
      <c r="C1006" s="82"/>
      <c r="D1006" s="82"/>
      <c r="E1006" s="82"/>
      <c r="F1006" s="63"/>
      <c r="G1006" s="63"/>
      <c r="H1006" s="63"/>
      <c r="I1006" s="63"/>
      <c r="J1006" s="63"/>
      <c r="K1006" s="63"/>
      <c r="L1006" s="63"/>
      <c r="M1006" s="63"/>
      <c r="N1006" s="63"/>
      <c r="O1006" s="63"/>
      <c r="P1006" s="63"/>
      <c r="Q1006" s="63"/>
      <c r="R1006" s="63"/>
      <c r="S1006" s="63"/>
      <c r="T1006" s="63"/>
      <c r="U1006" s="63"/>
      <c r="X1006" s="63"/>
      <c r="Y1006" s="63"/>
      <c r="Z1006" s="63"/>
      <c r="AA1006" s="63"/>
      <c r="AB1006" s="63"/>
      <c r="AC1006" s="63"/>
      <c r="AD1006" s="63"/>
      <c r="AE1006" s="110"/>
      <c r="AF1006" s="63"/>
      <c r="AG1006" s="63"/>
      <c r="AH1006" s="63"/>
      <c r="AI1006" s="63"/>
      <c r="AJ1006" s="63"/>
      <c r="AK1006" s="63"/>
      <c r="AL1006" s="63"/>
      <c r="AM1006" s="63"/>
      <c r="AN1006" s="63"/>
      <c r="AO1006" s="63"/>
      <c r="AP1006" s="63"/>
      <c r="AQ1006" s="63"/>
      <c r="AT1006" s="63"/>
      <c r="AU1006" s="63"/>
      <c r="AV1006" s="63"/>
      <c r="AW1006" s="63"/>
      <c r="AX1006" s="63"/>
      <c r="AY1006" s="63"/>
      <c r="AZ1006" s="63"/>
      <c r="BA1006" s="63"/>
      <c r="BB1006" s="63"/>
      <c r="BC1006" s="63"/>
      <c r="BD1006" s="63"/>
      <c r="BE1006" s="63"/>
      <c r="BF1006" s="63"/>
      <c r="BG1006" s="63"/>
      <c r="BH1006" s="63"/>
      <c r="BI1006" s="63"/>
      <c r="BJ1006" s="63"/>
      <c r="BK1006" s="63"/>
      <c r="BL1006" s="63"/>
      <c r="BM1006" s="63"/>
      <c r="BN1006" s="63"/>
      <c r="BO1006" s="63"/>
      <c r="BR1006" s="63"/>
      <c r="BS1006" s="63"/>
      <c r="BT1006" s="63"/>
      <c r="BU1006" s="63"/>
      <c r="BV1006" s="63"/>
      <c r="BW1006" s="63"/>
      <c r="BX1006" s="63"/>
      <c r="BY1006" s="63"/>
      <c r="BZ1006" s="63"/>
      <c r="CA1006" s="63"/>
      <c r="CB1006" s="63"/>
      <c r="CC1006" s="63"/>
    </row>
    <row r="1007" spans="1:81" x14ac:dyDescent="0.35">
      <c r="A1007" s="97"/>
      <c r="B1007" s="82"/>
      <c r="C1007" s="82"/>
      <c r="D1007" s="82"/>
      <c r="E1007" s="82"/>
      <c r="F1007" s="63"/>
      <c r="G1007" s="63"/>
      <c r="H1007" s="63"/>
      <c r="I1007" s="63"/>
      <c r="J1007" s="63"/>
      <c r="K1007" s="63"/>
      <c r="L1007" s="63"/>
      <c r="M1007" s="63"/>
      <c r="N1007" s="63"/>
      <c r="O1007" s="63"/>
      <c r="P1007" s="63"/>
      <c r="Q1007" s="63"/>
      <c r="R1007" s="63"/>
      <c r="S1007" s="63"/>
      <c r="T1007" s="63"/>
      <c r="U1007" s="63"/>
      <c r="X1007" s="63"/>
      <c r="Y1007" s="63"/>
      <c r="Z1007" s="63"/>
      <c r="AA1007" s="63"/>
      <c r="AB1007" s="63"/>
      <c r="AC1007" s="63"/>
      <c r="AD1007" s="63"/>
      <c r="AE1007" s="110"/>
      <c r="AF1007" s="63"/>
      <c r="AG1007" s="63"/>
      <c r="AH1007" s="63"/>
      <c r="AI1007" s="63"/>
      <c r="AJ1007" s="63"/>
      <c r="AK1007" s="63"/>
      <c r="AL1007" s="63"/>
      <c r="AM1007" s="63"/>
      <c r="AN1007" s="63"/>
      <c r="AO1007" s="63"/>
      <c r="AP1007" s="63"/>
      <c r="AQ1007" s="63"/>
      <c r="AT1007" s="63"/>
      <c r="AU1007" s="63"/>
      <c r="AV1007" s="63"/>
      <c r="AW1007" s="63"/>
      <c r="AX1007" s="63"/>
      <c r="AY1007" s="63"/>
      <c r="AZ1007" s="63"/>
      <c r="BA1007" s="63"/>
      <c r="BB1007" s="63"/>
      <c r="BC1007" s="63"/>
      <c r="BD1007" s="63"/>
      <c r="BE1007" s="63"/>
      <c r="BF1007" s="63"/>
      <c r="BG1007" s="63"/>
      <c r="BH1007" s="63"/>
      <c r="BI1007" s="63"/>
      <c r="BJ1007" s="63"/>
      <c r="BK1007" s="63"/>
      <c r="BL1007" s="63"/>
      <c r="BM1007" s="63"/>
      <c r="BN1007" s="63"/>
      <c r="BO1007" s="63"/>
      <c r="BR1007" s="63"/>
      <c r="BS1007" s="63"/>
      <c r="BT1007" s="63"/>
      <c r="BU1007" s="63"/>
      <c r="BV1007" s="63"/>
      <c r="BW1007" s="63"/>
      <c r="BX1007" s="63"/>
      <c r="BY1007" s="63"/>
      <c r="BZ1007" s="63"/>
      <c r="CA1007" s="63"/>
      <c r="CB1007" s="63"/>
      <c r="CC1007" s="63"/>
    </row>
    <row r="1008" spans="1:81" x14ac:dyDescent="0.35">
      <c r="A1008" s="97"/>
      <c r="B1008" s="82"/>
      <c r="C1008" s="82"/>
      <c r="D1008" s="82"/>
      <c r="E1008" s="82"/>
      <c r="F1008" s="63"/>
      <c r="G1008" s="63"/>
      <c r="H1008" s="63"/>
      <c r="I1008" s="63"/>
      <c r="J1008" s="63"/>
      <c r="K1008" s="63"/>
      <c r="L1008" s="63"/>
      <c r="M1008" s="63"/>
      <c r="N1008" s="63"/>
      <c r="O1008" s="63"/>
      <c r="P1008" s="63"/>
      <c r="Q1008" s="63"/>
      <c r="R1008" s="63"/>
      <c r="S1008" s="63"/>
      <c r="T1008" s="63"/>
      <c r="U1008" s="63"/>
      <c r="X1008" s="63"/>
      <c r="Y1008" s="63"/>
      <c r="Z1008" s="63"/>
      <c r="AA1008" s="63"/>
      <c r="AB1008" s="63"/>
      <c r="AC1008" s="63"/>
      <c r="AD1008" s="63"/>
      <c r="AE1008" s="110"/>
      <c r="AF1008" s="63"/>
      <c r="AG1008" s="63"/>
      <c r="AH1008" s="63"/>
      <c r="AI1008" s="63"/>
      <c r="AJ1008" s="63"/>
      <c r="AK1008" s="63"/>
      <c r="AL1008" s="63"/>
      <c r="AM1008" s="63"/>
      <c r="AN1008" s="63"/>
      <c r="AO1008" s="63"/>
      <c r="AP1008" s="63"/>
      <c r="AQ1008" s="63"/>
      <c r="AT1008" s="63"/>
      <c r="AU1008" s="63"/>
      <c r="AV1008" s="63"/>
      <c r="AW1008" s="63"/>
      <c r="AX1008" s="63"/>
      <c r="AY1008" s="63"/>
      <c r="AZ1008" s="63"/>
      <c r="BA1008" s="63"/>
      <c r="BB1008" s="63"/>
      <c r="BC1008" s="63"/>
      <c r="BD1008" s="63"/>
      <c r="BE1008" s="63"/>
      <c r="BF1008" s="63"/>
      <c r="BG1008" s="63"/>
      <c r="BH1008" s="63"/>
      <c r="BI1008" s="63"/>
      <c r="BJ1008" s="63"/>
      <c r="BK1008" s="63"/>
      <c r="BL1008" s="63"/>
      <c r="BM1008" s="63"/>
      <c r="BN1008" s="63"/>
      <c r="BO1008" s="63"/>
      <c r="BR1008" s="63"/>
      <c r="BS1008" s="63"/>
      <c r="BT1008" s="63"/>
      <c r="BU1008" s="63"/>
      <c r="BV1008" s="63"/>
      <c r="BW1008" s="63"/>
      <c r="BX1008" s="63"/>
      <c r="BY1008" s="63"/>
      <c r="BZ1008" s="63"/>
      <c r="CA1008" s="63"/>
      <c r="CB1008" s="63"/>
      <c r="CC1008" s="63"/>
    </row>
    <row r="1009" spans="1:81" x14ac:dyDescent="0.35">
      <c r="A1009" s="97"/>
      <c r="B1009" s="82"/>
      <c r="C1009" s="82"/>
      <c r="D1009" s="82"/>
      <c r="E1009" s="82"/>
      <c r="F1009" s="63"/>
      <c r="G1009" s="63"/>
      <c r="H1009" s="63"/>
      <c r="I1009" s="63"/>
      <c r="J1009" s="63"/>
      <c r="K1009" s="63"/>
      <c r="L1009" s="63"/>
      <c r="M1009" s="63"/>
      <c r="N1009" s="63"/>
      <c r="O1009" s="63"/>
      <c r="P1009" s="63"/>
      <c r="Q1009" s="63"/>
      <c r="R1009" s="63"/>
      <c r="S1009" s="63"/>
      <c r="T1009" s="63"/>
      <c r="U1009" s="63"/>
      <c r="X1009" s="63"/>
      <c r="Y1009" s="63"/>
      <c r="Z1009" s="63"/>
      <c r="AA1009" s="63"/>
      <c r="AB1009" s="63"/>
      <c r="AC1009" s="63"/>
      <c r="AD1009" s="63"/>
      <c r="AE1009" s="110"/>
      <c r="AF1009" s="63"/>
      <c r="AG1009" s="63"/>
      <c r="AH1009" s="63"/>
      <c r="AI1009" s="63"/>
      <c r="AJ1009" s="63"/>
      <c r="AK1009" s="63"/>
      <c r="AL1009" s="63"/>
      <c r="AM1009" s="63"/>
      <c r="AN1009" s="63"/>
      <c r="AO1009" s="63"/>
      <c r="AP1009" s="63"/>
      <c r="AQ1009" s="63"/>
      <c r="AT1009" s="63"/>
      <c r="AU1009" s="63"/>
      <c r="AV1009" s="63"/>
      <c r="AW1009" s="63"/>
      <c r="AX1009" s="63"/>
      <c r="AY1009" s="63"/>
      <c r="AZ1009" s="63"/>
      <c r="BA1009" s="63"/>
      <c r="BB1009" s="63"/>
      <c r="BC1009" s="63"/>
      <c r="BD1009" s="63"/>
      <c r="BE1009" s="63"/>
      <c r="BF1009" s="63"/>
      <c r="BG1009" s="63"/>
      <c r="BH1009" s="63"/>
      <c r="BI1009" s="63"/>
      <c r="BJ1009" s="63"/>
      <c r="BK1009" s="63"/>
      <c r="BL1009" s="63"/>
      <c r="BM1009" s="63"/>
      <c r="BN1009" s="63"/>
      <c r="BO1009" s="63"/>
      <c r="BR1009" s="63"/>
      <c r="BS1009" s="63"/>
      <c r="BT1009" s="63"/>
      <c r="BU1009" s="63"/>
      <c r="BV1009" s="63"/>
      <c r="BW1009" s="63"/>
      <c r="BX1009" s="63"/>
      <c r="BY1009" s="63"/>
      <c r="BZ1009" s="63"/>
      <c r="CA1009" s="63"/>
      <c r="CB1009" s="63"/>
      <c r="CC1009" s="63"/>
    </row>
    <row r="1010" spans="1:81" x14ac:dyDescent="0.35">
      <c r="A1010" s="97"/>
      <c r="B1010" s="82"/>
      <c r="C1010" s="82"/>
      <c r="D1010" s="82"/>
      <c r="E1010" s="82"/>
      <c r="F1010" s="63"/>
      <c r="G1010" s="63"/>
      <c r="H1010" s="63"/>
      <c r="I1010" s="63"/>
      <c r="J1010" s="63"/>
      <c r="K1010" s="63"/>
      <c r="L1010" s="63"/>
      <c r="M1010" s="63"/>
      <c r="N1010" s="63"/>
      <c r="O1010" s="63"/>
      <c r="P1010" s="63"/>
      <c r="Q1010" s="63"/>
      <c r="R1010" s="63"/>
      <c r="S1010" s="63"/>
      <c r="T1010" s="63"/>
      <c r="U1010" s="63"/>
      <c r="X1010" s="63"/>
      <c r="Y1010" s="63"/>
      <c r="Z1010" s="63"/>
      <c r="AA1010" s="63"/>
      <c r="AB1010" s="63"/>
      <c r="AC1010" s="63"/>
      <c r="AD1010" s="63"/>
      <c r="AE1010" s="110"/>
      <c r="AF1010" s="63"/>
      <c r="AG1010" s="63"/>
      <c r="AH1010" s="63"/>
      <c r="AI1010" s="63"/>
      <c r="AJ1010" s="63"/>
      <c r="AK1010" s="63"/>
      <c r="AL1010" s="63"/>
      <c r="AM1010" s="63"/>
      <c r="AN1010" s="63"/>
      <c r="AO1010" s="63"/>
      <c r="AP1010" s="63"/>
      <c r="AQ1010" s="63"/>
      <c r="AT1010" s="63"/>
      <c r="AU1010" s="63"/>
      <c r="AV1010" s="63"/>
      <c r="AW1010" s="63"/>
      <c r="AX1010" s="63"/>
      <c r="AY1010" s="63"/>
      <c r="AZ1010" s="63"/>
      <c r="BA1010" s="63"/>
      <c r="BB1010" s="63"/>
      <c r="BC1010" s="63"/>
      <c r="BD1010" s="63"/>
      <c r="BE1010" s="63"/>
      <c r="BF1010" s="63"/>
      <c r="BG1010" s="63"/>
      <c r="BH1010" s="63"/>
      <c r="BI1010" s="63"/>
      <c r="BJ1010" s="63"/>
      <c r="BK1010" s="63"/>
      <c r="BL1010" s="63"/>
      <c r="BM1010" s="63"/>
      <c r="BN1010" s="63"/>
      <c r="BO1010" s="63"/>
      <c r="BR1010" s="63"/>
      <c r="BS1010" s="63"/>
      <c r="BT1010" s="63"/>
      <c r="BU1010" s="63"/>
      <c r="BV1010" s="63"/>
      <c r="BW1010" s="63"/>
      <c r="BX1010" s="63"/>
      <c r="BY1010" s="63"/>
      <c r="BZ1010" s="63"/>
      <c r="CA1010" s="63"/>
      <c r="CB1010" s="63"/>
      <c r="CC1010" s="63"/>
    </row>
    <row r="1011" spans="1:81" x14ac:dyDescent="0.35">
      <c r="A1011" s="97"/>
      <c r="B1011" s="82"/>
      <c r="C1011" s="82"/>
      <c r="D1011" s="82"/>
      <c r="E1011" s="82"/>
      <c r="F1011" s="63"/>
      <c r="G1011" s="63"/>
      <c r="H1011" s="63"/>
      <c r="I1011" s="63"/>
      <c r="J1011" s="63"/>
      <c r="K1011" s="63"/>
      <c r="L1011" s="63"/>
      <c r="M1011" s="63"/>
      <c r="N1011" s="63"/>
      <c r="O1011" s="63"/>
      <c r="P1011" s="63"/>
      <c r="Q1011" s="63"/>
      <c r="R1011" s="63"/>
      <c r="S1011" s="63"/>
      <c r="T1011" s="63"/>
      <c r="U1011" s="63"/>
      <c r="X1011" s="63"/>
      <c r="Y1011" s="63"/>
      <c r="Z1011" s="63"/>
      <c r="AA1011" s="63"/>
      <c r="AB1011" s="63"/>
      <c r="AC1011" s="63"/>
      <c r="AD1011" s="63"/>
      <c r="AE1011" s="110"/>
      <c r="AF1011" s="63"/>
      <c r="AG1011" s="63"/>
      <c r="AH1011" s="63"/>
      <c r="AI1011" s="63"/>
      <c r="AJ1011" s="63"/>
      <c r="AK1011" s="63"/>
      <c r="AL1011" s="63"/>
      <c r="AM1011" s="63"/>
      <c r="AN1011" s="63"/>
      <c r="AO1011" s="63"/>
      <c r="AP1011" s="63"/>
      <c r="AQ1011" s="63"/>
      <c r="AT1011" s="63"/>
      <c r="AU1011" s="63"/>
      <c r="AV1011" s="63"/>
      <c r="AW1011" s="63"/>
      <c r="AX1011" s="63"/>
      <c r="AY1011" s="63"/>
      <c r="AZ1011" s="63"/>
      <c r="BA1011" s="63"/>
      <c r="BB1011" s="63"/>
      <c r="BC1011" s="63"/>
      <c r="BD1011" s="63"/>
      <c r="BE1011" s="63"/>
      <c r="BF1011" s="63"/>
      <c r="BG1011" s="63"/>
      <c r="BH1011" s="63"/>
      <c r="BI1011" s="63"/>
      <c r="BJ1011" s="63"/>
      <c r="BK1011" s="63"/>
      <c r="BL1011" s="63"/>
      <c r="BM1011" s="63"/>
      <c r="BN1011" s="63"/>
      <c r="BO1011" s="63"/>
      <c r="BR1011" s="63"/>
      <c r="BS1011" s="63"/>
      <c r="BT1011" s="63"/>
      <c r="BU1011" s="63"/>
      <c r="BV1011" s="63"/>
      <c r="BW1011" s="63"/>
      <c r="BX1011" s="63"/>
      <c r="BY1011" s="63"/>
      <c r="BZ1011" s="63"/>
      <c r="CA1011" s="63"/>
      <c r="CB1011" s="63"/>
      <c r="CC1011" s="63"/>
    </row>
    <row r="1012" spans="1:81" x14ac:dyDescent="0.35">
      <c r="A1012" s="97"/>
      <c r="B1012" s="82"/>
      <c r="C1012" s="82"/>
      <c r="D1012" s="82"/>
      <c r="E1012" s="82"/>
      <c r="F1012" s="63"/>
      <c r="G1012" s="63"/>
      <c r="H1012" s="63"/>
      <c r="I1012" s="63"/>
      <c r="J1012" s="63"/>
      <c r="K1012" s="63"/>
      <c r="L1012" s="63"/>
      <c r="M1012" s="63"/>
      <c r="N1012" s="63"/>
      <c r="O1012" s="63"/>
      <c r="P1012" s="63"/>
      <c r="Q1012" s="63"/>
      <c r="R1012" s="63"/>
      <c r="S1012" s="63"/>
      <c r="T1012" s="63"/>
      <c r="U1012" s="63"/>
      <c r="X1012" s="63"/>
      <c r="Y1012" s="63"/>
      <c r="Z1012" s="63"/>
      <c r="AA1012" s="63"/>
      <c r="AB1012" s="63"/>
      <c r="AC1012" s="63"/>
      <c r="AD1012" s="63"/>
      <c r="AE1012" s="110"/>
      <c r="AF1012" s="63"/>
      <c r="AG1012" s="63"/>
      <c r="AH1012" s="63"/>
      <c r="AI1012" s="63"/>
      <c r="AJ1012" s="63"/>
      <c r="AK1012" s="63"/>
      <c r="AL1012" s="63"/>
      <c r="AM1012" s="63"/>
      <c r="AN1012" s="63"/>
      <c r="AO1012" s="63"/>
      <c r="AP1012" s="63"/>
      <c r="AQ1012" s="63"/>
      <c r="AT1012" s="63"/>
      <c r="AU1012" s="63"/>
      <c r="AV1012" s="63"/>
      <c r="AW1012" s="63"/>
      <c r="AX1012" s="63"/>
      <c r="AY1012" s="63"/>
      <c r="AZ1012" s="63"/>
      <c r="BA1012" s="63"/>
      <c r="BB1012" s="63"/>
      <c r="BC1012" s="63"/>
      <c r="BD1012" s="63"/>
      <c r="BE1012" s="63"/>
      <c r="BF1012" s="63"/>
      <c r="BG1012" s="63"/>
      <c r="BH1012" s="63"/>
      <c r="BI1012" s="63"/>
      <c r="BJ1012" s="63"/>
      <c r="BK1012" s="63"/>
      <c r="BL1012" s="63"/>
      <c r="BM1012" s="63"/>
      <c r="BN1012" s="63"/>
      <c r="BO1012" s="63"/>
      <c r="BR1012" s="63"/>
      <c r="BS1012" s="63"/>
      <c r="BT1012" s="63"/>
      <c r="BU1012" s="63"/>
      <c r="BV1012" s="63"/>
      <c r="BW1012" s="63"/>
      <c r="BX1012" s="63"/>
      <c r="BY1012" s="63"/>
      <c r="BZ1012" s="63"/>
      <c r="CA1012" s="63"/>
      <c r="CB1012" s="63"/>
      <c r="CC1012" s="63"/>
    </row>
    <row r="1013" spans="1:81" x14ac:dyDescent="0.35">
      <c r="A1013" s="97"/>
      <c r="B1013" s="82"/>
      <c r="C1013" s="82"/>
      <c r="D1013" s="82"/>
      <c r="E1013" s="82"/>
      <c r="F1013" s="63"/>
      <c r="G1013" s="63"/>
      <c r="H1013" s="63"/>
      <c r="I1013" s="63"/>
      <c r="J1013" s="63"/>
      <c r="K1013" s="63"/>
      <c r="L1013" s="63"/>
      <c r="M1013" s="63"/>
      <c r="N1013" s="63"/>
      <c r="O1013" s="63"/>
      <c r="P1013" s="63"/>
      <c r="Q1013" s="63"/>
      <c r="R1013" s="63"/>
      <c r="S1013" s="63"/>
      <c r="T1013" s="63"/>
      <c r="U1013" s="63"/>
      <c r="X1013" s="63"/>
      <c r="Y1013" s="63"/>
      <c r="Z1013" s="63"/>
      <c r="AA1013" s="63"/>
      <c r="AB1013" s="63"/>
      <c r="AC1013" s="63"/>
      <c r="AD1013" s="63"/>
      <c r="AE1013" s="110"/>
      <c r="AF1013" s="63"/>
      <c r="AG1013" s="63"/>
      <c r="AH1013" s="63"/>
      <c r="AI1013" s="63"/>
      <c r="AJ1013" s="63"/>
      <c r="AK1013" s="63"/>
      <c r="AL1013" s="63"/>
      <c r="AM1013" s="63"/>
      <c r="AN1013" s="63"/>
      <c r="AO1013" s="63"/>
      <c r="AP1013" s="63"/>
      <c r="AQ1013" s="63"/>
      <c r="AT1013" s="63"/>
      <c r="AU1013" s="63"/>
      <c r="AV1013" s="63"/>
      <c r="AW1013" s="63"/>
      <c r="AX1013" s="63"/>
      <c r="AY1013" s="63"/>
      <c r="AZ1013" s="63"/>
      <c r="BA1013" s="63"/>
      <c r="BB1013" s="63"/>
      <c r="BC1013" s="63"/>
      <c r="BD1013" s="63"/>
      <c r="BE1013" s="63"/>
      <c r="BF1013" s="63"/>
      <c r="BG1013" s="63"/>
      <c r="BH1013" s="63"/>
      <c r="BI1013" s="63"/>
      <c r="BJ1013" s="63"/>
      <c r="BK1013" s="63"/>
      <c r="BL1013" s="63"/>
      <c r="BM1013" s="63"/>
      <c r="BN1013" s="63"/>
      <c r="BO1013" s="63"/>
      <c r="BR1013" s="63"/>
      <c r="BS1013" s="63"/>
      <c r="BT1013" s="63"/>
      <c r="BU1013" s="63"/>
      <c r="BV1013" s="63"/>
      <c r="BW1013" s="63"/>
      <c r="BX1013" s="63"/>
      <c r="BY1013" s="63"/>
      <c r="BZ1013" s="63"/>
      <c r="CA1013" s="63"/>
      <c r="CB1013" s="63"/>
      <c r="CC1013" s="63"/>
    </row>
    <row r="1014" spans="1:81" x14ac:dyDescent="0.35">
      <c r="A1014" s="97"/>
      <c r="B1014" s="82"/>
      <c r="C1014" s="82"/>
      <c r="D1014" s="82"/>
      <c r="E1014" s="82"/>
      <c r="F1014" s="63"/>
      <c r="G1014" s="63"/>
      <c r="H1014" s="63"/>
      <c r="I1014" s="63"/>
      <c r="J1014" s="63"/>
      <c r="K1014" s="63"/>
      <c r="L1014" s="63"/>
      <c r="M1014" s="63"/>
      <c r="N1014" s="63"/>
      <c r="O1014" s="63"/>
      <c r="P1014" s="63"/>
      <c r="Q1014" s="63"/>
      <c r="R1014" s="63"/>
      <c r="S1014" s="63"/>
      <c r="T1014" s="63"/>
      <c r="U1014" s="63"/>
      <c r="X1014" s="63"/>
      <c r="Y1014" s="63"/>
      <c r="Z1014" s="63"/>
      <c r="AA1014" s="63"/>
      <c r="AB1014" s="63"/>
      <c r="AC1014" s="63"/>
      <c r="AD1014" s="63"/>
      <c r="AE1014" s="110"/>
      <c r="AF1014" s="63"/>
      <c r="AG1014" s="63"/>
      <c r="AH1014" s="63"/>
      <c r="AI1014" s="63"/>
      <c r="AJ1014" s="63"/>
      <c r="AK1014" s="63"/>
      <c r="AL1014" s="63"/>
      <c r="AM1014" s="63"/>
      <c r="AN1014" s="63"/>
      <c r="AO1014" s="63"/>
      <c r="AP1014" s="63"/>
      <c r="AQ1014" s="63"/>
      <c r="AT1014" s="63"/>
      <c r="AU1014" s="63"/>
      <c r="AV1014" s="63"/>
      <c r="AW1014" s="63"/>
      <c r="AX1014" s="63"/>
      <c r="AY1014" s="63"/>
      <c r="AZ1014" s="63"/>
      <c r="BA1014" s="63"/>
      <c r="BB1014" s="63"/>
      <c r="BC1014" s="63"/>
      <c r="BD1014" s="63"/>
      <c r="BE1014" s="63"/>
      <c r="BF1014" s="63"/>
      <c r="BG1014" s="63"/>
      <c r="BH1014" s="63"/>
      <c r="BI1014" s="63"/>
      <c r="BJ1014" s="63"/>
      <c r="BK1014" s="63"/>
      <c r="BL1014" s="63"/>
      <c r="BM1014" s="63"/>
      <c r="BN1014" s="63"/>
      <c r="BO1014" s="63"/>
      <c r="BR1014" s="63"/>
      <c r="BS1014" s="63"/>
      <c r="BT1014" s="63"/>
      <c r="BU1014" s="63"/>
      <c r="BV1014" s="63"/>
      <c r="BW1014" s="63"/>
      <c r="BX1014" s="63"/>
      <c r="BY1014" s="63"/>
      <c r="BZ1014" s="63"/>
      <c r="CA1014" s="63"/>
      <c r="CB1014" s="63"/>
      <c r="CC1014" s="63"/>
    </row>
    <row r="1015" spans="1:81" x14ac:dyDescent="0.35">
      <c r="A1015" s="97"/>
      <c r="B1015" s="82"/>
      <c r="C1015" s="82"/>
      <c r="D1015" s="82"/>
      <c r="E1015" s="82"/>
      <c r="F1015" s="63"/>
      <c r="G1015" s="63"/>
      <c r="H1015" s="63"/>
      <c r="I1015" s="63"/>
      <c r="J1015" s="63"/>
      <c r="K1015" s="63"/>
      <c r="L1015" s="63"/>
      <c r="M1015" s="63"/>
      <c r="N1015" s="63"/>
      <c r="O1015" s="63"/>
      <c r="P1015" s="63"/>
      <c r="Q1015" s="63"/>
      <c r="R1015" s="63"/>
      <c r="S1015" s="63"/>
      <c r="T1015" s="63"/>
      <c r="U1015" s="63"/>
      <c r="X1015" s="63"/>
      <c r="Y1015" s="63"/>
      <c r="Z1015" s="63"/>
      <c r="AA1015" s="63"/>
      <c r="AB1015" s="63"/>
      <c r="AC1015" s="63"/>
      <c r="AD1015" s="63"/>
      <c r="AE1015" s="110"/>
      <c r="AF1015" s="63"/>
      <c r="AG1015" s="63"/>
      <c r="AH1015" s="63"/>
      <c r="AI1015" s="63"/>
      <c r="AJ1015" s="63"/>
      <c r="AK1015" s="63"/>
      <c r="AL1015" s="63"/>
      <c r="AM1015" s="63"/>
      <c r="AN1015" s="63"/>
      <c r="AO1015" s="63"/>
      <c r="AP1015" s="63"/>
      <c r="AQ1015" s="63"/>
      <c r="AT1015" s="63"/>
      <c r="AU1015" s="63"/>
      <c r="AV1015" s="63"/>
      <c r="AW1015" s="63"/>
      <c r="AX1015" s="63"/>
      <c r="AY1015" s="63"/>
      <c r="AZ1015" s="63"/>
      <c r="BA1015" s="63"/>
      <c r="BB1015" s="63"/>
      <c r="BC1015" s="63"/>
      <c r="BD1015" s="63"/>
      <c r="BE1015" s="63"/>
      <c r="BF1015" s="63"/>
      <c r="BG1015" s="63"/>
      <c r="BH1015" s="63"/>
      <c r="BI1015" s="63"/>
      <c r="BJ1015" s="63"/>
      <c r="BK1015" s="63"/>
      <c r="BL1015" s="63"/>
      <c r="BM1015" s="63"/>
      <c r="BN1015" s="63"/>
      <c r="BO1015" s="63"/>
      <c r="BR1015" s="63"/>
      <c r="BS1015" s="63"/>
      <c r="BT1015" s="63"/>
      <c r="BU1015" s="63"/>
      <c r="BV1015" s="63"/>
      <c r="BW1015" s="63"/>
      <c r="BX1015" s="63"/>
      <c r="BY1015" s="63"/>
      <c r="BZ1015" s="63"/>
      <c r="CA1015" s="63"/>
      <c r="CB1015" s="63"/>
      <c r="CC1015" s="63"/>
    </row>
    <row r="1016" spans="1:81" x14ac:dyDescent="0.35">
      <c r="A1016" s="97"/>
      <c r="B1016" s="82"/>
      <c r="C1016" s="82"/>
      <c r="D1016" s="82"/>
      <c r="E1016" s="82"/>
      <c r="F1016" s="63"/>
      <c r="G1016" s="63"/>
      <c r="H1016" s="63"/>
      <c r="I1016" s="63"/>
      <c r="J1016" s="63"/>
      <c r="K1016" s="63"/>
      <c r="L1016" s="63"/>
      <c r="M1016" s="63"/>
      <c r="N1016" s="63"/>
      <c r="O1016" s="63"/>
      <c r="P1016" s="63"/>
      <c r="Q1016" s="63"/>
      <c r="R1016" s="63"/>
      <c r="S1016" s="63"/>
      <c r="T1016" s="63"/>
      <c r="U1016" s="63"/>
      <c r="X1016" s="63"/>
      <c r="Y1016" s="63"/>
      <c r="Z1016" s="63"/>
      <c r="AA1016" s="63"/>
      <c r="AB1016" s="63"/>
      <c r="AC1016" s="63"/>
      <c r="AD1016" s="63"/>
      <c r="AE1016" s="110"/>
      <c r="AF1016" s="63"/>
      <c r="AG1016" s="63"/>
      <c r="AH1016" s="63"/>
      <c r="AI1016" s="63"/>
      <c r="AJ1016" s="63"/>
      <c r="AK1016" s="63"/>
      <c r="AL1016" s="63"/>
      <c r="AM1016" s="63"/>
      <c r="AN1016" s="63"/>
      <c r="AO1016" s="63"/>
      <c r="AP1016" s="63"/>
      <c r="AQ1016" s="63"/>
      <c r="AT1016" s="63"/>
      <c r="AU1016" s="63"/>
      <c r="AV1016" s="63"/>
      <c r="AW1016" s="63"/>
      <c r="AX1016" s="63"/>
      <c r="AY1016" s="63"/>
      <c r="AZ1016" s="63"/>
      <c r="BA1016" s="63"/>
      <c r="BB1016" s="63"/>
      <c r="BC1016" s="63"/>
      <c r="BD1016" s="63"/>
      <c r="BE1016" s="63"/>
      <c r="BF1016" s="63"/>
      <c r="BG1016" s="63"/>
      <c r="BH1016" s="63"/>
      <c r="BI1016" s="63"/>
      <c r="BJ1016" s="63"/>
      <c r="BK1016" s="63"/>
      <c r="BL1016" s="63"/>
      <c r="BM1016" s="63"/>
      <c r="BN1016" s="63"/>
      <c r="BO1016" s="63"/>
      <c r="BR1016" s="63"/>
      <c r="BS1016" s="63"/>
      <c r="BT1016" s="63"/>
      <c r="BU1016" s="63"/>
      <c r="BV1016" s="63"/>
      <c r="BW1016" s="63"/>
      <c r="BX1016" s="63"/>
      <c r="BY1016" s="63"/>
      <c r="BZ1016" s="63"/>
      <c r="CA1016" s="63"/>
      <c r="CB1016" s="63"/>
      <c r="CC1016" s="63"/>
    </row>
    <row r="1017" spans="1:81" x14ac:dyDescent="0.35">
      <c r="A1017" s="97"/>
      <c r="B1017" s="82"/>
      <c r="C1017" s="82"/>
      <c r="D1017" s="82"/>
      <c r="E1017" s="82"/>
      <c r="F1017" s="63"/>
      <c r="G1017" s="63"/>
      <c r="H1017" s="63"/>
      <c r="I1017" s="63"/>
      <c r="J1017" s="63"/>
      <c r="K1017" s="63"/>
      <c r="L1017" s="63"/>
      <c r="M1017" s="63"/>
      <c r="N1017" s="63"/>
      <c r="O1017" s="63"/>
      <c r="P1017" s="63"/>
      <c r="Q1017" s="63"/>
      <c r="R1017" s="63"/>
      <c r="S1017" s="63"/>
      <c r="T1017" s="63"/>
      <c r="U1017" s="63"/>
      <c r="X1017" s="63"/>
      <c r="Y1017" s="63"/>
      <c r="Z1017" s="63"/>
      <c r="AA1017" s="63"/>
      <c r="AB1017" s="63"/>
      <c r="AC1017" s="63"/>
      <c r="AD1017" s="63"/>
      <c r="AE1017" s="110"/>
      <c r="AF1017" s="63"/>
      <c r="AG1017" s="63"/>
      <c r="AH1017" s="63"/>
      <c r="AI1017" s="63"/>
      <c r="AJ1017" s="63"/>
      <c r="AK1017" s="63"/>
      <c r="AL1017" s="63"/>
      <c r="AM1017" s="63"/>
      <c r="AN1017" s="63"/>
      <c r="AO1017" s="63"/>
      <c r="AP1017" s="63"/>
      <c r="AQ1017" s="63"/>
      <c r="AT1017" s="63"/>
      <c r="AU1017" s="63"/>
      <c r="AV1017" s="63"/>
      <c r="AW1017" s="63"/>
      <c r="AX1017" s="63"/>
      <c r="AY1017" s="63"/>
      <c r="AZ1017" s="63"/>
      <c r="BA1017" s="63"/>
      <c r="BB1017" s="63"/>
      <c r="BC1017" s="63"/>
      <c r="BD1017" s="63"/>
      <c r="BE1017" s="63"/>
      <c r="BF1017" s="63"/>
      <c r="BG1017" s="63"/>
      <c r="BH1017" s="63"/>
      <c r="BI1017" s="63"/>
      <c r="BJ1017" s="63"/>
      <c r="BK1017" s="63"/>
      <c r="BL1017" s="63"/>
      <c r="BM1017" s="63"/>
      <c r="BN1017" s="63"/>
      <c r="BO1017" s="63"/>
      <c r="BR1017" s="63"/>
      <c r="BS1017" s="63"/>
      <c r="BT1017" s="63"/>
      <c r="BU1017" s="63"/>
      <c r="BV1017" s="63"/>
      <c r="BW1017" s="63"/>
      <c r="BX1017" s="63"/>
      <c r="BY1017" s="63"/>
      <c r="BZ1017" s="63"/>
      <c r="CA1017" s="63"/>
      <c r="CB1017" s="63"/>
      <c r="CC1017" s="63"/>
    </row>
    <row r="1018" spans="1:81" x14ac:dyDescent="0.35">
      <c r="A1018" s="97"/>
      <c r="B1018" s="82"/>
      <c r="C1018" s="82"/>
      <c r="D1018" s="82"/>
      <c r="E1018" s="82"/>
      <c r="F1018" s="63"/>
      <c r="G1018" s="63"/>
      <c r="H1018" s="63"/>
      <c r="I1018" s="63"/>
      <c r="J1018" s="63"/>
      <c r="K1018" s="63"/>
      <c r="L1018" s="63"/>
      <c r="M1018" s="63"/>
      <c r="N1018" s="63"/>
      <c r="O1018" s="63"/>
      <c r="P1018" s="63"/>
      <c r="Q1018" s="63"/>
      <c r="R1018" s="63"/>
      <c r="S1018" s="63"/>
      <c r="T1018" s="63"/>
      <c r="U1018" s="63"/>
      <c r="X1018" s="63"/>
      <c r="Y1018" s="63"/>
      <c r="Z1018" s="63"/>
      <c r="AA1018" s="63"/>
      <c r="AB1018" s="63"/>
      <c r="AC1018" s="63"/>
      <c r="AD1018" s="63"/>
      <c r="AE1018" s="110"/>
      <c r="AF1018" s="63"/>
      <c r="AG1018" s="63"/>
      <c r="AH1018" s="63"/>
      <c r="AI1018" s="63"/>
      <c r="AJ1018" s="63"/>
      <c r="AK1018" s="63"/>
      <c r="AL1018" s="63"/>
      <c r="AM1018" s="63"/>
      <c r="AN1018" s="63"/>
      <c r="AO1018" s="63"/>
      <c r="AP1018" s="63"/>
      <c r="AQ1018" s="63"/>
      <c r="AT1018" s="63"/>
      <c r="AU1018" s="63"/>
      <c r="AV1018" s="63"/>
      <c r="AW1018" s="63"/>
      <c r="AX1018" s="63"/>
      <c r="AY1018" s="63"/>
      <c r="AZ1018" s="63"/>
      <c r="BA1018" s="63"/>
      <c r="BB1018" s="63"/>
      <c r="BC1018" s="63"/>
      <c r="BD1018" s="63"/>
      <c r="BE1018" s="63"/>
      <c r="BF1018" s="63"/>
      <c r="BG1018" s="63"/>
      <c r="BH1018" s="63"/>
      <c r="BI1018" s="63"/>
      <c r="BJ1018" s="63"/>
      <c r="BK1018" s="63"/>
      <c r="BL1018" s="63"/>
      <c r="BM1018" s="63"/>
      <c r="BN1018" s="63"/>
      <c r="BO1018" s="63"/>
      <c r="BR1018" s="63"/>
      <c r="BS1018" s="63"/>
      <c r="BT1018" s="63"/>
      <c r="BU1018" s="63"/>
      <c r="BV1018" s="63"/>
      <c r="BW1018" s="63"/>
      <c r="BX1018" s="63"/>
      <c r="BY1018" s="63"/>
      <c r="BZ1018" s="63"/>
      <c r="CA1018" s="63"/>
      <c r="CB1018" s="63"/>
      <c r="CC1018" s="63"/>
    </row>
    <row r="1019" spans="1:81" x14ac:dyDescent="0.35">
      <c r="A1019" s="97"/>
      <c r="B1019" s="82"/>
      <c r="C1019" s="82"/>
      <c r="D1019" s="82"/>
      <c r="E1019" s="82"/>
      <c r="F1019" s="63"/>
      <c r="G1019" s="63"/>
      <c r="H1019" s="63"/>
      <c r="I1019" s="63"/>
      <c r="J1019" s="63"/>
      <c r="K1019" s="63"/>
      <c r="L1019" s="63"/>
      <c r="M1019" s="63"/>
      <c r="N1019" s="63"/>
      <c r="O1019" s="63"/>
      <c r="P1019" s="63"/>
      <c r="Q1019" s="63"/>
      <c r="R1019" s="63"/>
      <c r="S1019" s="63"/>
      <c r="T1019" s="63"/>
      <c r="U1019" s="63"/>
      <c r="X1019" s="63"/>
      <c r="Y1019" s="63"/>
      <c r="Z1019" s="63"/>
      <c r="AA1019" s="63"/>
      <c r="AB1019" s="63"/>
      <c r="AC1019" s="63"/>
      <c r="AD1019" s="63"/>
      <c r="AE1019" s="110"/>
      <c r="AF1019" s="63"/>
      <c r="AG1019" s="63"/>
      <c r="AH1019" s="63"/>
      <c r="AI1019" s="63"/>
      <c r="AJ1019" s="63"/>
      <c r="AK1019" s="63"/>
      <c r="AL1019" s="63"/>
      <c r="AM1019" s="63"/>
      <c r="AN1019" s="63"/>
      <c r="AO1019" s="63"/>
      <c r="AP1019" s="63"/>
      <c r="AQ1019" s="63"/>
      <c r="AT1019" s="63"/>
      <c r="AU1019" s="63"/>
      <c r="AV1019" s="63"/>
      <c r="AW1019" s="63"/>
      <c r="AX1019" s="63"/>
      <c r="AY1019" s="63"/>
      <c r="AZ1019" s="63"/>
      <c r="BA1019" s="63"/>
      <c r="BB1019" s="63"/>
      <c r="BC1019" s="63"/>
      <c r="BD1019" s="63"/>
      <c r="BE1019" s="63"/>
      <c r="BF1019" s="63"/>
      <c r="BG1019" s="63"/>
      <c r="BH1019" s="63"/>
      <c r="BI1019" s="63"/>
      <c r="BJ1019" s="63"/>
      <c r="BK1019" s="63"/>
      <c r="BL1019" s="63"/>
      <c r="BM1019" s="63"/>
      <c r="BN1019" s="63"/>
      <c r="BO1019" s="63"/>
      <c r="BR1019" s="63"/>
      <c r="BS1019" s="63"/>
      <c r="BT1019" s="63"/>
      <c r="BU1019" s="63"/>
      <c r="BV1019" s="63"/>
      <c r="BW1019" s="63"/>
      <c r="BX1019" s="63"/>
      <c r="BY1019" s="63"/>
      <c r="BZ1019" s="63"/>
      <c r="CA1019" s="63"/>
      <c r="CB1019" s="63"/>
      <c r="CC1019" s="63"/>
    </row>
    <row r="1020" spans="1:81" x14ac:dyDescent="0.35">
      <c r="A1020" s="97"/>
      <c r="B1020" s="82"/>
      <c r="C1020" s="82"/>
      <c r="D1020" s="82"/>
      <c r="E1020" s="82"/>
      <c r="F1020" s="63"/>
      <c r="G1020" s="63"/>
      <c r="H1020" s="63"/>
      <c r="I1020" s="63"/>
      <c r="J1020" s="63"/>
      <c r="K1020" s="63"/>
      <c r="L1020" s="63"/>
      <c r="M1020" s="63"/>
      <c r="N1020" s="63"/>
      <c r="O1020" s="63"/>
      <c r="P1020" s="63"/>
      <c r="Q1020" s="63"/>
      <c r="R1020" s="63"/>
      <c r="S1020" s="63"/>
      <c r="T1020" s="63"/>
      <c r="U1020" s="63"/>
      <c r="X1020" s="63"/>
      <c r="Y1020" s="63"/>
      <c r="Z1020" s="63"/>
      <c r="AA1020" s="63"/>
      <c r="AB1020" s="63"/>
      <c r="AC1020" s="63"/>
      <c r="AD1020" s="63"/>
      <c r="AE1020" s="110"/>
      <c r="AF1020" s="63"/>
      <c r="AG1020" s="63"/>
      <c r="AH1020" s="63"/>
      <c r="AI1020" s="63"/>
      <c r="AJ1020" s="63"/>
      <c r="AK1020" s="63"/>
      <c r="AL1020" s="63"/>
      <c r="AM1020" s="63"/>
      <c r="AN1020" s="63"/>
      <c r="AO1020" s="63"/>
      <c r="AP1020" s="63"/>
      <c r="AQ1020" s="63"/>
      <c r="AT1020" s="63"/>
      <c r="AU1020" s="63"/>
      <c r="AV1020" s="63"/>
      <c r="AW1020" s="63"/>
      <c r="AX1020" s="63"/>
      <c r="AY1020" s="63"/>
      <c r="AZ1020" s="63"/>
      <c r="BA1020" s="63"/>
      <c r="BB1020" s="63"/>
      <c r="BC1020" s="63"/>
      <c r="BD1020" s="63"/>
      <c r="BE1020" s="63"/>
      <c r="BF1020" s="63"/>
      <c r="BG1020" s="63"/>
      <c r="BH1020" s="63"/>
      <c r="BI1020" s="63"/>
      <c r="BJ1020" s="63"/>
      <c r="BK1020" s="63"/>
      <c r="BL1020" s="63"/>
      <c r="BM1020" s="63"/>
      <c r="BN1020" s="63"/>
      <c r="BO1020" s="63"/>
      <c r="BR1020" s="63"/>
      <c r="BS1020" s="63"/>
      <c r="BT1020" s="63"/>
      <c r="BU1020" s="63"/>
      <c r="BV1020" s="63"/>
      <c r="BW1020" s="63"/>
      <c r="BX1020" s="63"/>
      <c r="BY1020" s="63"/>
      <c r="BZ1020" s="63"/>
      <c r="CA1020" s="63"/>
      <c r="CB1020" s="63"/>
      <c r="CC1020" s="63"/>
    </row>
    <row r="1021" spans="1:81" x14ac:dyDescent="0.35">
      <c r="A1021" s="97"/>
      <c r="B1021" s="82"/>
      <c r="C1021" s="82"/>
      <c r="D1021" s="82"/>
      <c r="E1021" s="82"/>
      <c r="F1021" s="63"/>
      <c r="G1021" s="63"/>
      <c r="H1021" s="63"/>
      <c r="I1021" s="63"/>
      <c r="J1021" s="63"/>
      <c r="K1021" s="63"/>
      <c r="L1021" s="63"/>
      <c r="M1021" s="63"/>
      <c r="N1021" s="63"/>
      <c r="O1021" s="63"/>
      <c r="P1021" s="63"/>
      <c r="Q1021" s="63"/>
      <c r="R1021" s="63"/>
      <c r="S1021" s="63"/>
      <c r="T1021" s="63"/>
      <c r="U1021" s="63"/>
      <c r="X1021" s="63"/>
      <c r="Y1021" s="63"/>
      <c r="Z1021" s="63"/>
      <c r="AA1021" s="63"/>
      <c r="AB1021" s="63"/>
      <c r="AC1021" s="63"/>
      <c r="AD1021" s="63"/>
      <c r="AE1021" s="110"/>
      <c r="AF1021" s="63"/>
      <c r="AG1021" s="63"/>
      <c r="AH1021" s="63"/>
      <c r="AI1021" s="63"/>
      <c r="AJ1021" s="63"/>
      <c r="AK1021" s="63"/>
      <c r="AL1021" s="63"/>
      <c r="AM1021" s="63"/>
      <c r="AN1021" s="63"/>
      <c r="AO1021" s="63"/>
      <c r="AP1021" s="63"/>
      <c r="AQ1021" s="63"/>
      <c r="AT1021" s="63"/>
      <c r="AU1021" s="63"/>
      <c r="AV1021" s="63"/>
      <c r="AW1021" s="63"/>
      <c r="AX1021" s="63"/>
      <c r="AY1021" s="63"/>
      <c r="AZ1021" s="63"/>
      <c r="BA1021" s="63"/>
      <c r="BB1021" s="63"/>
      <c r="BC1021" s="63"/>
      <c r="BD1021" s="63"/>
      <c r="BE1021" s="63"/>
      <c r="BF1021" s="63"/>
      <c r="BG1021" s="63"/>
      <c r="BH1021" s="63"/>
      <c r="BI1021" s="63"/>
      <c r="BJ1021" s="63"/>
      <c r="BK1021" s="63"/>
      <c r="BL1021" s="63"/>
      <c r="BM1021" s="63"/>
      <c r="BN1021" s="63"/>
      <c r="BO1021" s="63"/>
      <c r="BR1021" s="63"/>
      <c r="BS1021" s="63"/>
      <c r="BT1021" s="63"/>
      <c r="BU1021" s="63"/>
      <c r="BV1021" s="63"/>
      <c r="BW1021" s="63"/>
      <c r="BX1021" s="63"/>
      <c r="BY1021" s="63"/>
      <c r="BZ1021" s="63"/>
      <c r="CA1021" s="63"/>
      <c r="CB1021" s="63"/>
      <c r="CC1021" s="63"/>
    </row>
    <row r="1022" spans="1:81" x14ac:dyDescent="0.35">
      <c r="A1022" s="97"/>
      <c r="B1022" s="82"/>
      <c r="C1022" s="82"/>
      <c r="D1022" s="82"/>
      <c r="E1022" s="82"/>
      <c r="F1022" s="63"/>
      <c r="G1022" s="63"/>
      <c r="H1022" s="63"/>
      <c r="I1022" s="63"/>
      <c r="J1022" s="63"/>
      <c r="K1022" s="63"/>
      <c r="L1022" s="63"/>
      <c r="M1022" s="63"/>
      <c r="N1022" s="63"/>
      <c r="O1022" s="63"/>
      <c r="P1022" s="63"/>
      <c r="Q1022" s="63"/>
      <c r="R1022" s="63"/>
      <c r="S1022" s="63"/>
      <c r="T1022" s="63"/>
      <c r="U1022" s="63"/>
      <c r="X1022" s="63"/>
      <c r="Y1022" s="63"/>
      <c r="Z1022" s="63"/>
      <c r="AA1022" s="63"/>
      <c r="AB1022" s="63"/>
      <c r="AC1022" s="63"/>
      <c r="AD1022" s="63"/>
      <c r="AE1022" s="110"/>
      <c r="AF1022" s="63"/>
      <c r="AG1022" s="63"/>
      <c r="AH1022" s="63"/>
      <c r="AI1022" s="63"/>
      <c r="AJ1022" s="63"/>
      <c r="AK1022" s="63"/>
      <c r="AL1022" s="63"/>
      <c r="AM1022" s="63"/>
      <c r="AN1022" s="63"/>
      <c r="AO1022" s="63"/>
      <c r="AP1022" s="63"/>
      <c r="AQ1022" s="63"/>
      <c r="AT1022" s="63"/>
      <c r="AU1022" s="63"/>
      <c r="AV1022" s="63"/>
      <c r="AW1022" s="63"/>
      <c r="AX1022" s="63"/>
      <c r="AY1022" s="63"/>
      <c r="AZ1022" s="63"/>
      <c r="BA1022" s="63"/>
      <c r="BB1022" s="63"/>
      <c r="BC1022" s="63"/>
      <c r="BD1022" s="63"/>
      <c r="BE1022" s="63"/>
      <c r="BF1022" s="63"/>
      <c r="BG1022" s="63"/>
      <c r="BH1022" s="63"/>
      <c r="BI1022" s="63"/>
      <c r="BJ1022" s="63"/>
      <c r="BK1022" s="63"/>
      <c r="BL1022" s="63"/>
      <c r="BM1022" s="63"/>
      <c r="BN1022" s="63"/>
      <c r="BO1022" s="63"/>
      <c r="BR1022" s="63"/>
      <c r="BS1022" s="63"/>
      <c r="BT1022" s="63"/>
      <c r="BU1022" s="63"/>
      <c r="BV1022" s="63"/>
      <c r="BW1022" s="63"/>
      <c r="BX1022" s="63"/>
      <c r="BY1022" s="63"/>
      <c r="BZ1022" s="63"/>
      <c r="CA1022" s="63"/>
      <c r="CB1022" s="63"/>
      <c r="CC1022" s="63"/>
    </row>
    <row r="1023" spans="1:81" x14ac:dyDescent="0.35">
      <c r="A1023" s="97"/>
      <c r="B1023" s="82"/>
      <c r="C1023" s="82"/>
      <c r="D1023" s="82"/>
      <c r="E1023" s="82"/>
      <c r="F1023" s="63"/>
      <c r="G1023" s="63"/>
      <c r="H1023" s="63"/>
      <c r="I1023" s="63"/>
      <c r="J1023" s="63"/>
      <c r="K1023" s="63"/>
      <c r="L1023" s="63"/>
      <c r="M1023" s="63"/>
      <c r="N1023" s="63"/>
      <c r="O1023" s="63"/>
      <c r="P1023" s="63"/>
      <c r="Q1023" s="63"/>
      <c r="R1023" s="63"/>
      <c r="S1023" s="63"/>
      <c r="T1023" s="63"/>
      <c r="U1023" s="63"/>
      <c r="X1023" s="63"/>
      <c r="Y1023" s="63"/>
      <c r="Z1023" s="63"/>
      <c r="AA1023" s="63"/>
      <c r="AB1023" s="63"/>
      <c r="AC1023" s="63"/>
      <c r="AD1023" s="63"/>
      <c r="AE1023" s="110"/>
      <c r="AF1023" s="63"/>
      <c r="AG1023" s="63"/>
      <c r="AH1023" s="63"/>
      <c r="AI1023" s="63"/>
      <c r="AJ1023" s="63"/>
      <c r="AK1023" s="63"/>
      <c r="AL1023" s="63"/>
      <c r="AM1023" s="63"/>
      <c r="AN1023" s="63"/>
      <c r="AO1023" s="63"/>
      <c r="AP1023" s="63"/>
      <c r="AQ1023" s="63"/>
      <c r="AT1023" s="63"/>
      <c r="AU1023" s="63"/>
      <c r="AV1023" s="63"/>
      <c r="AW1023" s="63"/>
      <c r="AX1023" s="63"/>
      <c r="AY1023" s="63"/>
      <c r="AZ1023" s="63"/>
      <c r="BA1023" s="63"/>
      <c r="BB1023" s="63"/>
      <c r="BC1023" s="63"/>
      <c r="BD1023" s="63"/>
      <c r="BE1023" s="63"/>
      <c r="BF1023" s="63"/>
      <c r="BG1023" s="63"/>
      <c r="BH1023" s="63"/>
      <c r="BI1023" s="63"/>
      <c r="BJ1023" s="63"/>
      <c r="BK1023" s="63"/>
      <c r="BL1023" s="63"/>
      <c r="BM1023" s="63"/>
      <c r="BN1023" s="63"/>
      <c r="BO1023" s="63"/>
      <c r="BR1023" s="63"/>
      <c r="BS1023" s="63"/>
      <c r="BT1023" s="63"/>
      <c r="BU1023" s="63"/>
      <c r="BV1023" s="63"/>
      <c r="BW1023" s="63"/>
      <c r="BX1023" s="63"/>
      <c r="BY1023" s="63"/>
      <c r="BZ1023" s="63"/>
      <c r="CA1023" s="63"/>
      <c r="CB1023" s="63"/>
      <c r="CC1023" s="63"/>
    </row>
    <row r="1024" spans="1:81" x14ac:dyDescent="0.35">
      <c r="A1024" s="97"/>
      <c r="B1024" s="82"/>
      <c r="C1024" s="82"/>
      <c r="D1024" s="82"/>
      <c r="E1024" s="82"/>
      <c r="F1024" s="63"/>
      <c r="G1024" s="63"/>
      <c r="H1024" s="63"/>
      <c r="I1024" s="63"/>
      <c r="J1024" s="63"/>
      <c r="K1024" s="63"/>
      <c r="L1024" s="63"/>
      <c r="M1024" s="63"/>
      <c r="N1024" s="63"/>
      <c r="O1024" s="63"/>
      <c r="P1024" s="63"/>
      <c r="Q1024" s="63"/>
      <c r="R1024" s="63"/>
      <c r="S1024" s="63"/>
      <c r="T1024" s="63"/>
      <c r="U1024" s="63"/>
      <c r="X1024" s="63"/>
      <c r="Y1024" s="63"/>
      <c r="Z1024" s="63"/>
      <c r="AA1024" s="63"/>
      <c r="AB1024" s="63"/>
      <c r="AC1024" s="63"/>
      <c r="AD1024" s="63"/>
      <c r="AE1024" s="110"/>
      <c r="AF1024" s="63"/>
      <c r="AG1024" s="63"/>
      <c r="AH1024" s="63"/>
      <c r="AI1024" s="63"/>
      <c r="AJ1024" s="63"/>
      <c r="AK1024" s="63"/>
      <c r="AL1024" s="63"/>
      <c r="AM1024" s="63"/>
      <c r="AN1024" s="63"/>
      <c r="AO1024" s="63"/>
      <c r="AP1024" s="63"/>
      <c r="AQ1024" s="63"/>
      <c r="AT1024" s="63"/>
      <c r="AU1024" s="63"/>
      <c r="AV1024" s="63"/>
      <c r="AW1024" s="63"/>
      <c r="AX1024" s="63"/>
      <c r="AY1024" s="63"/>
      <c r="AZ1024" s="63"/>
      <c r="BA1024" s="63"/>
      <c r="BB1024" s="63"/>
      <c r="BC1024" s="63"/>
      <c r="BD1024" s="63"/>
      <c r="BE1024" s="63"/>
      <c r="BF1024" s="63"/>
      <c r="BG1024" s="63"/>
      <c r="BH1024" s="63"/>
      <c r="BI1024" s="63"/>
      <c r="BJ1024" s="63"/>
      <c r="BK1024" s="63"/>
      <c r="BL1024" s="63"/>
      <c r="BM1024" s="63"/>
      <c r="BN1024" s="63"/>
      <c r="BO1024" s="63"/>
      <c r="BR1024" s="63"/>
      <c r="BS1024" s="63"/>
      <c r="BT1024" s="63"/>
      <c r="BU1024" s="63"/>
      <c r="BV1024" s="63"/>
      <c r="BW1024" s="63"/>
      <c r="BX1024" s="63"/>
      <c r="BY1024" s="63"/>
      <c r="BZ1024" s="63"/>
      <c r="CA1024" s="63"/>
      <c r="CB1024" s="63"/>
      <c r="CC1024" s="63"/>
    </row>
    <row r="1025" spans="1:82" x14ac:dyDescent="0.35">
      <c r="A1025" s="97"/>
      <c r="B1025" s="82"/>
      <c r="C1025" s="82"/>
      <c r="D1025" s="82"/>
      <c r="E1025" s="82"/>
      <c r="F1025" s="63"/>
      <c r="G1025" s="63"/>
      <c r="H1025" s="63"/>
      <c r="I1025" s="63"/>
      <c r="J1025" s="63"/>
      <c r="K1025" s="63"/>
      <c r="L1025" s="63"/>
      <c r="M1025" s="63"/>
      <c r="N1025" s="63"/>
      <c r="O1025" s="63"/>
      <c r="P1025" s="63"/>
      <c r="Q1025" s="63"/>
      <c r="R1025" s="63"/>
      <c r="S1025" s="63"/>
      <c r="T1025" s="63"/>
      <c r="U1025" s="63"/>
      <c r="X1025" s="63"/>
      <c r="Y1025" s="63"/>
      <c r="Z1025" s="63"/>
      <c r="AA1025" s="63"/>
      <c r="AB1025" s="63"/>
      <c r="AC1025" s="63"/>
      <c r="AD1025" s="63"/>
      <c r="AE1025" s="110"/>
      <c r="AF1025" s="63"/>
      <c r="AG1025" s="63"/>
      <c r="AH1025" s="63"/>
      <c r="AI1025" s="63"/>
      <c r="AJ1025" s="63"/>
      <c r="AK1025" s="63"/>
      <c r="AL1025" s="63"/>
      <c r="AM1025" s="63"/>
      <c r="AN1025" s="63"/>
      <c r="AO1025" s="63"/>
      <c r="AP1025" s="63"/>
      <c r="AQ1025" s="63"/>
      <c r="AT1025" s="63"/>
      <c r="AU1025" s="63"/>
      <c r="AV1025" s="63"/>
      <c r="AW1025" s="63"/>
      <c r="AX1025" s="63"/>
      <c r="AY1025" s="63"/>
      <c r="AZ1025" s="63"/>
      <c r="BA1025" s="63"/>
      <c r="BB1025" s="63"/>
      <c r="BC1025" s="63"/>
      <c r="BD1025" s="63"/>
      <c r="BE1025" s="63"/>
      <c r="BF1025" s="63"/>
      <c r="BG1025" s="63"/>
      <c r="BH1025" s="63"/>
      <c r="BI1025" s="63"/>
      <c r="BJ1025" s="63"/>
      <c r="BK1025" s="63"/>
      <c r="BL1025" s="63"/>
      <c r="BM1025" s="63"/>
      <c r="BN1025" s="63"/>
      <c r="BO1025" s="63"/>
      <c r="BR1025" s="63"/>
      <c r="BS1025" s="63"/>
      <c r="BT1025" s="63"/>
      <c r="BU1025" s="63"/>
      <c r="BV1025" s="63"/>
      <c r="BW1025" s="63"/>
      <c r="BX1025" s="63"/>
      <c r="BY1025" s="63"/>
      <c r="BZ1025" s="63"/>
      <c r="CA1025" s="63"/>
      <c r="CB1025" s="63"/>
      <c r="CC1025" s="63"/>
    </row>
    <row r="1026" spans="1:82" x14ac:dyDescent="0.35">
      <c r="A1026" s="97"/>
      <c r="B1026" s="82"/>
      <c r="C1026" s="82"/>
      <c r="D1026" s="82"/>
      <c r="E1026" s="82"/>
      <c r="F1026" s="63"/>
      <c r="G1026" s="63"/>
      <c r="H1026" s="63"/>
      <c r="I1026" s="63"/>
      <c r="J1026" s="63"/>
      <c r="K1026" s="63"/>
      <c r="L1026" s="63"/>
      <c r="M1026" s="63"/>
      <c r="N1026" s="63"/>
      <c r="O1026" s="63"/>
      <c r="P1026" s="63"/>
      <c r="Q1026" s="63"/>
      <c r="R1026" s="63"/>
      <c r="S1026" s="63"/>
      <c r="T1026" s="63"/>
      <c r="U1026" s="63"/>
      <c r="X1026" s="63"/>
      <c r="Y1026" s="63"/>
      <c r="Z1026" s="63"/>
      <c r="AA1026" s="63"/>
      <c r="AB1026" s="63"/>
      <c r="AC1026" s="63"/>
      <c r="AD1026" s="63"/>
      <c r="AE1026" s="110"/>
      <c r="AF1026" s="63"/>
      <c r="AG1026" s="63"/>
      <c r="AH1026" s="63"/>
      <c r="AI1026" s="63"/>
      <c r="AJ1026" s="63"/>
      <c r="AK1026" s="63"/>
      <c r="AL1026" s="63"/>
      <c r="AM1026" s="63"/>
      <c r="AN1026" s="63"/>
      <c r="AO1026" s="63"/>
      <c r="AP1026" s="63"/>
      <c r="AQ1026" s="63"/>
      <c r="AT1026" s="63"/>
      <c r="AU1026" s="63"/>
      <c r="AV1026" s="63"/>
      <c r="AW1026" s="63"/>
      <c r="AX1026" s="63"/>
      <c r="AY1026" s="63"/>
      <c r="AZ1026" s="63"/>
      <c r="BA1026" s="63"/>
      <c r="BB1026" s="63"/>
      <c r="BC1026" s="63"/>
      <c r="BD1026" s="63"/>
      <c r="BE1026" s="63"/>
      <c r="BF1026" s="63"/>
      <c r="BG1026" s="63"/>
      <c r="BH1026" s="63"/>
      <c r="BI1026" s="63"/>
      <c r="BJ1026" s="63"/>
      <c r="BK1026" s="63"/>
      <c r="BL1026" s="63"/>
      <c r="BM1026" s="63"/>
      <c r="BN1026" s="63"/>
      <c r="BO1026" s="63"/>
      <c r="BR1026" s="63"/>
      <c r="BS1026" s="63"/>
      <c r="BT1026" s="63"/>
      <c r="BU1026" s="63"/>
      <c r="BV1026" s="63"/>
      <c r="BW1026" s="63"/>
      <c r="BX1026" s="63"/>
      <c r="BY1026" s="63"/>
      <c r="BZ1026" s="63"/>
      <c r="CA1026" s="63"/>
      <c r="CB1026" s="63"/>
      <c r="CC1026" s="63"/>
    </row>
    <row r="1027" spans="1:82" x14ac:dyDescent="0.35">
      <c r="A1027" s="97"/>
      <c r="B1027" s="82"/>
      <c r="C1027" s="82"/>
      <c r="D1027" s="82"/>
      <c r="E1027" s="82"/>
      <c r="F1027" s="63"/>
      <c r="G1027" s="63"/>
      <c r="H1027" s="63"/>
      <c r="I1027" s="63"/>
      <c r="J1027" s="63"/>
      <c r="K1027" s="63"/>
      <c r="L1027" s="63"/>
      <c r="M1027" s="63"/>
      <c r="N1027" s="63"/>
      <c r="O1027" s="63"/>
      <c r="P1027" s="63"/>
      <c r="Q1027" s="63"/>
      <c r="R1027" s="63"/>
      <c r="S1027" s="63"/>
      <c r="T1027" s="63"/>
      <c r="U1027" s="63"/>
      <c r="X1027" s="63"/>
      <c r="Y1027" s="63"/>
      <c r="Z1027" s="63"/>
      <c r="AA1027" s="63"/>
      <c r="AB1027" s="63"/>
      <c r="AC1027" s="63"/>
      <c r="AD1027" s="63"/>
      <c r="AE1027" s="110"/>
      <c r="AF1027" s="63"/>
      <c r="AG1027" s="63"/>
      <c r="AH1027" s="63"/>
      <c r="AI1027" s="63"/>
      <c r="AJ1027" s="63"/>
      <c r="AK1027" s="63"/>
      <c r="AL1027" s="63"/>
      <c r="AM1027" s="63"/>
      <c r="AN1027" s="63"/>
      <c r="AO1027" s="63"/>
      <c r="AP1027" s="63"/>
      <c r="AQ1027" s="63"/>
      <c r="AT1027" s="63"/>
      <c r="AU1027" s="63"/>
      <c r="AV1027" s="63"/>
      <c r="AW1027" s="63"/>
      <c r="AX1027" s="63"/>
      <c r="AY1027" s="63"/>
      <c r="AZ1027" s="63"/>
      <c r="BA1027" s="63"/>
      <c r="BB1027" s="63"/>
      <c r="BC1027" s="63"/>
      <c r="BD1027" s="63"/>
      <c r="BE1027" s="63"/>
      <c r="BF1027" s="63"/>
      <c r="BG1027" s="63"/>
      <c r="BH1027" s="63"/>
      <c r="BI1027" s="63"/>
      <c r="BJ1027" s="63"/>
      <c r="BK1027" s="63"/>
      <c r="BL1027" s="63"/>
      <c r="BM1027" s="63"/>
      <c r="BN1027" s="63"/>
      <c r="BO1027" s="63"/>
      <c r="BR1027" s="63"/>
      <c r="BS1027" s="63"/>
      <c r="BT1027" s="63"/>
      <c r="BU1027" s="63"/>
      <c r="BV1027" s="63"/>
      <c r="BW1027" s="63"/>
      <c r="BX1027" s="63"/>
      <c r="BY1027" s="63"/>
      <c r="BZ1027" s="63"/>
      <c r="CA1027" s="63"/>
      <c r="CB1027" s="63"/>
      <c r="CC1027" s="63"/>
    </row>
    <row r="1028" spans="1:82" x14ac:dyDescent="0.35">
      <c r="A1028" s="97"/>
      <c r="B1028" s="82"/>
      <c r="C1028" s="82"/>
      <c r="D1028" s="82"/>
      <c r="E1028" s="82"/>
      <c r="F1028" s="63"/>
      <c r="G1028" s="63"/>
      <c r="H1028" s="63"/>
      <c r="I1028" s="63"/>
      <c r="J1028" s="63"/>
      <c r="K1028" s="63"/>
      <c r="L1028" s="63"/>
      <c r="M1028" s="63"/>
      <c r="N1028" s="63"/>
      <c r="O1028" s="63"/>
      <c r="P1028" s="63"/>
      <c r="Q1028" s="63"/>
      <c r="R1028" s="63"/>
      <c r="S1028" s="63"/>
      <c r="T1028" s="63"/>
      <c r="U1028" s="63"/>
      <c r="X1028" s="63"/>
      <c r="Y1028" s="63"/>
      <c r="Z1028" s="63"/>
      <c r="AA1028" s="63"/>
      <c r="AB1028" s="63"/>
      <c r="AC1028" s="63"/>
      <c r="AD1028" s="63"/>
      <c r="AE1028" s="110"/>
      <c r="AF1028" s="63"/>
      <c r="AG1028" s="63"/>
      <c r="AH1028" s="63"/>
      <c r="AI1028" s="63"/>
      <c r="AJ1028" s="63"/>
      <c r="AK1028" s="63"/>
      <c r="AL1028" s="63"/>
      <c r="AM1028" s="63"/>
      <c r="AN1028" s="63"/>
      <c r="AO1028" s="63"/>
      <c r="AP1028" s="63"/>
      <c r="AQ1028" s="63"/>
      <c r="AT1028" s="63"/>
      <c r="AU1028" s="63"/>
      <c r="AV1028" s="63"/>
      <c r="AW1028" s="63"/>
      <c r="AX1028" s="63"/>
      <c r="AY1028" s="63"/>
      <c r="AZ1028" s="63"/>
      <c r="BA1028" s="63"/>
      <c r="BB1028" s="63"/>
      <c r="BC1028" s="63"/>
      <c r="BD1028" s="63"/>
      <c r="BE1028" s="63"/>
      <c r="BF1028" s="63"/>
      <c r="BG1028" s="63"/>
      <c r="BH1028" s="63"/>
      <c r="BI1028" s="63"/>
      <c r="BJ1028" s="63"/>
      <c r="BK1028" s="63"/>
      <c r="BL1028" s="63"/>
      <c r="BM1028" s="63"/>
      <c r="BN1028" s="63"/>
      <c r="BO1028" s="63"/>
      <c r="BR1028" s="63"/>
      <c r="BS1028" s="63"/>
      <c r="BT1028" s="63"/>
      <c r="BU1028" s="63"/>
      <c r="BV1028" s="63"/>
      <c r="BW1028" s="63"/>
      <c r="BX1028" s="63"/>
      <c r="BY1028" s="63"/>
      <c r="BZ1028" s="63"/>
      <c r="CA1028" s="63"/>
      <c r="CB1028" s="63"/>
      <c r="CC1028" s="63"/>
    </row>
    <row r="1029" spans="1:82" x14ac:dyDescent="0.35">
      <c r="A1029" s="97"/>
      <c r="B1029" s="82"/>
      <c r="C1029" s="82"/>
      <c r="D1029" s="82"/>
      <c r="E1029" s="82"/>
      <c r="F1029" s="63"/>
      <c r="G1029" s="63"/>
      <c r="H1029" s="63"/>
      <c r="I1029" s="63"/>
      <c r="J1029" s="63"/>
      <c r="K1029" s="63"/>
      <c r="L1029" s="63"/>
      <c r="M1029" s="63"/>
      <c r="N1029" s="63"/>
      <c r="O1029" s="63"/>
      <c r="P1029" s="63"/>
      <c r="Q1029" s="63"/>
      <c r="R1029" s="63"/>
      <c r="S1029" s="63"/>
      <c r="T1029" s="63"/>
      <c r="U1029" s="63"/>
      <c r="X1029" s="63"/>
      <c r="Y1029" s="63"/>
      <c r="Z1029" s="63"/>
      <c r="AA1029" s="63"/>
      <c r="AB1029" s="63"/>
      <c r="AC1029" s="63"/>
      <c r="AD1029" s="63"/>
      <c r="AE1029" s="110"/>
      <c r="AF1029" s="63"/>
      <c r="AG1029" s="63"/>
      <c r="AH1029" s="63"/>
      <c r="AI1029" s="63"/>
      <c r="AJ1029" s="63"/>
      <c r="AK1029" s="63"/>
      <c r="AL1029" s="63"/>
      <c r="AM1029" s="63"/>
      <c r="AN1029" s="63"/>
      <c r="AO1029" s="63"/>
      <c r="AP1029" s="63"/>
      <c r="AQ1029" s="63"/>
      <c r="AT1029" s="63"/>
      <c r="AU1029" s="63"/>
      <c r="AV1029" s="63"/>
      <c r="AW1029" s="63"/>
      <c r="AX1029" s="63"/>
      <c r="AY1029" s="63"/>
      <c r="AZ1029" s="63"/>
      <c r="BA1029" s="63"/>
      <c r="BB1029" s="63"/>
      <c r="BC1029" s="63"/>
      <c r="BD1029" s="63"/>
      <c r="BE1029" s="63"/>
      <c r="BF1029" s="63"/>
      <c r="BG1029" s="63"/>
      <c r="BH1029" s="63"/>
      <c r="BI1029" s="63"/>
      <c r="BJ1029" s="63"/>
      <c r="BK1029" s="63"/>
      <c r="BL1029" s="63"/>
      <c r="BM1029" s="63"/>
      <c r="BN1029" s="63"/>
      <c r="BO1029" s="63"/>
      <c r="BR1029" s="63"/>
      <c r="BS1029" s="63"/>
      <c r="BT1029" s="63"/>
      <c r="BU1029" s="63"/>
      <c r="BV1029" s="63"/>
      <c r="BW1029" s="63"/>
      <c r="BX1029" s="63"/>
      <c r="BY1029" s="63"/>
      <c r="BZ1029" s="63"/>
      <c r="CA1029" s="63"/>
      <c r="CB1029" s="63"/>
      <c r="CC1029" s="63"/>
    </row>
    <row r="1030" spans="1:82" x14ac:dyDescent="0.35">
      <c r="A1030" s="97"/>
      <c r="B1030" s="82"/>
      <c r="C1030" s="82"/>
      <c r="D1030" s="82"/>
      <c r="E1030" s="82"/>
      <c r="F1030" s="63"/>
      <c r="G1030" s="63"/>
      <c r="H1030" s="63"/>
      <c r="I1030" s="63"/>
      <c r="J1030" s="63"/>
      <c r="K1030" s="63"/>
      <c r="L1030" s="63"/>
      <c r="M1030" s="63"/>
      <c r="N1030" s="63"/>
      <c r="O1030" s="63"/>
      <c r="P1030" s="63"/>
      <c r="Q1030" s="63"/>
      <c r="R1030" s="63"/>
      <c r="S1030" s="63"/>
      <c r="T1030" s="63"/>
      <c r="U1030" s="63"/>
      <c r="X1030" s="63"/>
      <c r="Y1030" s="63"/>
      <c r="Z1030" s="63"/>
      <c r="AA1030" s="63"/>
      <c r="AB1030" s="63"/>
      <c r="AC1030" s="63"/>
      <c r="AD1030" s="63"/>
      <c r="AE1030" s="110"/>
      <c r="AF1030" s="63"/>
      <c r="AG1030" s="63"/>
      <c r="AH1030" s="63"/>
      <c r="AI1030" s="63"/>
      <c r="AJ1030" s="63"/>
      <c r="AK1030" s="63"/>
      <c r="AL1030" s="63"/>
      <c r="AM1030" s="63"/>
      <c r="AN1030" s="63"/>
      <c r="AO1030" s="63"/>
      <c r="AP1030" s="63"/>
      <c r="AQ1030" s="63"/>
      <c r="AT1030" s="63"/>
      <c r="AU1030" s="63"/>
      <c r="AV1030" s="63"/>
      <c r="AW1030" s="63"/>
      <c r="AX1030" s="63"/>
      <c r="AY1030" s="63"/>
      <c r="AZ1030" s="63"/>
      <c r="BA1030" s="63"/>
      <c r="BB1030" s="63"/>
      <c r="BC1030" s="63"/>
      <c r="BD1030" s="63"/>
      <c r="BE1030" s="63"/>
      <c r="BF1030" s="63"/>
      <c r="BG1030" s="63"/>
      <c r="BH1030" s="63"/>
      <c r="BI1030" s="63"/>
      <c r="BJ1030" s="63"/>
      <c r="BK1030" s="63"/>
      <c r="BL1030" s="63"/>
      <c r="BM1030" s="63"/>
      <c r="BN1030" s="63"/>
      <c r="BO1030" s="63"/>
      <c r="BR1030" s="63"/>
      <c r="BS1030" s="63"/>
      <c r="BT1030" s="63"/>
      <c r="BU1030" s="63"/>
      <c r="BV1030" s="63"/>
      <c r="BW1030" s="63"/>
      <c r="BX1030" s="63"/>
      <c r="BY1030" s="63"/>
      <c r="BZ1030" s="63"/>
      <c r="CA1030" s="63"/>
      <c r="CB1030" s="63"/>
      <c r="CC1030" s="63"/>
    </row>
    <row r="1031" spans="1:82" x14ac:dyDescent="0.35">
      <c r="A1031" s="97"/>
      <c r="B1031" s="82"/>
      <c r="C1031" s="82"/>
      <c r="D1031" s="82"/>
      <c r="E1031" s="82"/>
      <c r="F1031" s="63"/>
      <c r="G1031" s="63"/>
      <c r="H1031" s="63"/>
      <c r="I1031" s="63"/>
      <c r="J1031" s="63"/>
      <c r="K1031" s="63"/>
      <c r="L1031" s="63"/>
      <c r="M1031" s="63"/>
      <c r="N1031" s="63"/>
      <c r="O1031" s="63"/>
      <c r="P1031" s="63"/>
      <c r="Q1031" s="63"/>
      <c r="R1031" s="63"/>
      <c r="S1031" s="63"/>
      <c r="T1031" s="63"/>
      <c r="U1031" s="63"/>
      <c r="X1031" s="63"/>
      <c r="Y1031" s="63"/>
      <c r="Z1031" s="63"/>
      <c r="AA1031" s="63"/>
      <c r="AB1031" s="63"/>
      <c r="AC1031" s="63"/>
      <c r="AD1031" s="63"/>
      <c r="AE1031" s="110"/>
      <c r="AF1031" s="63"/>
      <c r="AG1031" s="63"/>
      <c r="AH1031" s="63"/>
      <c r="AI1031" s="63"/>
      <c r="AJ1031" s="63"/>
      <c r="AK1031" s="63"/>
      <c r="AL1031" s="63"/>
      <c r="AM1031" s="63"/>
      <c r="AN1031" s="63"/>
      <c r="AO1031" s="63"/>
      <c r="AP1031" s="63"/>
      <c r="AQ1031" s="63"/>
      <c r="AT1031" s="63"/>
      <c r="AU1031" s="63"/>
      <c r="AV1031" s="63"/>
      <c r="AW1031" s="63"/>
      <c r="AX1031" s="63"/>
      <c r="AY1031" s="63"/>
      <c r="AZ1031" s="63"/>
      <c r="BA1031" s="63"/>
      <c r="BB1031" s="63"/>
      <c r="BC1031" s="63"/>
      <c r="BD1031" s="63"/>
      <c r="BE1031" s="63"/>
      <c r="BF1031" s="63"/>
      <c r="BG1031" s="63"/>
      <c r="BH1031" s="63"/>
      <c r="BI1031" s="63"/>
      <c r="BJ1031" s="63"/>
      <c r="BK1031" s="63"/>
      <c r="BL1031" s="63"/>
      <c r="BM1031" s="63"/>
      <c r="BN1031" s="63"/>
      <c r="BO1031" s="63"/>
      <c r="BR1031" s="63"/>
      <c r="BS1031" s="63"/>
      <c r="BT1031" s="63"/>
      <c r="BU1031" s="63"/>
      <c r="BV1031" s="63"/>
      <c r="BW1031" s="63"/>
      <c r="BX1031" s="63"/>
      <c r="BY1031" s="63"/>
      <c r="BZ1031" s="63"/>
      <c r="CA1031" s="63"/>
      <c r="CB1031" s="63"/>
      <c r="CC1031" s="63"/>
    </row>
    <row r="1032" spans="1:82" s="100" customFormat="1" x14ac:dyDescent="0.35">
      <c r="A1032" s="98"/>
      <c r="B1032" s="99"/>
      <c r="C1032" s="99"/>
      <c r="D1032" s="99"/>
      <c r="E1032" s="99"/>
      <c r="V1032" s="63"/>
      <c r="W1032" s="63"/>
      <c r="AE1032" s="101"/>
      <c r="AR1032" s="63"/>
      <c r="AS1032" s="63"/>
      <c r="AT1032" s="102"/>
      <c r="BO1032" s="102"/>
      <c r="BP1032" s="63"/>
      <c r="BQ1032" s="63"/>
      <c r="CD1032" s="63"/>
    </row>
    <row r="1033" spans="1:82" s="78" customFormat="1" x14ac:dyDescent="0.35">
      <c r="A1033" s="104"/>
      <c r="B1033" s="105"/>
      <c r="C1033" s="105"/>
      <c r="D1033" s="105"/>
      <c r="E1033" s="105"/>
      <c r="V1033" s="63"/>
      <c r="W1033" s="63"/>
      <c r="AE1033" s="79"/>
      <c r="AR1033" s="63"/>
      <c r="AS1033" s="63"/>
      <c r="AT1033" s="103"/>
      <c r="BO1033" s="103"/>
      <c r="BP1033" s="63"/>
      <c r="BQ1033" s="63"/>
      <c r="CD1033" s="63"/>
    </row>
    <row r="1034" spans="1:82" x14ac:dyDescent="0.35">
      <c r="A1034" s="97"/>
      <c r="B1034" s="82"/>
      <c r="C1034" s="82"/>
      <c r="D1034" s="82"/>
      <c r="E1034" s="82"/>
      <c r="F1034" s="63"/>
      <c r="G1034" s="63"/>
      <c r="H1034" s="63"/>
      <c r="I1034" s="63"/>
      <c r="J1034" s="63"/>
      <c r="K1034" s="63"/>
      <c r="L1034" s="63"/>
      <c r="M1034" s="63"/>
      <c r="N1034" s="63"/>
      <c r="O1034" s="63"/>
      <c r="P1034" s="63"/>
      <c r="Q1034" s="63"/>
      <c r="R1034" s="63"/>
      <c r="S1034" s="63"/>
      <c r="T1034" s="63"/>
      <c r="U1034" s="63"/>
      <c r="X1034" s="63"/>
      <c r="Y1034" s="63"/>
      <c r="Z1034" s="63"/>
      <c r="AA1034" s="63"/>
      <c r="AB1034" s="63"/>
      <c r="AC1034" s="63"/>
      <c r="AD1034" s="63"/>
      <c r="AE1034" s="110"/>
      <c r="AF1034" s="63"/>
      <c r="AG1034" s="63"/>
      <c r="AH1034" s="63"/>
      <c r="AI1034" s="63"/>
      <c r="AJ1034" s="63"/>
      <c r="AK1034" s="63"/>
      <c r="AL1034" s="63"/>
      <c r="AM1034" s="63"/>
      <c r="AN1034" s="63"/>
      <c r="AO1034" s="63"/>
      <c r="AP1034" s="63"/>
      <c r="AQ1034" s="63"/>
      <c r="AT1034" s="63"/>
      <c r="AU1034" s="63"/>
      <c r="AV1034" s="63"/>
      <c r="AW1034" s="63"/>
      <c r="AX1034" s="63"/>
      <c r="AY1034" s="63"/>
      <c r="AZ1034" s="63"/>
      <c r="BA1034" s="63"/>
      <c r="BB1034" s="63"/>
      <c r="BC1034" s="63"/>
      <c r="BD1034" s="63"/>
      <c r="BE1034" s="63"/>
      <c r="BF1034" s="63"/>
      <c r="BG1034" s="63"/>
      <c r="BH1034" s="63"/>
      <c r="BI1034" s="63"/>
      <c r="BJ1034" s="63"/>
      <c r="BK1034" s="63"/>
      <c r="BL1034" s="63"/>
      <c r="BM1034" s="63"/>
      <c r="BN1034" s="63"/>
      <c r="BO1034" s="63"/>
      <c r="BR1034" s="63"/>
      <c r="BS1034" s="63"/>
      <c r="BT1034" s="63"/>
      <c r="BU1034" s="63"/>
      <c r="BV1034" s="63"/>
      <c r="BW1034" s="63"/>
      <c r="BX1034" s="63"/>
      <c r="BY1034" s="63"/>
      <c r="BZ1034" s="63"/>
      <c r="CA1034" s="63"/>
      <c r="CB1034" s="63"/>
      <c r="CC1034" s="63"/>
    </row>
    <row r="1035" spans="1:82" x14ac:dyDescent="0.35">
      <c r="A1035" s="97"/>
      <c r="B1035" s="82"/>
      <c r="C1035" s="82"/>
      <c r="D1035" s="82"/>
      <c r="E1035" s="82"/>
      <c r="F1035" s="63"/>
      <c r="G1035" s="63"/>
      <c r="H1035" s="63"/>
      <c r="I1035" s="63"/>
      <c r="J1035" s="63"/>
      <c r="K1035" s="63"/>
      <c r="L1035" s="63"/>
      <c r="M1035" s="63"/>
      <c r="N1035" s="63"/>
      <c r="O1035" s="63"/>
      <c r="P1035" s="63"/>
      <c r="Q1035" s="63"/>
      <c r="R1035" s="63"/>
      <c r="S1035" s="63"/>
      <c r="T1035" s="63"/>
      <c r="U1035" s="63"/>
      <c r="X1035" s="63"/>
      <c r="Y1035" s="63"/>
      <c r="Z1035" s="63"/>
      <c r="AA1035" s="63"/>
      <c r="AB1035" s="63"/>
      <c r="AC1035" s="63"/>
      <c r="AD1035" s="63"/>
      <c r="AE1035" s="110"/>
      <c r="AF1035" s="63"/>
      <c r="AG1035" s="63"/>
      <c r="AH1035" s="63"/>
      <c r="AI1035" s="63"/>
      <c r="AJ1035" s="63"/>
      <c r="AK1035" s="63"/>
      <c r="AL1035" s="63"/>
      <c r="AM1035" s="63"/>
      <c r="AN1035" s="63"/>
      <c r="AO1035" s="63"/>
      <c r="AP1035" s="63"/>
      <c r="AQ1035" s="63"/>
      <c r="AT1035" s="63"/>
      <c r="AU1035" s="63"/>
      <c r="AV1035" s="63"/>
      <c r="AW1035" s="63"/>
      <c r="AX1035" s="63"/>
      <c r="AY1035" s="63"/>
      <c r="AZ1035" s="63"/>
      <c r="BA1035" s="63"/>
      <c r="BB1035" s="63"/>
      <c r="BC1035" s="63"/>
      <c r="BD1035" s="63"/>
      <c r="BE1035" s="63"/>
      <c r="BF1035" s="63"/>
      <c r="BG1035" s="63"/>
      <c r="BH1035" s="63"/>
      <c r="BI1035" s="63"/>
      <c r="BJ1035" s="63"/>
      <c r="BK1035" s="63"/>
      <c r="BL1035" s="63"/>
      <c r="BM1035" s="63"/>
      <c r="BN1035" s="63"/>
      <c r="BO1035" s="63"/>
      <c r="BR1035" s="63"/>
      <c r="BS1035" s="63"/>
      <c r="BT1035" s="63"/>
      <c r="BU1035" s="63"/>
      <c r="BV1035" s="63"/>
      <c r="BW1035" s="63"/>
      <c r="BX1035" s="63"/>
      <c r="BY1035" s="63"/>
      <c r="BZ1035" s="63"/>
      <c r="CA1035" s="63"/>
      <c r="CB1035" s="63"/>
      <c r="CC1035" s="63"/>
    </row>
    <row r="1036" spans="1:82" x14ac:dyDescent="0.35">
      <c r="A1036" s="97"/>
      <c r="B1036" s="82"/>
      <c r="C1036" s="82"/>
      <c r="D1036" s="82"/>
      <c r="E1036" s="82"/>
      <c r="F1036" s="63"/>
      <c r="G1036" s="63"/>
      <c r="H1036" s="63"/>
      <c r="I1036" s="63"/>
      <c r="J1036" s="63"/>
      <c r="K1036" s="63"/>
      <c r="L1036" s="63"/>
      <c r="M1036" s="63"/>
      <c r="N1036" s="63"/>
      <c r="O1036" s="63"/>
      <c r="P1036" s="63"/>
      <c r="Q1036" s="63"/>
      <c r="R1036" s="63"/>
      <c r="S1036" s="63"/>
      <c r="T1036" s="63"/>
      <c r="U1036" s="63"/>
      <c r="X1036" s="63"/>
      <c r="Y1036" s="63"/>
      <c r="Z1036" s="63"/>
      <c r="AA1036" s="63"/>
      <c r="AB1036" s="63"/>
      <c r="AC1036" s="63"/>
      <c r="AD1036" s="63"/>
      <c r="AE1036" s="110"/>
      <c r="AF1036" s="63"/>
      <c r="AG1036" s="63"/>
      <c r="AH1036" s="63"/>
      <c r="AI1036" s="63"/>
      <c r="AJ1036" s="63"/>
      <c r="AK1036" s="63"/>
      <c r="AL1036" s="63"/>
      <c r="AM1036" s="63"/>
      <c r="AN1036" s="63"/>
      <c r="AO1036" s="63"/>
      <c r="AP1036" s="63"/>
      <c r="AQ1036" s="63"/>
      <c r="AT1036" s="63"/>
      <c r="AU1036" s="63"/>
      <c r="AV1036" s="63"/>
      <c r="AW1036" s="63"/>
      <c r="AX1036" s="63"/>
      <c r="AY1036" s="63"/>
      <c r="AZ1036" s="63"/>
      <c r="BA1036" s="63"/>
      <c r="BB1036" s="63"/>
      <c r="BC1036" s="63"/>
      <c r="BD1036" s="63"/>
      <c r="BE1036" s="63"/>
      <c r="BF1036" s="63"/>
      <c r="BG1036" s="63"/>
      <c r="BH1036" s="63"/>
      <c r="BI1036" s="63"/>
      <c r="BJ1036" s="63"/>
      <c r="BK1036" s="63"/>
      <c r="BL1036" s="63"/>
      <c r="BM1036" s="63"/>
      <c r="BN1036" s="63"/>
      <c r="BO1036" s="63"/>
      <c r="BR1036" s="63"/>
      <c r="BS1036" s="63"/>
      <c r="BT1036" s="63"/>
      <c r="BU1036" s="63"/>
      <c r="BV1036" s="63"/>
      <c r="BW1036" s="63"/>
      <c r="BX1036" s="63"/>
      <c r="BY1036" s="63"/>
      <c r="BZ1036" s="63"/>
      <c r="CA1036" s="63"/>
      <c r="CB1036" s="63"/>
      <c r="CC1036" s="63"/>
    </row>
    <row r="1037" spans="1:82" x14ac:dyDescent="0.35">
      <c r="A1037" s="97"/>
      <c r="B1037" s="82"/>
      <c r="C1037" s="82"/>
      <c r="D1037" s="82"/>
      <c r="E1037" s="82"/>
      <c r="F1037" s="63"/>
      <c r="G1037" s="63"/>
      <c r="H1037" s="63"/>
      <c r="I1037" s="63"/>
      <c r="J1037" s="63"/>
      <c r="K1037" s="63"/>
      <c r="L1037" s="63"/>
      <c r="M1037" s="63"/>
      <c r="N1037" s="63"/>
      <c r="O1037" s="63"/>
      <c r="P1037" s="63"/>
      <c r="Q1037" s="63"/>
      <c r="R1037" s="63"/>
      <c r="S1037" s="63"/>
      <c r="T1037" s="63"/>
      <c r="U1037" s="63"/>
      <c r="X1037" s="63"/>
      <c r="Y1037" s="63"/>
      <c r="Z1037" s="63"/>
      <c r="AA1037" s="63"/>
      <c r="AB1037" s="63"/>
      <c r="AC1037" s="63"/>
      <c r="AD1037" s="63"/>
      <c r="AE1037" s="110"/>
      <c r="AF1037" s="63"/>
      <c r="AG1037" s="63"/>
      <c r="AH1037" s="63"/>
      <c r="AI1037" s="63"/>
      <c r="AJ1037" s="63"/>
      <c r="AK1037" s="63"/>
      <c r="AL1037" s="63"/>
      <c r="AM1037" s="63"/>
      <c r="AN1037" s="63"/>
      <c r="AO1037" s="63"/>
      <c r="AP1037" s="63"/>
      <c r="AQ1037" s="63"/>
      <c r="AT1037" s="63"/>
      <c r="AU1037" s="63"/>
      <c r="AV1037" s="63"/>
      <c r="AW1037" s="63"/>
      <c r="AX1037" s="63"/>
      <c r="AY1037" s="63"/>
      <c r="AZ1037" s="63"/>
      <c r="BA1037" s="63"/>
      <c r="BB1037" s="63"/>
      <c r="BC1037" s="63"/>
      <c r="BD1037" s="63"/>
      <c r="BE1037" s="63"/>
      <c r="BF1037" s="63"/>
      <c r="BG1037" s="63"/>
      <c r="BH1037" s="63"/>
      <c r="BI1037" s="63"/>
      <c r="BJ1037" s="63"/>
      <c r="BK1037" s="63"/>
      <c r="BL1037" s="63"/>
      <c r="BM1037" s="63"/>
      <c r="BN1037" s="63"/>
      <c r="BO1037" s="63"/>
      <c r="BR1037" s="63"/>
      <c r="BS1037" s="63"/>
      <c r="BT1037" s="63"/>
      <c r="BU1037" s="63"/>
      <c r="BV1037" s="63"/>
      <c r="BW1037" s="63"/>
      <c r="BX1037" s="63"/>
      <c r="BY1037" s="63"/>
      <c r="BZ1037" s="63"/>
      <c r="CA1037" s="63"/>
      <c r="CB1037" s="63"/>
      <c r="CC1037" s="63"/>
    </row>
    <row r="1038" spans="1:82" x14ac:dyDescent="0.35">
      <c r="A1038" s="97"/>
      <c r="B1038" s="82"/>
      <c r="C1038" s="82"/>
      <c r="D1038" s="82"/>
      <c r="E1038" s="82"/>
      <c r="F1038" s="63"/>
      <c r="G1038" s="63"/>
      <c r="H1038" s="63"/>
      <c r="I1038" s="63"/>
      <c r="J1038" s="63"/>
      <c r="K1038" s="63"/>
      <c r="L1038" s="63"/>
      <c r="M1038" s="63"/>
      <c r="N1038" s="63"/>
      <c r="O1038" s="63"/>
      <c r="P1038" s="63"/>
      <c r="Q1038" s="63"/>
      <c r="R1038" s="63"/>
      <c r="S1038" s="63"/>
      <c r="T1038" s="63"/>
      <c r="U1038" s="63"/>
      <c r="X1038" s="63"/>
      <c r="Y1038" s="63"/>
      <c r="Z1038" s="63"/>
      <c r="AA1038" s="63"/>
      <c r="AB1038" s="63"/>
      <c r="AC1038" s="63"/>
      <c r="AD1038" s="63"/>
      <c r="AE1038" s="110"/>
      <c r="AF1038" s="63"/>
      <c r="AG1038" s="63"/>
      <c r="AH1038" s="63"/>
      <c r="AI1038" s="63"/>
      <c r="AJ1038" s="63"/>
      <c r="AK1038" s="63"/>
      <c r="AL1038" s="63"/>
      <c r="AM1038" s="63"/>
      <c r="AN1038" s="63"/>
      <c r="AO1038" s="63"/>
      <c r="AP1038" s="63"/>
      <c r="AQ1038" s="63"/>
      <c r="AT1038" s="63"/>
      <c r="AU1038" s="63"/>
      <c r="AV1038" s="63"/>
      <c r="AW1038" s="63"/>
      <c r="AX1038" s="63"/>
      <c r="AY1038" s="63"/>
      <c r="AZ1038" s="63"/>
      <c r="BA1038" s="63"/>
      <c r="BB1038" s="63"/>
      <c r="BC1038" s="63"/>
      <c r="BD1038" s="63"/>
      <c r="BE1038" s="63"/>
      <c r="BF1038" s="63"/>
      <c r="BG1038" s="63"/>
      <c r="BH1038" s="63"/>
      <c r="BI1038" s="63"/>
      <c r="BJ1038" s="63"/>
      <c r="BK1038" s="63"/>
      <c r="BL1038" s="63"/>
      <c r="BM1038" s="63"/>
      <c r="BN1038" s="63"/>
      <c r="BO1038" s="63"/>
      <c r="BR1038" s="63"/>
      <c r="BS1038" s="63"/>
      <c r="BT1038" s="63"/>
      <c r="BU1038" s="63"/>
      <c r="BV1038" s="63"/>
      <c r="BW1038" s="63"/>
      <c r="BX1038" s="63"/>
      <c r="BY1038" s="63"/>
      <c r="BZ1038" s="63"/>
      <c r="CA1038" s="63"/>
      <c r="CB1038" s="63"/>
      <c r="CC1038" s="63"/>
    </row>
    <row r="1039" spans="1:82" x14ac:dyDescent="0.35">
      <c r="A1039" s="97"/>
      <c r="B1039" s="82"/>
      <c r="C1039" s="82"/>
      <c r="D1039" s="82"/>
      <c r="E1039" s="82"/>
      <c r="F1039" s="63"/>
      <c r="G1039" s="63"/>
      <c r="H1039" s="63"/>
      <c r="I1039" s="63"/>
      <c r="J1039" s="63"/>
      <c r="K1039" s="63"/>
      <c r="L1039" s="63"/>
      <c r="M1039" s="63"/>
      <c r="N1039" s="63"/>
      <c r="O1039" s="63"/>
      <c r="P1039" s="63"/>
      <c r="Q1039" s="63"/>
      <c r="R1039" s="63"/>
      <c r="S1039" s="63"/>
      <c r="T1039" s="63"/>
      <c r="U1039" s="63"/>
      <c r="X1039" s="63"/>
      <c r="Y1039" s="63"/>
      <c r="Z1039" s="63"/>
      <c r="AA1039" s="63"/>
      <c r="AB1039" s="63"/>
      <c r="AC1039" s="63"/>
      <c r="AD1039" s="63"/>
      <c r="AE1039" s="110"/>
      <c r="AF1039" s="63"/>
      <c r="AG1039" s="63"/>
      <c r="AH1039" s="63"/>
      <c r="AI1039" s="63"/>
      <c r="AJ1039" s="63"/>
      <c r="AK1039" s="63"/>
      <c r="AL1039" s="63"/>
      <c r="AM1039" s="63"/>
      <c r="AN1039" s="63"/>
      <c r="AO1039" s="63"/>
      <c r="AP1039" s="63"/>
      <c r="AQ1039" s="63"/>
      <c r="AT1039" s="63"/>
      <c r="AU1039" s="63"/>
      <c r="AV1039" s="63"/>
      <c r="AW1039" s="63"/>
      <c r="AX1039" s="63"/>
      <c r="AY1039" s="63"/>
      <c r="AZ1039" s="63"/>
      <c r="BA1039" s="63"/>
      <c r="BB1039" s="63"/>
      <c r="BC1039" s="63"/>
      <c r="BD1039" s="63"/>
      <c r="BE1039" s="63"/>
      <c r="BF1039" s="63"/>
      <c r="BG1039" s="63"/>
      <c r="BH1039" s="63"/>
      <c r="BI1039" s="63"/>
      <c r="BJ1039" s="63"/>
      <c r="BK1039" s="63"/>
      <c r="BL1039" s="63"/>
      <c r="BM1039" s="63"/>
      <c r="BN1039" s="63"/>
      <c r="BO1039" s="63"/>
      <c r="BR1039" s="63"/>
      <c r="BS1039" s="63"/>
      <c r="BT1039" s="63"/>
      <c r="BU1039" s="63"/>
      <c r="BV1039" s="63"/>
      <c r="BW1039" s="63"/>
      <c r="BX1039" s="63"/>
      <c r="BY1039" s="63"/>
      <c r="BZ1039" s="63"/>
      <c r="CA1039" s="63"/>
      <c r="CB1039" s="63"/>
      <c r="CC1039" s="63"/>
    </row>
    <row r="1040" spans="1:82" x14ac:dyDescent="0.35">
      <c r="A1040" s="97"/>
      <c r="B1040" s="82"/>
      <c r="C1040" s="82"/>
      <c r="D1040" s="82"/>
      <c r="E1040" s="82"/>
      <c r="F1040" s="63"/>
      <c r="G1040" s="63"/>
      <c r="H1040" s="63"/>
      <c r="I1040" s="63"/>
      <c r="J1040" s="63"/>
      <c r="K1040" s="63"/>
      <c r="L1040" s="63"/>
      <c r="M1040" s="63"/>
      <c r="N1040" s="63"/>
      <c r="O1040" s="63"/>
      <c r="P1040" s="63"/>
      <c r="Q1040" s="63"/>
      <c r="R1040" s="63"/>
      <c r="S1040" s="63"/>
      <c r="T1040" s="63"/>
      <c r="U1040" s="63"/>
      <c r="X1040" s="63"/>
      <c r="Y1040" s="63"/>
      <c r="Z1040" s="63"/>
      <c r="AA1040" s="63"/>
      <c r="AB1040" s="63"/>
      <c r="AC1040" s="63"/>
      <c r="AD1040" s="63"/>
      <c r="AE1040" s="110"/>
      <c r="AF1040" s="63"/>
      <c r="AG1040" s="63"/>
      <c r="AH1040" s="63"/>
      <c r="AI1040" s="63"/>
      <c r="AJ1040" s="63"/>
      <c r="AK1040" s="63"/>
      <c r="AL1040" s="63"/>
      <c r="AM1040" s="63"/>
      <c r="AN1040" s="63"/>
      <c r="AO1040" s="63"/>
      <c r="AP1040" s="63"/>
      <c r="AQ1040" s="63"/>
      <c r="AT1040" s="63"/>
      <c r="AU1040" s="63"/>
      <c r="AV1040" s="63"/>
      <c r="AW1040" s="63"/>
      <c r="AX1040" s="63"/>
      <c r="AY1040" s="63"/>
      <c r="AZ1040" s="63"/>
      <c r="BA1040" s="63"/>
      <c r="BB1040" s="63"/>
      <c r="BC1040" s="63"/>
      <c r="BD1040" s="63"/>
      <c r="BE1040" s="63"/>
      <c r="BF1040" s="63"/>
      <c r="BG1040" s="63"/>
      <c r="BH1040" s="63"/>
      <c r="BI1040" s="63"/>
      <c r="BJ1040" s="63"/>
      <c r="BK1040" s="63"/>
      <c r="BL1040" s="63"/>
      <c r="BM1040" s="63"/>
      <c r="BN1040" s="63"/>
      <c r="BO1040" s="63"/>
      <c r="BR1040" s="63"/>
      <c r="BS1040" s="63"/>
      <c r="BT1040" s="63"/>
      <c r="BU1040" s="63"/>
      <c r="BV1040" s="63"/>
      <c r="BW1040" s="63"/>
      <c r="BX1040" s="63"/>
      <c r="BY1040" s="63"/>
      <c r="BZ1040" s="63"/>
      <c r="CA1040" s="63"/>
      <c r="CB1040" s="63"/>
      <c r="CC1040" s="63"/>
    </row>
    <row r="1041" spans="1:81" x14ac:dyDescent="0.35">
      <c r="A1041" s="97"/>
      <c r="B1041" s="82"/>
      <c r="C1041" s="82"/>
      <c r="D1041" s="82"/>
      <c r="E1041" s="82"/>
      <c r="F1041" s="63"/>
      <c r="G1041" s="63"/>
      <c r="H1041" s="63"/>
      <c r="I1041" s="63"/>
      <c r="J1041" s="63"/>
      <c r="K1041" s="63"/>
      <c r="L1041" s="63"/>
      <c r="M1041" s="63"/>
      <c r="N1041" s="63"/>
      <c r="O1041" s="63"/>
      <c r="P1041" s="63"/>
      <c r="Q1041" s="63"/>
      <c r="R1041" s="63"/>
      <c r="S1041" s="63"/>
      <c r="T1041" s="63"/>
      <c r="U1041" s="63"/>
      <c r="X1041" s="63"/>
      <c r="Y1041" s="63"/>
      <c r="Z1041" s="63"/>
      <c r="AA1041" s="63"/>
      <c r="AB1041" s="63"/>
      <c r="AC1041" s="63"/>
      <c r="AD1041" s="63"/>
      <c r="AE1041" s="110"/>
      <c r="AF1041" s="63"/>
      <c r="AG1041" s="63"/>
      <c r="AH1041" s="63"/>
      <c r="AI1041" s="63"/>
      <c r="AJ1041" s="63"/>
      <c r="AK1041" s="63"/>
      <c r="AL1041" s="63"/>
      <c r="AM1041" s="63"/>
      <c r="AN1041" s="63"/>
      <c r="AO1041" s="63"/>
      <c r="AP1041" s="63"/>
      <c r="AQ1041" s="63"/>
      <c r="AT1041" s="63"/>
      <c r="AU1041" s="63"/>
      <c r="AV1041" s="63"/>
      <c r="AW1041" s="63"/>
      <c r="AX1041" s="63"/>
      <c r="AY1041" s="63"/>
      <c r="AZ1041" s="63"/>
      <c r="BA1041" s="63"/>
      <c r="BB1041" s="63"/>
      <c r="BC1041" s="63"/>
      <c r="BD1041" s="63"/>
      <c r="BE1041" s="63"/>
      <c r="BF1041" s="63"/>
      <c r="BG1041" s="63"/>
      <c r="BH1041" s="63"/>
      <c r="BI1041" s="63"/>
      <c r="BJ1041" s="63"/>
      <c r="BK1041" s="63"/>
      <c r="BL1041" s="63"/>
      <c r="BM1041" s="63"/>
      <c r="BN1041" s="63"/>
      <c r="BO1041" s="63"/>
      <c r="BR1041" s="63"/>
      <c r="BS1041" s="63"/>
      <c r="BT1041" s="63"/>
      <c r="BU1041" s="63"/>
      <c r="BV1041" s="63"/>
      <c r="BW1041" s="63"/>
      <c r="BX1041" s="63"/>
      <c r="BY1041" s="63"/>
      <c r="BZ1041" s="63"/>
      <c r="CA1041" s="63"/>
      <c r="CB1041" s="63"/>
      <c r="CC1041" s="63"/>
    </row>
    <row r="1042" spans="1:81" x14ac:dyDescent="0.35">
      <c r="A1042" s="97"/>
      <c r="B1042" s="82"/>
      <c r="C1042" s="82"/>
      <c r="D1042" s="82"/>
      <c r="E1042" s="82"/>
      <c r="F1042" s="63"/>
      <c r="G1042" s="63"/>
      <c r="H1042" s="63"/>
      <c r="I1042" s="63"/>
      <c r="J1042" s="63"/>
      <c r="K1042" s="63"/>
      <c r="L1042" s="63"/>
      <c r="M1042" s="63"/>
      <c r="N1042" s="63"/>
      <c r="O1042" s="63"/>
      <c r="P1042" s="63"/>
      <c r="Q1042" s="63"/>
      <c r="R1042" s="63"/>
      <c r="S1042" s="63"/>
      <c r="T1042" s="63"/>
      <c r="U1042" s="63"/>
      <c r="X1042" s="63"/>
      <c r="Y1042" s="63"/>
      <c r="Z1042" s="63"/>
      <c r="AA1042" s="63"/>
      <c r="AB1042" s="63"/>
      <c r="AC1042" s="63"/>
      <c r="AD1042" s="63"/>
      <c r="AE1042" s="110"/>
      <c r="AF1042" s="63"/>
      <c r="AG1042" s="63"/>
      <c r="AH1042" s="63"/>
      <c r="AI1042" s="63"/>
      <c r="AJ1042" s="63"/>
      <c r="AK1042" s="63"/>
      <c r="AL1042" s="63"/>
      <c r="AM1042" s="63"/>
      <c r="AN1042" s="63"/>
      <c r="AO1042" s="63"/>
      <c r="AP1042" s="63"/>
      <c r="AQ1042" s="63"/>
      <c r="AT1042" s="63"/>
      <c r="AU1042" s="63"/>
      <c r="AV1042" s="63"/>
      <c r="AW1042" s="63"/>
      <c r="AX1042" s="63"/>
      <c r="AY1042" s="63"/>
      <c r="AZ1042" s="63"/>
      <c r="BA1042" s="63"/>
      <c r="BB1042" s="63"/>
      <c r="BC1042" s="63"/>
      <c r="BD1042" s="63"/>
      <c r="BE1042" s="63"/>
      <c r="BF1042" s="63"/>
      <c r="BG1042" s="63"/>
      <c r="BH1042" s="63"/>
      <c r="BI1042" s="63"/>
      <c r="BJ1042" s="63"/>
      <c r="BK1042" s="63"/>
      <c r="BL1042" s="63"/>
      <c r="BM1042" s="63"/>
      <c r="BN1042" s="63"/>
      <c r="BO1042" s="63"/>
      <c r="BR1042" s="63"/>
      <c r="BS1042" s="63"/>
      <c r="BT1042" s="63"/>
      <c r="BU1042" s="63"/>
      <c r="BV1042" s="63"/>
      <c r="BW1042" s="63"/>
      <c r="BX1042" s="63"/>
      <c r="BY1042" s="63"/>
      <c r="BZ1042" s="63"/>
      <c r="CA1042" s="63"/>
      <c r="CB1042" s="63"/>
      <c r="CC1042" s="63"/>
    </row>
    <row r="1043" spans="1:81" x14ac:dyDescent="0.35">
      <c r="A1043" s="97"/>
      <c r="B1043" s="82"/>
      <c r="C1043" s="82"/>
      <c r="D1043" s="82"/>
      <c r="E1043" s="82"/>
      <c r="F1043" s="63"/>
      <c r="G1043" s="63"/>
      <c r="H1043" s="63"/>
      <c r="I1043" s="63"/>
      <c r="J1043" s="63"/>
      <c r="K1043" s="63"/>
      <c r="L1043" s="63"/>
      <c r="M1043" s="63"/>
      <c r="N1043" s="63"/>
      <c r="O1043" s="63"/>
      <c r="P1043" s="63"/>
      <c r="Q1043" s="63"/>
      <c r="R1043" s="63"/>
      <c r="S1043" s="63"/>
      <c r="T1043" s="63"/>
      <c r="U1043" s="63"/>
      <c r="X1043" s="63"/>
      <c r="Y1043" s="63"/>
      <c r="Z1043" s="63"/>
      <c r="AA1043" s="63"/>
      <c r="AB1043" s="63"/>
      <c r="AC1043" s="63"/>
      <c r="AD1043" s="63"/>
      <c r="AE1043" s="110"/>
      <c r="AF1043" s="63"/>
      <c r="AG1043" s="63"/>
      <c r="AH1043" s="63"/>
      <c r="AI1043" s="63"/>
      <c r="AJ1043" s="63"/>
      <c r="AK1043" s="63"/>
      <c r="AL1043" s="63"/>
      <c r="AM1043" s="63"/>
      <c r="AN1043" s="63"/>
      <c r="AO1043" s="63"/>
      <c r="AP1043" s="63"/>
      <c r="AQ1043" s="63"/>
      <c r="AT1043" s="63"/>
      <c r="AU1043" s="63"/>
      <c r="AV1043" s="63"/>
      <c r="AW1043" s="63"/>
      <c r="AX1043" s="63"/>
      <c r="AY1043" s="63"/>
      <c r="AZ1043" s="63"/>
      <c r="BA1043" s="63"/>
      <c r="BB1043" s="63"/>
      <c r="BC1043" s="63"/>
      <c r="BD1043" s="63"/>
      <c r="BE1043" s="63"/>
      <c r="BF1043" s="63"/>
      <c r="BG1043" s="63"/>
      <c r="BH1043" s="63"/>
      <c r="BI1043" s="63"/>
      <c r="BJ1043" s="63"/>
      <c r="BK1043" s="63"/>
      <c r="BL1043" s="63"/>
      <c r="BM1043" s="63"/>
      <c r="BN1043" s="63"/>
      <c r="BO1043" s="63"/>
      <c r="BR1043" s="63"/>
      <c r="BS1043" s="63"/>
      <c r="BT1043" s="63"/>
      <c r="BU1043" s="63"/>
      <c r="BV1043" s="63"/>
      <c r="BW1043" s="63"/>
      <c r="BX1043" s="63"/>
      <c r="BY1043" s="63"/>
      <c r="BZ1043" s="63"/>
      <c r="CA1043" s="63"/>
      <c r="CB1043" s="63"/>
      <c r="CC1043" s="63"/>
    </row>
    <row r="1044" spans="1:81" x14ac:dyDescent="0.35">
      <c r="A1044" s="97"/>
      <c r="B1044" s="82"/>
      <c r="C1044" s="82"/>
      <c r="D1044" s="82"/>
      <c r="E1044" s="82"/>
      <c r="F1044" s="63"/>
      <c r="G1044" s="63"/>
      <c r="H1044" s="63"/>
      <c r="I1044" s="63"/>
      <c r="J1044" s="63"/>
      <c r="K1044" s="63"/>
      <c r="L1044" s="63"/>
      <c r="M1044" s="63"/>
      <c r="N1044" s="63"/>
      <c r="O1044" s="63"/>
      <c r="P1044" s="63"/>
      <c r="Q1044" s="63"/>
      <c r="R1044" s="63"/>
      <c r="S1044" s="63"/>
      <c r="T1044" s="63"/>
      <c r="U1044" s="63"/>
      <c r="X1044" s="63"/>
      <c r="Y1044" s="63"/>
      <c r="Z1044" s="63"/>
      <c r="AA1044" s="63"/>
      <c r="AB1044" s="63"/>
      <c r="AC1044" s="63"/>
      <c r="AD1044" s="63"/>
      <c r="AE1044" s="110"/>
      <c r="AF1044" s="63"/>
      <c r="AG1044" s="63"/>
      <c r="AH1044" s="63"/>
      <c r="AI1044" s="63"/>
      <c r="AJ1044" s="63"/>
      <c r="AK1044" s="63"/>
      <c r="AL1044" s="63"/>
      <c r="AM1044" s="63"/>
      <c r="AN1044" s="63"/>
      <c r="AO1044" s="63"/>
      <c r="AP1044" s="63"/>
      <c r="AQ1044" s="63"/>
      <c r="AT1044" s="63"/>
      <c r="AU1044" s="63"/>
      <c r="AV1044" s="63"/>
      <c r="AW1044" s="63"/>
      <c r="AX1044" s="63"/>
      <c r="AY1044" s="63"/>
      <c r="AZ1044" s="63"/>
      <c r="BA1044" s="63"/>
      <c r="BB1044" s="63"/>
      <c r="BC1044" s="63"/>
      <c r="BD1044" s="63"/>
      <c r="BE1044" s="63"/>
      <c r="BF1044" s="63"/>
      <c r="BG1044" s="63"/>
      <c r="BH1044" s="63"/>
      <c r="BI1044" s="63"/>
      <c r="BJ1044" s="63"/>
      <c r="BK1044" s="63"/>
      <c r="BL1044" s="63"/>
      <c r="BM1044" s="63"/>
      <c r="BN1044" s="63"/>
      <c r="BO1044" s="63"/>
      <c r="BR1044" s="63"/>
      <c r="BS1044" s="63"/>
      <c r="BT1044" s="63"/>
      <c r="BU1044" s="63"/>
      <c r="BV1044" s="63"/>
      <c r="BW1044" s="63"/>
      <c r="BX1044" s="63"/>
      <c r="BY1044" s="63"/>
      <c r="BZ1044" s="63"/>
      <c r="CA1044" s="63"/>
      <c r="CB1044" s="63"/>
      <c r="CC1044" s="63"/>
    </row>
    <row r="1045" spans="1:81" x14ac:dyDescent="0.35">
      <c r="A1045" s="97"/>
      <c r="B1045" s="82"/>
      <c r="C1045" s="82"/>
      <c r="D1045" s="82"/>
      <c r="E1045" s="82"/>
      <c r="F1045" s="63"/>
      <c r="G1045" s="63"/>
      <c r="H1045" s="63"/>
      <c r="I1045" s="63"/>
      <c r="J1045" s="63"/>
      <c r="K1045" s="63"/>
      <c r="L1045" s="63"/>
      <c r="M1045" s="63"/>
      <c r="N1045" s="63"/>
      <c r="O1045" s="63"/>
      <c r="P1045" s="63"/>
      <c r="Q1045" s="63"/>
      <c r="R1045" s="63"/>
      <c r="S1045" s="63"/>
      <c r="T1045" s="63"/>
      <c r="U1045" s="63"/>
      <c r="X1045" s="63"/>
      <c r="Y1045" s="63"/>
      <c r="Z1045" s="63"/>
      <c r="AA1045" s="63"/>
      <c r="AB1045" s="63"/>
      <c r="AC1045" s="63"/>
      <c r="AD1045" s="63"/>
      <c r="AE1045" s="110"/>
      <c r="AF1045" s="63"/>
      <c r="AG1045" s="63"/>
      <c r="AH1045" s="63"/>
      <c r="AI1045" s="63"/>
      <c r="AJ1045" s="63"/>
      <c r="AK1045" s="63"/>
      <c r="AL1045" s="63"/>
      <c r="AM1045" s="63"/>
      <c r="AN1045" s="63"/>
      <c r="AO1045" s="63"/>
      <c r="AP1045" s="63"/>
      <c r="AQ1045" s="63"/>
      <c r="AT1045" s="63"/>
      <c r="AU1045" s="63"/>
      <c r="AV1045" s="63"/>
      <c r="AW1045" s="63"/>
      <c r="AX1045" s="63"/>
      <c r="AY1045" s="63"/>
      <c r="AZ1045" s="63"/>
      <c r="BA1045" s="63"/>
      <c r="BB1045" s="63"/>
      <c r="BC1045" s="63"/>
      <c r="BD1045" s="63"/>
      <c r="BE1045" s="63"/>
      <c r="BF1045" s="63"/>
      <c r="BG1045" s="63"/>
      <c r="BH1045" s="63"/>
      <c r="BI1045" s="63"/>
      <c r="BJ1045" s="63"/>
      <c r="BK1045" s="63"/>
      <c r="BL1045" s="63"/>
      <c r="BM1045" s="63"/>
      <c r="BN1045" s="63"/>
      <c r="BO1045" s="63"/>
      <c r="BR1045" s="63"/>
      <c r="BS1045" s="63"/>
      <c r="BT1045" s="63"/>
      <c r="BU1045" s="63"/>
      <c r="BV1045" s="63"/>
      <c r="BW1045" s="63"/>
      <c r="BX1045" s="63"/>
      <c r="BY1045" s="63"/>
      <c r="BZ1045" s="63"/>
      <c r="CA1045" s="63"/>
      <c r="CB1045" s="63"/>
      <c r="CC1045" s="63"/>
    </row>
    <row r="1046" spans="1:81" x14ac:dyDescent="0.35">
      <c r="A1046" s="97"/>
      <c r="B1046" s="82"/>
      <c r="C1046" s="82"/>
      <c r="D1046" s="82"/>
      <c r="E1046" s="82"/>
      <c r="F1046" s="63"/>
      <c r="G1046" s="63"/>
      <c r="H1046" s="63"/>
      <c r="I1046" s="63"/>
      <c r="J1046" s="63"/>
      <c r="K1046" s="63"/>
      <c r="L1046" s="63"/>
      <c r="M1046" s="63"/>
      <c r="N1046" s="63"/>
      <c r="O1046" s="63"/>
      <c r="P1046" s="63"/>
      <c r="Q1046" s="63"/>
      <c r="R1046" s="63"/>
      <c r="S1046" s="63"/>
      <c r="T1046" s="63"/>
      <c r="U1046" s="63"/>
      <c r="X1046" s="63"/>
      <c r="Y1046" s="63"/>
      <c r="Z1046" s="63"/>
      <c r="AA1046" s="63"/>
      <c r="AB1046" s="63"/>
      <c r="AC1046" s="63"/>
      <c r="AD1046" s="63"/>
      <c r="AE1046" s="110"/>
      <c r="AF1046" s="63"/>
      <c r="AG1046" s="63"/>
      <c r="AH1046" s="63"/>
      <c r="AI1046" s="63"/>
      <c r="AJ1046" s="63"/>
      <c r="AK1046" s="63"/>
      <c r="AL1046" s="63"/>
      <c r="AM1046" s="63"/>
      <c r="AN1046" s="63"/>
      <c r="AO1046" s="63"/>
      <c r="AP1046" s="63"/>
      <c r="AQ1046" s="63"/>
      <c r="AT1046" s="63"/>
      <c r="AU1046" s="63"/>
      <c r="AV1046" s="63"/>
      <c r="AW1046" s="63"/>
      <c r="AX1046" s="63"/>
      <c r="AY1046" s="63"/>
      <c r="AZ1046" s="63"/>
      <c r="BA1046" s="63"/>
      <c r="BB1046" s="63"/>
      <c r="BC1046" s="63"/>
      <c r="BD1046" s="63"/>
      <c r="BE1046" s="63"/>
      <c r="BF1046" s="63"/>
      <c r="BG1046" s="63"/>
      <c r="BH1046" s="63"/>
      <c r="BI1046" s="63"/>
      <c r="BJ1046" s="63"/>
      <c r="BK1046" s="63"/>
      <c r="BL1046" s="63"/>
      <c r="BM1046" s="63"/>
      <c r="BN1046" s="63"/>
      <c r="BO1046" s="63"/>
      <c r="BR1046" s="63"/>
      <c r="BS1046" s="63"/>
      <c r="BT1046" s="63"/>
      <c r="BU1046" s="63"/>
      <c r="BV1046" s="63"/>
      <c r="BW1046" s="63"/>
      <c r="BX1046" s="63"/>
      <c r="BY1046" s="63"/>
      <c r="BZ1046" s="63"/>
      <c r="CA1046" s="63"/>
      <c r="CB1046" s="63"/>
      <c r="CC1046" s="63"/>
    </row>
    <row r="1047" spans="1:81" x14ac:dyDescent="0.35">
      <c r="A1047" s="97"/>
      <c r="B1047" s="82"/>
      <c r="C1047" s="82"/>
      <c r="D1047" s="82"/>
      <c r="E1047" s="82"/>
      <c r="F1047" s="63"/>
      <c r="G1047" s="63"/>
      <c r="H1047" s="63"/>
      <c r="I1047" s="63"/>
      <c r="J1047" s="63"/>
      <c r="K1047" s="63"/>
      <c r="L1047" s="63"/>
      <c r="M1047" s="63"/>
      <c r="N1047" s="63"/>
      <c r="O1047" s="63"/>
      <c r="P1047" s="63"/>
      <c r="Q1047" s="63"/>
      <c r="R1047" s="63"/>
      <c r="S1047" s="63"/>
      <c r="T1047" s="63"/>
      <c r="U1047" s="63"/>
      <c r="X1047" s="63"/>
      <c r="Y1047" s="63"/>
      <c r="Z1047" s="63"/>
      <c r="AA1047" s="63"/>
      <c r="AB1047" s="63"/>
      <c r="AC1047" s="63"/>
      <c r="AD1047" s="63"/>
      <c r="AE1047" s="110"/>
      <c r="AF1047" s="63"/>
      <c r="AG1047" s="63"/>
      <c r="AH1047" s="63"/>
      <c r="AI1047" s="63"/>
      <c r="AJ1047" s="63"/>
      <c r="AK1047" s="63"/>
      <c r="AL1047" s="63"/>
      <c r="AM1047" s="63"/>
      <c r="AN1047" s="63"/>
      <c r="AO1047" s="63"/>
      <c r="AP1047" s="63"/>
      <c r="AQ1047" s="63"/>
      <c r="AT1047" s="63"/>
      <c r="AU1047" s="63"/>
      <c r="AV1047" s="63"/>
      <c r="AW1047" s="63"/>
      <c r="AX1047" s="63"/>
      <c r="AY1047" s="63"/>
      <c r="AZ1047" s="63"/>
      <c r="BA1047" s="63"/>
      <c r="BB1047" s="63"/>
      <c r="BC1047" s="63"/>
      <c r="BD1047" s="63"/>
      <c r="BE1047" s="63"/>
      <c r="BF1047" s="63"/>
      <c r="BG1047" s="63"/>
      <c r="BH1047" s="63"/>
      <c r="BI1047" s="63"/>
      <c r="BJ1047" s="63"/>
      <c r="BK1047" s="63"/>
      <c r="BL1047" s="63"/>
      <c r="BM1047" s="63"/>
      <c r="BN1047" s="63"/>
      <c r="BO1047" s="63"/>
      <c r="BR1047" s="63"/>
      <c r="BS1047" s="63"/>
      <c r="BT1047" s="63"/>
      <c r="BU1047" s="63"/>
      <c r="BV1047" s="63"/>
      <c r="BW1047" s="63"/>
      <c r="BX1047" s="63"/>
      <c r="BY1047" s="63"/>
      <c r="BZ1047" s="63"/>
      <c r="CA1047" s="63"/>
      <c r="CB1047" s="63"/>
      <c r="CC1047" s="63"/>
    </row>
    <row r="1048" spans="1:81" x14ac:dyDescent="0.35">
      <c r="A1048" s="97"/>
      <c r="B1048" s="82"/>
      <c r="C1048" s="82"/>
      <c r="D1048" s="82"/>
      <c r="E1048" s="82"/>
      <c r="F1048" s="63"/>
      <c r="G1048" s="63"/>
      <c r="H1048" s="63"/>
      <c r="I1048" s="63"/>
      <c r="J1048" s="63"/>
      <c r="K1048" s="63"/>
      <c r="L1048" s="63"/>
      <c r="M1048" s="63"/>
      <c r="N1048" s="63"/>
      <c r="O1048" s="63"/>
      <c r="P1048" s="63"/>
      <c r="Q1048" s="63"/>
      <c r="R1048" s="63"/>
      <c r="S1048" s="63"/>
      <c r="T1048" s="63"/>
      <c r="U1048" s="63"/>
      <c r="X1048" s="63"/>
      <c r="Y1048" s="63"/>
      <c r="Z1048" s="63"/>
      <c r="AA1048" s="63"/>
      <c r="AB1048" s="63"/>
      <c r="AC1048" s="63"/>
      <c r="AD1048" s="63"/>
      <c r="AE1048" s="110"/>
      <c r="AF1048" s="63"/>
      <c r="AG1048" s="63"/>
      <c r="AH1048" s="63"/>
      <c r="AI1048" s="63"/>
      <c r="AJ1048" s="63"/>
      <c r="AK1048" s="63"/>
      <c r="AL1048" s="63"/>
      <c r="AM1048" s="63"/>
      <c r="AN1048" s="63"/>
      <c r="AO1048" s="63"/>
      <c r="AP1048" s="63"/>
      <c r="AQ1048" s="63"/>
      <c r="AT1048" s="63"/>
      <c r="AU1048" s="63"/>
      <c r="AV1048" s="63"/>
      <c r="AW1048" s="63"/>
      <c r="AX1048" s="63"/>
      <c r="AY1048" s="63"/>
      <c r="AZ1048" s="63"/>
      <c r="BA1048" s="63"/>
      <c r="BB1048" s="63"/>
      <c r="BC1048" s="63"/>
      <c r="BD1048" s="63"/>
      <c r="BE1048" s="63"/>
      <c r="BF1048" s="63"/>
      <c r="BG1048" s="63"/>
      <c r="BH1048" s="63"/>
      <c r="BI1048" s="63"/>
      <c r="BJ1048" s="63"/>
      <c r="BK1048" s="63"/>
      <c r="BL1048" s="63"/>
      <c r="BM1048" s="63"/>
      <c r="BN1048" s="63"/>
      <c r="BO1048" s="63"/>
      <c r="BR1048" s="63"/>
      <c r="BS1048" s="63"/>
      <c r="BT1048" s="63"/>
      <c r="BU1048" s="63"/>
      <c r="BV1048" s="63"/>
      <c r="BW1048" s="63"/>
      <c r="BX1048" s="63"/>
      <c r="BY1048" s="63"/>
      <c r="BZ1048" s="63"/>
      <c r="CA1048" s="63"/>
      <c r="CB1048" s="63"/>
      <c r="CC1048" s="63"/>
    </row>
    <row r="1049" spans="1:81" x14ac:dyDescent="0.35">
      <c r="A1049" s="97"/>
      <c r="B1049" s="82"/>
      <c r="C1049" s="82"/>
      <c r="D1049" s="82"/>
      <c r="E1049" s="82"/>
      <c r="F1049" s="63"/>
      <c r="G1049" s="63"/>
      <c r="H1049" s="63"/>
      <c r="I1049" s="63"/>
      <c r="J1049" s="63"/>
      <c r="K1049" s="63"/>
      <c r="L1049" s="63"/>
      <c r="M1049" s="63"/>
      <c r="N1049" s="63"/>
      <c r="O1049" s="63"/>
      <c r="P1049" s="63"/>
      <c r="Q1049" s="63"/>
      <c r="R1049" s="63"/>
      <c r="S1049" s="63"/>
      <c r="T1049" s="63"/>
      <c r="U1049" s="63"/>
      <c r="X1049" s="63"/>
      <c r="Y1049" s="63"/>
      <c r="Z1049" s="63"/>
      <c r="AA1049" s="63"/>
      <c r="AB1049" s="63"/>
      <c r="AC1049" s="63"/>
      <c r="AD1049" s="63"/>
      <c r="AE1049" s="110"/>
      <c r="AF1049" s="63"/>
      <c r="AG1049" s="63"/>
      <c r="AH1049" s="63"/>
      <c r="AI1049" s="63"/>
      <c r="AJ1049" s="63"/>
      <c r="AK1049" s="63"/>
      <c r="AL1049" s="63"/>
      <c r="AM1049" s="63"/>
      <c r="AN1049" s="63"/>
      <c r="AO1049" s="63"/>
      <c r="AP1049" s="63"/>
      <c r="AQ1049" s="63"/>
      <c r="AT1049" s="63"/>
      <c r="AU1049" s="63"/>
      <c r="AV1049" s="63"/>
      <c r="AW1049" s="63"/>
      <c r="AX1049" s="63"/>
      <c r="AY1049" s="63"/>
      <c r="AZ1049" s="63"/>
      <c r="BA1049" s="63"/>
      <c r="BB1049" s="63"/>
      <c r="BC1049" s="63"/>
      <c r="BD1049" s="63"/>
      <c r="BE1049" s="63"/>
      <c r="BF1049" s="63"/>
      <c r="BG1049" s="63"/>
      <c r="BH1049" s="63"/>
      <c r="BI1049" s="63"/>
      <c r="BJ1049" s="63"/>
      <c r="BK1049" s="63"/>
      <c r="BL1049" s="63"/>
      <c r="BM1049" s="63"/>
      <c r="BN1049" s="63"/>
      <c r="BO1049" s="63"/>
      <c r="BR1049" s="63"/>
      <c r="BS1049" s="63"/>
      <c r="BT1049" s="63"/>
      <c r="BU1049" s="63"/>
      <c r="BV1049" s="63"/>
      <c r="BW1049" s="63"/>
      <c r="BX1049" s="63"/>
      <c r="BY1049" s="63"/>
      <c r="BZ1049" s="63"/>
      <c r="CA1049" s="63"/>
      <c r="CB1049" s="63"/>
      <c r="CC1049" s="63"/>
    </row>
    <row r="1050" spans="1:81" x14ac:dyDescent="0.35">
      <c r="A1050" s="97"/>
      <c r="B1050" s="82"/>
      <c r="C1050" s="82"/>
      <c r="D1050" s="82"/>
      <c r="E1050" s="82"/>
      <c r="F1050" s="63"/>
      <c r="G1050" s="63"/>
      <c r="H1050" s="63"/>
      <c r="I1050" s="63"/>
      <c r="J1050" s="63"/>
      <c r="K1050" s="63"/>
      <c r="L1050" s="63"/>
      <c r="M1050" s="63"/>
      <c r="N1050" s="63"/>
      <c r="O1050" s="63"/>
      <c r="P1050" s="63"/>
      <c r="Q1050" s="63"/>
      <c r="R1050" s="63"/>
      <c r="S1050" s="63"/>
      <c r="T1050" s="63"/>
      <c r="U1050" s="63"/>
      <c r="X1050" s="63"/>
      <c r="Y1050" s="63"/>
      <c r="Z1050" s="63"/>
      <c r="AA1050" s="63"/>
      <c r="AB1050" s="63"/>
      <c r="AC1050" s="63"/>
      <c r="AD1050" s="63"/>
      <c r="AE1050" s="110"/>
      <c r="AF1050" s="63"/>
      <c r="AG1050" s="63"/>
      <c r="AH1050" s="63"/>
      <c r="AI1050" s="63"/>
      <c r="AJ1050" s="63"/>
      <c r="AK1050" s="63"/>
      <c r="AL1050" s="63"/>
      <c r="AM1050" s="63"/>
      <c r="AN1050" s="63"/>
      <c r="AO1050" s="63"/>
      <c r="AP1050" s="63"/>
      <c r="AQ1050" s="63"/>
      <c r="AT1050" s="63"/>
      <c r="AU1050" s="63"/>
      <c r="AV1050" s="63"/>
      <c r="AW1050" s="63"/>
      <c r="AX1050" s="63"/>
      <c r="AY1050" s="63"/>
      <c r="AZ1050" s="63"/>
      <c r="BA1050" s="63"/>
      <c r="BB1050" s="63"/>
      <c r="BC1050" s="63"/>
      <c r="BD1050" s="63"/>
      <c r="BE1050" s="63"/>
      <c r="BF1050" s="63"/>
      <c r="BG1050" s="63"/>
      <c r="BH1050" s="63"/>
      <c r="BI1050" s="63"/>
      <c r="BJ1050" s="63"/>
      <c r="BK1050" s="63"/>
      <c r="BL1050" s="63"/>
      <c r="BM1050" s="63"/>
      <c r="BN1050" s="63"/>
      <c r="BO1050" s="63"/>
      <c r="BR1050" s="63"/>
      <c r="BS1050" s="63"/>
      <c r="BT1050" s="63"/>
      <c r="BU1050" s="63"/>
      <c r="BV1050" s="63"/>
      <c r="BW1050" s="63"/>
      <c r="BX1050" s="63"/>
      <c r="BY1050" s="63"/>
      <c r="BZ1050" s="63"/>
      <c r="CA1050" s="63"/>
      <c r="CB1050" s="63"/>
      <c r="CC1050" s="63"/>
    </row>
    <row r="1051" spans="1:81" x14ac:dyDescent="0.35">
      <c r="A1051" s="97"/>
      <c r="B1051" s="82"/>
      <c r="C1051" s="82"/>
      <c r="D1051" s="82"/>
      <c r="E1051" s="82"/>
      <c r="F1051" s="63"/>
      <c r="G1051" s="63"/>
      <c r="H1051" s="63"/>
      <c r="I1051" s="63"/>
      <c r="J1051" s="63"/>
      <c r="K1051" s="63"/>
      <c r="L1051" s="63"/>
      <c r="M1051" s="63"/>
      <c r="N1051" s="63"/>
      <c r="O1051" s="63"/>
      <c r="P1051" s="63"/>
      <c r="Q1051" s="63"/>
      <c r="R1051" s="63"/>
      <c r="S1051" s="63"/>
      <c r="T1051" s="63"/>
      <c r="U1051" s="63"/>
      <c r="X1051" s="63"/>
      <c r="Y1051" s="63"/>
      <c r="Z1051" s="63"/>
      <c r="AA1051" s="63"/>
      <c r="AB1051" s="63"/>
      <c r="AC1051" s="63"/>
      <c r="AD1051" s="63"/>
      <c r="AE1051" s="110"/>
      <c r="AF1051" s="63"/>
      <c r="AG1051" s="63"/>
      <c r="AH1051" s="63"/>
      <c r="AI1051" s="63"/>
      <c r="AJ1051" s="63"/>
      <c r="AK1051" s="63"/>
      <c r="AL1051" s="63"/>
      <c r="AM1051" s="63"/>
      <c r="AN1051" s="63"/>
      <c r="AO1051" s="63"/>
      <c r="AP1051" s="63"/>
      <c r="AQ1051" s="63"/>
      <c r="AT1051" s="63"/>
      <c r="AU1051" s="63"/>
      <c r="AV1051" s="63"/>
      <c r="AW1051" s="63"/>
      <c r="AX1051" s="63"/>
      <c r="AY1051" s="63"/>
      <c r="AZ1051" s="63"/>
      <c r="BA1051" s="63"/>
      <c r="BB1051" s="63"/>
      <c r="BC1051" s="63"/>
      <c r="BD1051" s="63"/>
      <c r="BE1051" s="63"/>
      <c r="BF1051" s="63"/>
      <c r="BG1051" s="63"/>
      <c r="BH1051" s="63"/>
      <c r="BI1051" s="63"/>
      <c r="BJ1051" s="63"/>
      <c r="BK1051" s="63"/>
      <c r="BL1051" s="63"/>
      <c r="BM1051" s="63"/>
      <c r="BN1051" s="63"/>
      <c r="BO1051" s="63"/>
      <c r="BR1051" s="63"/>
      <c r="BS1051" s="63"/>
      <c r="BT1051" s="63"/>
      <c r="BU1051" s="63"/>
      <c r="BV1051" s="63"/>
      <c r="BW1051" s="63"/>
      <c r="BX1051" s="63"/>
      <c r="BY1051" s="63"/>
      <c r="BZ1051" s="63"/>
      <c r="CA1051" s="63"/>
      <c r="CB1051" s="63"/>
      <c r="CC1051" s="63"/>
    </row>
    <row r="1052" spans="1:81" x14ac:dyDescent="0.35">
      <c r="A1052" s="97"/>
      <c r="B1052" s="82"/>
      <c r="C1052" s="82"/>
      <c r="D1052" s="82"/>
      <c r="E1052" s="82"/>
      <c r="F1052" s="63"/>
      <c r="G1052" s="63"/>
      <c r="H1052" s="63"/>
      <c r="I1052" s="63"/>
      <c r="J1052" s="63"/>
      <c r="K1052" s="63"/>
      <c r="L1052" s="63"/>
      <c r="M1052" s="63"/>
      <c r="N1052" s="63"/>
      <c r="O1052" s="63"/>
      <c r="P1052" s="63"/>
      <c r="Q1052" s="63"/>
      <c r="R1052" s="63"/>
      <c r="S1052" s="63"/>
      <c r="T1052" s="63"/>
      <c r="U1052" s="63"/>
      <c r="X1052" s="63"/>
      <c r="Y1052" s="63"/>
      <c r="Z1052" s="63"/>
      <c r="AA1052" s="63"/>
      <c r="AB1052" s="63"/>
      <c r="AC1052" s="63"/>
      <c r="AD1052" s="63"/>
      <c r="AE1052" s="110"/>
      <c r="AF1052" s="63"/>
      <c r="AG1052" s="63"/>
      <c r="AH1052" s="63"/>
      <c r="AI1052" s="63"/>
      <c r="AJ1052" s="63"/>
      <c r="AK1052" s="63"/>
      <c r="AL1052" s="63"/>
      <c r="AM1052" s="63"/>
      <c r="AN1052" s="63"/>
      <c r="AO1052" s="63"/>
      <c r="AP1052" s="63"/>
      <c r="AQ1052" s="63"/>
      <c r="AT1052" s="63"/>
      <c r="AU1052" s="63"/>
      <c r="AV1052" s="63"/>
      <c r="AW1052" s="63"/>
      <c r="AX1052" s="63"/>
      <c r="AY1052" s="63"/>
      <c r="AZ1052" s="63"/>
      <c r="BA1052" s="63"/>
      <c r="BB1052" s="63"/>
      <c r="BC1052" s="63"/>
      <c r="BD1052" s="63"/>
      <c r="BE1052" s="63"/>
      <c r="BF1052" s="63"/>
      <c r="BG1052" s="63"/>
      <c r="BH1052" s="63"/>
      <c r="BI1052" s="63"/>
      <c r="BJ1052" s="63"/>
      <c r="BK1052" s="63"/>
      <c r="BL1052" s="63"/>
      <c r="BM1052" s="63"/>
      <c r="BN1052" s="63"/>
      <c r="BO1052" s="63"/>
      <c r="BR1052" s="63"/>
      <c r="BS1052" s="63"/>
      <c r="BT1052" s="63"/>
      <c r="BU1052" s="63"/>
      <c r="BV1052" s="63"/>
      <c r="BW1052" s="63"/>
      <c r="BX1052" s="63"/>
      <c r="BY1052" s="63"/>
      <c r="BZ1052" s="63"/>
      <c r="CA1052" s="63"/>
      <c r="CB1052" s="63"/>
      <c r="CC1052" s="63"/>
    </row>
    <row r="1053" spans="1:81" x14ac:dyDescent="0.35">
      <c r="A1053" s="97"/>
      <c r="B1053" s="82"/>
      <c r="C1053" s="82"/>
      <c r="D1053" s="82"/>
      <c r="E1053" s="82"/>
      <c r="F1053" s="63"/>
      <c r="G1053" s="63"/>
      <c r="H1053" s="63"/>
      <c r="I1053" s="63"/>
      <c r="J1053" s="63"/>
      <c r="K1053" s="63"/>
      <c r="L1053" s="63"/>
      <c r="M1053" s="63"/>
      <c r="N1053" s="63"/>
      <c r="O1053" s="63"/>
      <c r="P1053" s="63"/>
      <c r="Q1053" s="63"/>
      <c r="R1053" s="63"/>
      <c r="S1053" s="63"/>
      <c r="T1053" s="63"/>
      <c r="U1053" s="63"/>
      <c r="X1053" s="63"/>
      <c r="Y1053" s="63"/>
      <c r="Z1053" s="63"/>
      <c r="AA1053" s="63"/>
      <c r="AB1053" s="63"/>
      <c r="AC1053" s="63"/>
      <c r="AD1053" s="63"/>
      <c r="AE1053" s="110"/>
      <c r="AF1053" s="63"/>
      <c r="AG1053" s="63"/>
      <c r="AH1053" s="63"/>
      <c r="AI1053" s="63"/>
      <c r="AJ1053" s="63"/>
      <c r="AK1053" s="63"/>
      <c r="AL1053" s="63"/>
      <c r="AM1053" s="63"/>
      <c r="AN1053" s="63"/>
      <c r="AO1053" s="63"/>
      <c r="AP1053" s="63"/>
      <c r="AQ1053" s="63"/>
      <c r="AT1053" s="63"/>
      <c r="AU1053" s="63"/>
      <c r="AV1053" s="63"/>
      <c r="AW1053" s="63"/>
      <c r="AX1053" s="63"/>
      <c r="AY1053" s="63"/>
      <c r="AZ1053" s="63"/>
      <c r="BA1053" s="63"/>
      <c r="BB1053" s="63"/>
      <c r="BC1053" s="63"/>
      <c r="BD1053" s="63"/>
      <c r="BE1053" s="63"/>
      <c r="BF1053" s="63"/>
      <c r="BG1053" s="63"/>
      <c r="BH1053" s="63"/>
      <c r="BI1053" s="63"/>
      <c r="BJ1053" s="63"/>
      <c r="BK1053" s="63"/>
      <c r="BL1053" s="63"/>
      <c r="BM1053" s="63"/>
      <c r="BN1053" s="63"/>
      <c r="BO1053" s="63"/>
      <c r="BR1053" s="63"/>
      <c r="BS1053" s="63"/>
      <c r="BT1053" s="63"/>
      <c r="BU1053" s="63"/>
      <c r="BV1053" s="63"/>
      <c r="BW1053" s="63"/>
      <c r="BX1053" s="63"/>
      <c r="BY1053" s="63"/>
      <c r="BZ1053" s="63"/>
      <c r="CA1053" s="63"/>
      <c r="CB1053" s="63"/>
      <c r="CC1053" s="63"/>
    </row>
    <row r="1054" spans="1:81" x14ac:dyDescent="0.35">
      <c r="A1054" s="97"/>
      <c r="B1054" s="82"/>
      <c r="C1054" s="82"/>
      <c r="D1054" s="82"/>
      <c r="E1054" s="82"/>
      <c r="F1054" s="63"/>
      <c r="G1054" s="63"/>
      <c r="H1054" s="63"/>
      <c r="I1054" s="63"/>
      <c r="J1054" s="63"/>
      <c r="K1054" s="63"/>
      <c r="L1054" s="63"/>
      <c r="M1054" s="63"/>
      <c r="N1054" s="63"/>
      <c r="O1054" s="63"/>
      <c r="P1054" s="63"/>
      <c r="Q1054" s="63"/>
      <c r="R1054" s="63"/>
      <c r="S1054" s="63"/>
      <c r="T1054" s="63"/>
      <c r="U1054" s="63"/>
      <c r="X1054" s="63"/>
      <c r="Y1054" s="63"/>
      <c r="Z1054" s="63"/>
      <c r="AA1054" s="63"/>
      <c r="AB1054" s="63"/>
      <c r="AC1054" s="63"/>
      <c r="AD1054" s="63"/>
      <c r="AE1054" s="110"/>
      <c r="AF1054" s="63"/>
      <c r="AG1054" s="63"/>
      <c r="AH1054" s="63"/>
      <c r="AI1054" s="63"/>
      <c r="AJ1054" s="63"/>
      <c r="AK1054" s="63"/>
      <c r="AL1054" s="63"/>
      <c r="AM1054" s="63"/>
      <c r="AN1054" s="63"/>
      <c r="AO1054" s="63"/>
      <c r="AP1054" s="63"/>
      <c r="AQ1054" s="63"/>
      <c r="AT1054" s="63"/>
      <c r="AU1054" s="63"/>
      <c r="AV1054" s="63"/>
      <c r="AW1054" s="63"/>
      <c r="AX1054" s="63"/>
      <c r="AY1054" s="63"/>
      <c r="AZ1054" s="63"/>
      <c r="BA1054" s="63"/>
      <c r="BB1054" s="63"/>
      <c r="BC1054" s="63"/>
      <c r="BD1054" s="63"/>
      <c r="BE1054" s="63"/>
      <c r="BF1054" s="63"/>
      <c r="BG1054" s="63"/>
      <c r="BH1054" s="63"/>
      <c r="BI1054" s="63"/>
      <c r="BJ1054" s="63"/>
      <c r="BK1054" s="63"/>
      <c r="BL1054" s="63"/>
      <c r="BM1054" s="63"/>
      <c r="BN1054" s="63"/>
      <c r="BO1054" s="63"/>
      <c r="BR1054" s="63"/>
      <c r="BS1054" s="63"/>
      <c r="BT1054" s="63"/>
      <c r="BU1054" s="63"/>
      <c r="BV1054" s="63"/>
      <c r="BW1054" s="63"/>
      <c r="BX1054" s="63"/>
      <c r="BY1054" s="63"/>
      <c r="BZ1054" s="63"/>
      <c r="CA1054" s="63"/>
      <c r="CB1054" s="63"/>
      <c r="CC1054" s="63"/>
    </row>
    <row r="1055" spans="1:81" x14ac:dyDescent="0.35">
      <c r="A1055" s="97"/>
      <c r="B1055" s="82"/>
      <c r="C1055" s="82"/>
      <c r="D1055" s="82"/>
      <c r="E1055" s="82"/>
      <c r="F1055" s="63"/>
      <c r="G1055" s="63"/>
      <c r="H1055" s="63"/>
      <c r="I1055" s="63"/>
      <c r="J1055" s="63"/>
      <c r="K1055" s="63"/>
      <c r="L1055" s="63"/>
      <c r="M1055" s="63"/>
      <c r="N1055" s="63"/>
      <c r="O1055" s="63"/>
      <c r="P1055" s="63"/>
      <c r="Q1055" s="63"/>
      <c r="R1055" s="63"/>
      <c r="S1055" s="63"/>
      <c r="T1055" s="63"/>
      <c r="U1055" s="63"/>
      <c r="X1055" s="63"/>
      <c r="Y1055" s="63"/>
      <c r="Z1055" s="63"/>
      <c r="AA1055" s="63"/>
      <c r="AB1055" s="63"/>
      <c r="AC1055" s="63"/>
      <c r="AD1055" s="63"/>
      <c r="AE1055" s="110"/>
      <c r="AF1055" s="63"/>
      <c r="AG1055" s="63"/>
      <c r="AH1055" s="63"/>
      <c r="AI1055" s="63"/>
      <c r="AJ1055" s="63"/>
      <c r="AK1055" s="63"/>
      <c r="AL1055" s="63"/>
      <c r="AM1055" s="63"/>
      <c r="AN1055" s="63"/>
      <c r="AO1055" s="63"/>
      <c r="AP1055" s="63"/>
      <c r="AQ1055" s="63"/>
      <c r="AT1055" s="63"/>
      <c r="AU1055" s="63"/>
      <c r="AV1055" s="63"/>
      <c r="AW1055" s="63"/>
      <c r="AX1055" s="63"/>
      <c r="AY1055" s="63"/>
      <c r="AZ1055" s="63"/>
      <c r="BA1055" s="63"/>
      <c r="BB1055" s="63"/>
      <c r="BC1055" s="63"/>
      <c r="BD1055" s="63"/>
      <c r="BE1055" s="63"/>
      <c r="BF1055" s="63"/>
      <c r="BG1055" s="63"/>
      <c r="BH1055" s="63"/>
      <c r="BI1055" s="63"/>
      <c r="BJ1055" s="63"/>
      <c r="BK1055" s="63"/>
      <c r="BL1055" s="63"/>
      <c r="BM1055" s="63"/>
      <c r="BN1055" s="63"/>
      <c r="BO1055" s="63"/>
      <c r="BR1055" s="63"/>
      <c r="BS1055" s="63"/>
      <c r="BT1055" s="63"/>
      <c r="BU1055" s="63"/>
      <c r="BV1055" s="63"/>
      <c r="BW1055" s="63"/>
      <c r="BX1055" s="63"/>
      <c r="BY1055" s="63"/>
      <c r="BZ1055" s="63"/>
      <c r="CA1055" s="63"/>
      <c r="CB1055" s="63"/>
      <c r="CC1055" s="63"/>
    </row>
    <row r="1056" spans="1:81" x14ac:dyDescent="0.35">
      <c r="A1056" s="97"/>
      <c r="B1056" s="82"/>
      <c r="C1056" s="82"/>
      <c r="D1056" s="82"/>
      <c r="E1056" s="82"/>
      <c r="F1056" s="63"/>
      <c r="G1056" s="63"/>
      <c r="H1056" s="63"/>
      <c r="I1056" s="63"/>
      <c r="J1056" s="63"/>
      <c r="K1056" s="63"/>
      <c r="L1056" s="63"/>
      <c r="M1056" s="63"/>
      <c r="N1056" s="63"/>
      <c r="O1056" s="63"/>
      <c r="P1056" s="63"/>
      <c r="Q1056" s="63"/>
      <c r="R1056" s="63"/>
      <c r="S1056" s="63"/>
      <c r="T1056" s="63"/>
      <c r="U1056" s="63"/>
      <c r="X1056" s="63"/>
      <c r="Y1056" s="63"/>
      <c r="Z1056" s="63"/>
      <c r="AA1056" s="63"/>
      <c r="AB1056" s="63"/>
      <c r="AC1056" s="63"/>
      <c r="AD1056" s="63"/>
      <c r="AE1056" s="110"/>
      <c r="AF1056" s="63"/>
      <c r="AG1056" s="63"/>
      <c r="AH1056" s="63"/>
      <c r="AI1056" s="63"/>
      <c r="AJ1056" s="63"/>
      <c r="AK1056" s="63"/>
      <c r="AL1056" s="63"/>
      <c r="AM1056" s="63"/>
      <c r="AN1056" s="63"/>
      <c r="AO1056" s="63"/>
      <c r="AP1056" s="63"/>
      <c r="AQ1056" s="63"/>
      <c r="AT1056" s="63"/>
      <c r="AU1056" s="63"/>
      <c r="AV1056" s="63"/>
      <c r="AW1056" s="63"/>
      <c r="AX1056" s="63"/>
      <c r="AY1056" s="63"/>
      <c r="AZ1056" s="63"/>
      <c r="BA1056" s="63"/>
      <c r="BB1056" s="63"/>
      <c r="BC1056" s="63"/>
      <c r="BD1056" s="63"/>
      <c r="BE1056" s="63"/>
      <c r="BF1056" s="63"/>
      <c r="BG1056" s="63"/>
      <c r="BH1056" s="63"/>
      <c r="BI1056" s="63"/>
      <c r="BJ1056" s="63"/>
      <c r="BK1056" s="63"/>
      <c r="BL1056" s="63"/>
      <c r="BM1056" s="63"/>
      <c r="BN1056" s="63"/>
      <c r="BO1056" s="63"/>
      <c r="BR1056" s="63"/>
      <c r="BS1056" s="63"/>
      <c r="BT1056" s="63"/>
      <c r="BU1056" s="63"/>
      <c r="BV1056" s="63"/>
      <c r="BW1056" s="63"/>
      <c r="BX1056" s="63"/>
      <c r="BY1056" s="63"/>
      <c r="BZ1056" s="63"/>
      <c r="CA1056" s="63"/>
      <c r="CB1056" s="63"/>
      <c r="CC1056" s="63"/>
    </row>
    <row r="1057" spans="1:81" x14ac:dyDescent="0.35">
      <c r="A1057" s="97"/>
      <c r="B1057" s="82"/>
      <c r="C1057" s="82"/>
      <c r="D1057" s="82"/>
      <c r="E1057" s="82"/>
      <c r="F1057" s="63"/>
      <c r="G1057" s="63"/>
      <c r="H1057" s="63"/>
      <c r="I1057" s="63"/>
      <c r="J1057" s="63"/>
      <c r="K1057" s="63"/>
      <c r="L1057" s="63"/>
      <c r="M1057" s="63"/>
      <c r="N1057" s="63"/>
      <c r="O1057" s="63"/>
      <c r="P1057" s="63"/>
      <c r="Q1057" s="63"/>
      <c r="R1057" s="63"/>
      <c r="S1057" s="63"/>
      <c r="T1057" s="63"/>
      <c r="U1057" s="63"/>
      <c r="X1057" s="63"/>
      <c r="Y1057" s="63"/>
      <c r="Z1057" s="63"/>
      <c r="AA1057" s="63"/>
      <c r="AB1057" s="63"/>
      <c r="AC1057" s="63"/>
      <c r="AD1057" s="63"/>
      <c r="AE1057" s="110"/>
      <c r="AF1057" s="63"/>
      <c r="AG1057" s="63"/>
      <c r="AH1057" s="63"/>
      <c r="AI1057" s="63"/>
      <c r="AJ1057" s="63"/>
      <c r="AK1057" s="63"/>
      <c r="AL1057" s="63"/>
      <c r="AM1057" s="63"/>
      <c r="AN1057" s="63"/>
      <c r="AO1057" s="63"/>
      <c r="AP1057" s="63"/>
      <c r="AQ1057" s="63"/>
      <c r="AT1057" s="63"/>
      <c r="AU1057" s="63"/>
      <c r="AV1057" s="63"/>
      <c r="AW1057" s="63"/>
      <c r="AX1057" s="63"/>
      <c r="AY1057" s="63"/>
      <c r="AZ1057" s="63"/>
      <c r="BA1057" s="63"/>
      <c r="BB1057" s="63"/>
      <c r="BC1057" s="63"/>
      <c r="BD1057" s="63"/>
      <c r="BE1057" s="63"/>
      <c r="BF1057" s="63"/>
      <c r="BG1057" s="63"/>
      <c r="BH1057" s="63"/>
      <c r="BI1057" s="63"/>
      <c r="BJ1057" s="63"/>
      <c r="BK1057" s="63"/>
      <c r="BL1057" s="63"/>
      <c r="BM1057" s="63"/>
      <c r="BN1057" s="63"/>
      <c r="BO1057" s="63"/>
      <c r="BR1057" s="63"/>
      <c r="BS1057" s="63"/>
      <c r="BT1057" s="63"/>
      <c r="BU1057" s="63"/>
      <c r="BV1057" s="63"/>
      <c r="BW1057" s="63"/>
      <c r="BX1057" s="63"/>
      <c r="BY1057" s="63"/>
      <c r="BZ1057" s="63"/>
      <c r="CA1057" s="63"/>
      <c r="CB1057" s="63"/>
      <c r="CC1057" s="63"/>
    </row>
    <row r="1058" spans="1:81" x14ac:dyDescent="0.35">
      <c r="A1058" s="97"/>
      <c r="B1058" s="82"/>
      <c r="C1058" s="82"/>
      <c r="D1058" s="82"/>
      <c r="E1058" s="82"/>
      <c r="F1058" s="63"/>
      <c r="G1058" s="63"/>
      <c r="H1058" s="63"/>
      <c r="I1058" s="63"/>
      <c r="J1058" s="63"/>
      <c r="K1058" s="63"/>
      <c r="L1058" s="63"/>
      <c r="M1058" s="63"/>
      <c r="N1058" s="63"/>
      <c r="O1058" s="63"/>
      <c r="P1058" s="63"/>
      <c r="Q1058" s="63"/>
      <c r="R1058" s="63"/>
      <c r="S1058" s="63"/>
      <c r="T1058" s="63"/>
      <c r="U1058" s="63"/>
      <c r="X1058" s="63"/>
      <c r="Y1058" s="63"/>
      <c r="Z1058" s="63"/>
      <c r="AA1058" s="63"/>
      <c r="AB1058" s="63"/>
      <c r="AC1058" s="63"/>
      <c r="AD1058" s="63"/>
      <c r="AE1058" s="110"/>
      <c r="AF1058" s="63"/>
      <c r="AG1058" s="63"/>
      <c r="AH1058" s="63"/>
      <c r="AI1058" s="63"/>
      <c r="AJ1058" s="63"/>
      <c r="AK1058" s="63"/>
      <c r="AL1058" s="63"/>
      <c r="AM1058" s="63"/>
      <c r="AN1058" s="63"/>
      <c r="AO1058" s="63"/>
      <c r="AP1058" s="63"/>
      <c r="AQ1058" s="63"/>
      <c r="AT1058" s="63"/>
      <c r="AU1058" s="63"/>
      <c r="AV1058" s="63"/>
      <c r="AW1058" s="63"/>
      <c r="AX1058" s="63"/>
      <c r="AY1058" s="63"/>
      <c r="AZ1058" s="63"/>
      <c r="BA1058" s="63"/>
      <c r="BB1058" s="63"/>
      <c r="BC1058" s="63"/>
      <c r="BD1058" s="63"/>
      <c r="BE1058" s="63"/>
      <c r="BF1058" s="63"/>
      <c r="BG1058" s="63"/>
      <c r="BH1058" s="63"/>
      <c r="BI1058" s="63"/>
      <c r="BJ1058" s="63"/>
      <c r="BK1058" s="63"/>
      <c r="BL1058" s="63"/>
      <c r="BM1058" s="63"/>
      <c r="BN1058" s="63"/>
      <c r="BO1058" s="63"/>
      <c r="BR1058" s="63"/>
      <c r="BS1058" s="63"/>
      <c r="BT1058" s="63"/>
      <c r="BU1058" s="63"/>
      <c r="BV1058" s="63"/>
      <c r="BW1058" s="63"/>
      <c r="BX1058" s="63"/>
      <c r="BY1058" s="63"/>
      <c r="BZ1058" s="63"/>
      <c r="CA1058" s="63"/>
      <c r="CB1058" s="63"/>
      <c r="CC1058" s="63"/>
    </row>
    <row r="1059" spans="1:81" x14ac:dyDescent="0.35">
      <c r="A1059" s="97"/>
      <c r="B1059" s="82"/>
      <c r="C1059" s="82"/>
      <c r="D1059" s="82"/>
      <c r="E1059" s="82"/>
      <c r="F1059" s="63"/>
      <c r="G1059" s="63"/>
      <c r="H1059" s="63"/>
      <c r="I1059" s="63"/>
      <c r="J1059" s="63"/>
      <c r="K1059" s="63"/>
      <c r="L1059" s="63"/>
      <c r="M1059" s="63"/>
      <c r="N1059" s="63"/>
      <c r="O1059" s="63"/>
      <c r="P1059" s="63"/>
      <c r="Q1059" s="63"/>
      <c r="R1059" s="63"/>
      <c r="S1059" s="63"/>
      <c r="T1059" s="63"/>
      <c r="U1059" s="63"/>
      <c r="X1059" s="63"/>
      <c r="Y1059" s="63"/>
      <c r="Z1059" s="63"/>
      <c r="AA1059" s="63"/>
      <c r="AB1059" s="63"/>
      <c r="AC1059" s="63"/>
      <c r="AD1059" s="63"/>
      <c r="AE1059" s="110"/>
      <c r="AF1059" s="63"/>
      <c r="AG1059" s="63"/>
      <c r="AH1059" s="63"/>
      <c r="AI1059" s="63"/>
      <c r="AJ1059" s="63"/>
      <c r="AK1059" s="63"/>
      <c r="AL1059" s="63"/>
      <c r="AM1059" s="63"/>
      <c r="AN1059" s="63"/>
      <c r="AO1059" s="63"/>
      <c r="AP1059" s="63"/>
      <c r="AQ1059" s="63"/>
      <c r="AT1059" s="63"/>
      <c r="AU1059" s="63"/>
      <c r="AV1059" s="63"/>
      <c r="AW1059" s="63"/>
      <c r="AX1059" s="63"/>
      <c r="AY1059" s="63"/>
      <c r="AZ1059" s="63"/>
      <c r="BA1059" s="63"/>
      <c r="BB1059" s="63"/>
      <c r="BC1059" s="63"/>
      <c r="BD1059" s="63"/>
      <c r="BE1059" s="63"/>
      <c r="BF1059" s="63"/>
      <c r="BG1059" s="63"/>
      <c r="BH1059" s="63"/>
      <c r="BI1059" s="63"/>
      <c r="BJ1059" s="63"/>
      <c r="BK1059" s="63"/>
      <c r="BL1059" s="63"/>
      <c r="BM1059" s="63"/>
      <c r="BN1059" s="63"/>
      <c r="BO1059" s="63"/>
      <c r="BR1059" s="63"/>
      <c r="BS1059" s="63"/>
      <c r="BT1059" s="63"/>
      <c r="BU1059" s="63"/>
      <c r="BV1059" s="63"/>
      <c r="BW1059" s="63"/>
      <c r="BX1059" s="63"/>
      <c r="BY1059" s="63"/>
      <c r="BZ1059" s="63"/>
      <c r="CA1059" s="63"/>
      <c r="CB1059" s="63"/>
      <c r="CC1059" s="63"/>
    </row>
    <row r="1060" spans="1:81" x14ac:dyDescent="0.35">
      <c r="A1060" s="97"/>
      <c r="B1060" s="82"/>
      <c r="C1060" s="82"/>
      <c r="D1060" s="82"/>
      <c r="E1060" s="82"/>
      <c r="F1060" s="63"/>
      <c r="G1060" s="63"/>
      <c r="H1060" s="63"/>
      <c r="I1060" s="63"/>
      <c r="J1060" s="63"/>
      <c r="K1060" s="63"/>
      <c r="L1060" s="63"/>
      <c r="M1060" s="63"/>
      <c r="N1060" s="63"/>
      <c r="O1060" s="63"/>
      <c r="P1060" s="63"/>
      <c r="Q1060" s="63"/>
      <c r="R1060" s="63"/>
      <c r="S1060" s="63"/>
      <c r="T1060" s="63"/>
      <c r="U1060" s="63"/>
      <c r="X1060" s="63"/>
      <c r="Y1060" s="63"/>
      <c r="Z1060" s="63"/>
      <c r="AA1060" s="63"/>
      <c r="AB1060" s="63"/>
      <c r="AC1060" s="63"/>
      <c r="AD1060" s="63"/>
      <c r="AE1060" s="110"/>
      <c r="AF1060" s="63"/>
      <c r="AG1060" s="63"/>
      <c r="AH1060" s="63"/>
      <c r="AI1060" s="63"/>
      <c r="AJ1060" s="63"/>
      <c r="AK1060" s="63"/>
      <c r="AL1060" s="63"/>
      <c r="AM1060" s="63"/>
      <c r="AN1060" s="63"/>
      <c r="AO1060" s="63"/>
      <c r="AP1060" s="63"/>
      <c r="AQ1060" s="63"/>
      <c r="AT1060" s="63"/>
      <c r="AU1060" s="63"/>
      <c r="AV1060" s="63"/>
      <c r="AW1060" s="63"/>
      <c r="AX1060" s="63"/>
      <c r="AY1060" s="63"/>
      <c r="AZ1060" s="63"/>
      <c r="BA1060" s="63"/>
      <c r="BB1060" s="63"/>
      <c r="BC1060" s="63"/>
      <c r="BD1060" s="63"/>
      <c r="BE1060" s="63"/>
      <c r="BF1060" s="63"/>
      <c r="BG1060" s="63"/>
      <c r="BH1060" s="63"/>
      <c r="BI1060" s="63"/>
      <c r="BJ1060" s="63"/>
      <c r="BK1060" s="63"/>
      <c r="BL1060" s="63"/>
      <c r="BM1060" s="63"/>
      <c r="BN1060" s="63"/>
      <c r="BO1060" s="63"/>
      <c r="BR1060" s="63"/>
      <c r="BS1060" s="63"/>
      <c r="BT1060" s="63"/>
      <c r="BU1060" s="63"/>
      <c r="BV1060" s="63"/>
      <c r="BW1060" s="63"/>
      <c r="BX1060" s="63"/>
      <c r="BY1060" s="63"/>
      <c r="BZ1060" s="63"/>
      <c r="CA1060" s="63"/>
      <c r="CB1060" s="63"/>
      <c r="CC1060" s="63"/>
    </row>
    <row r="1061" spans="1:81" x14ac:dyDescent="0.35">
      <c r="A1061" s="97"/>
      <c r="B1061" s="82"/>
      <c r="C1061" s="82"/>
      <c r="D1061" s="82"/>
      <c r="E1061" s="82"/>
      <c r="F1061" s="63"/>
      <c r="G1061" s="63"/>
      <c r="H1061" s="63"/>
      <c r="I1061" s="63"/>
      <c r="J1061" s="63"/>
      <c r="K1061" s="63"/>
      <c r="L1061" s="63"/>
      <c r="M1061" s="63"/>
      <c r="N1061" s="63"/>
      <c r="O1061" s="63"/>
      <c r="P1061" s="63"/>
      <c r="Q1061" s="63"/>
      <c r="R1061" s="63"/>
      <c r="S1061" s="63"/>
      <c r="T1061" s="63"/>
      <c r="U1061" s="63"/>
      <c r="X1061" s="63"/>
      <c r="Y1061" s="63"/>
      <c r="Z1061" s="63"/>
      <c r="AA1061" s="63"/>
      <c r="AB1061" s="63"/>
      <c r="AC1061" s="63"/>
      <c r="AD1061" s="63"/>
      <c r="AE1061" s="110"/>
      <c r="AF1061" s="63"/>
      <c r="AG1061" s="63"/>
      <c r="AH1061" s="63"/>
      <c r="AI1061" s="63"/>
      <c r="AJ1061" s="63"/>
      <c r="AK1061" s="63"/>
      <c r="AL1061" s="63"/>
      <c r="AM1061" s="63"/>
      <c r="AN1061" s="63"/>
      <c r="AO1061" s="63"/>
      <c r="AP1061" s="63"/>
      <c r="AQ1061" s="63"/>
      <c r="AT1061" s="63"/>
      <c r="AU1061" s="63"/>
      <c r="AV1061" s="63"/>
      <c r="AW1061" s="63"/>
      <c r="AX1061" s="63"/>
      <c r="AY1061" s="63"/>
      <c r="AZ1061" s="63"/>
      <c r="BA1061" s="63"/>
      <c r="BB1061" s="63"/>
      <c r="BC1061" s="63"/>
      <c r="BD1061" s="63"/>
      <c r="BE1061" s="63"/>
      <c r="BF1061" s="63"/>
      <c r="BG1061" s="63"/>
      <c r="BH1061" s="63"/>
      <c r="BI1061" s="63"/>
      <c r="BJ1061" s="63"/>
      <c r="BK1061" s="63"/>
      <c r="BL1061" s="63"/>
      <c r="BM1061" s="63"/>
      <c r="BN1061" s="63"/>
      <c r="BO1061" s="63"/>
      <c r="BR1061" s="63"/>
      <c r="BS1061" s="63"/>
      <c r="BT1061" s="63"/>
      <c r="BU1061" s="63"/>
      <c r="BV1061" s="63"/>
      <c r="BW1061" s="63"/>
      <c r="BX1061" s="63"/>
      <c r="BY1061" s="63"/>
      <c r="BZ1061" s="63"/>
      <c r="CA1061" s="63"/>
      <c r="CB1061" s="63"/>
      <c r="CC1061" s="63"/>
    </row>
    <row r="1062" spans="1:81" x14ac:dyDescent="0.35">
      <c r="A1062" s="97"/>
      <c r="B1062" s="82"/>
      <c r="C1062" s="82"/>
      <c r="D1062" s="82"/>
      <c r="E1062" s="82"/>
      <c r="F1062" s="63"/>
      <c r="G1062" s="63"/>
      <c r="H1062" s="63"/>
      <c r="I1062" s="63"/>
      <c r="J1062" s="63"/>
      <c r="K1062" s="63"/>
      <c r="L1062" s="63"/>
      <c r="M1062" s="63"/>
      <c r="N1062" s="63"/>
      <c r="O1062" s="63"/>
      <c r="P1062" s="63"/>
      <c r="Q1062" s="63"/>
      <c r="R1062" s="63"/>
      <c r="S1062" s="63"/>
      <c r="T1062" s="63"/>
      <c r="U1062" s="63"/>
      <c r="X1062" s="63"/>
      <c r="Y1062" s="63"/>
      <c r="Z1062" s="63"/>
      <c r="AA1062" s="63"/>
      <c r="AB1062" s="63"/>
      <c r="AC1062" s="63"/>
      <c r="AD1062" s="63"/>
      <c r="AE1062" s="110"/>
      <c r="AF1062" s="63"/>
      <c r="AG1062" s="63"/>
      <c r="AH1062" s="63"/>
      <c r="AI1062" s="63"/>
      <c r="AJ1062" s="63"/>
      <c r="AK1062" s="63"/>
      <c r="AL1062" s="63"/>
      <c r="AM1062" s="63"/>
      <c r="AN1062" s="63"/>
      <c r="AO1062" s="63"/>
      <c r="AP1062" s="63"/>
      <c r="AQ1062" s="63"/>
      <c r="AT1062" s="63"/>
      <c r="AU1062" s="63"/>
      <c r="AV1062" s="63"/>
      <c r="AW1062" s="63"/>
      <c r="AX1062" s="63"/>
      <c r="AY1062" s="63"/>
      <c r="AZ1062" s="63"/>
      <c r="BA1062" s="63"/>
      <c r="BB1062" s="63"/>
      <c r="BC1062" s="63"/>
      <c r="BD1062" s="63"/>
      <c r="BE1062" s="63"/>
      <c r="BF1062" s="63"/>
      <c r="BG1062" s="63"/>
      <c r="BH1062" s="63"/>
      <c r="BI1062" s="63"/>
      <c r="BJ1062" s="63"/>
      <c r="BK1062" s="63"/>
      <c r="BL1062" s="63"/>
      <c r="BM1062" s="63"/>
      <c r="BN1062" s="63"/>
      <c r="BO1062" s="63"/>
      <c r="BR1062" s="63"/>
      <c r="BS1062" s="63"/>
      <c r="BT1062" s="63"/>
      <c r="BU1062" s="63"/>
      <c r="BV1062" s="63"/>
      <c r="BW1062" s="63"/>
      <c r="BX1062" s="63"/>
      <c r="BY1062" s="63"/>
      <c r="BZ1062" s="63"/>
      <c r="CA1062" s="63"/>
      <c r="CB1062" s="63"/>
      <c r="CC1062" s="63"/>
    </row>
    <row r="1063" spans="1:81" x14ac:dyDescent="0.35">
      <c r="A1063" s="97"/>
      <c r="B1063" s="82"/>
      <c r="C1063" s="82"/>
      <c r="D1063" s="82"/>
      <c r="E1063" s="82"/>
      <c r="F1063" s="63"/>
      <c r="G1063" s="63"/>
      <c r="H1063" s="63"/>
      <c r="I1063" s="63"/>
      <c r="J1063" s="63"/>
      <c r="K1063" s="63"/>
      <c r="L1063" s="63"/>
      <c r="M1063" s="63"/>
      <c r="N1063" s="63"/>
      <c r="O1063" s="63"/>
      <c r="P1063" s="63"/>
      <c r="Q1063" s="63"/>
      <c r="R1063" s="63"/>
      <c r="S1063" s="63"/>
      <c r="T1063" s="63"/>
      <c r="U1063" s="63"/>
      <c r="X1063" s="63"/>
      <c r="Y1063" s="63"/>
      <c r="Z1063" s="63"/>
      <c r="AA1063" s="63"/>
      <c r="AB1063" s="63"/>
      <c r="AC1063" s="63"/>
      <c r="AD1063" s="63"/>
      <c r="AE1063" s="110"/>
      <c r="AF1063" s="63"/>
      <c r="AG1063" s="63"/>
      <c r="AH1063" s="63"/>
      <c r="AI1063" s="63"/>
      <c r="AJ1063" s="63"/>
      <c r="AK1063" s="63"/>
      <c r="AL1063" s="63"/>
      <c r="AM1063" s="63"/>
      <c r="AN1063" s="63"/>
      <c r="AO1063" s="63"/>
      <c r="AP1063" s="63"/>
      <c r="AQ1063" s="63"/>
      <c r="AT1063" s="63"/>
      <c r="AU1063" s="63"/>
      <c r="AV1063" s="63"/>
      <c r="AW1063" s="63"/>
      <c r="AX1063" s="63"/>
      <c r="AY1063" s="63"/>
      <c r="AZ1063" s="63"/>
      <c r="BA1063" s="63"/>
      <c r="BB1063" s="63"/>
      <c r="BC1063" s="63"/>
      <c r="BD1063" s="63"/>
      <c r="BE1063" s="63"/>
      <c r="BF1063" s="63"/>
      <c r="BG1063" s="63"/>
      <c r="BH1063" s="63"/>
      <c r="BI1063" s="63"/>
      <c r="BJ1063" s="63"/>
      <c r="BK1063" s="63"/>
      <c r="BL1063" s="63"/>
      <c r="BM1063" s="63"/>
      <c r="BN1063" s="63"/>
      <c r="BO1063" s="63"/>
      <c r="BR1063" s="63"/>
      <c r="BS1063" s="63"/>
      <c r="BT1063" s="63"/>
      <c r="BU1063" s="63"/>
      <c r="BV1063" s="63"/>
      <c r="BW1063" s="63"/>
      <c r="BX1063" s="63"/>
      <c r="BY1063" s="63"/>
      <c r="BZ1063" s="63"/>
      <c r="CA1063" s="63"/>
      <c r="CB1063" s="63"/>
      <c r="CC1063" s="63"/>
    </row>
    <row r="1064" spans="1:81" x14ac:dyDescent="0.35">
      <c r="A1064" s="97"/>
      <c r="B1064" s="82"/>
      <c r="C1064" s="82"/>
      <c r="D1064" s="82"/>
      <c r="E1064" s="82"/>
      <c r="F1064" s="63"/>
      <c r="G1064" s="63"/>
      <c r="H1064" s="63"/>
      <c r="I1064" s="63"/>
      <c r="J1064" s="63"/>
      <c r="K1064" s="63"/>
      <c r="L1064" s="63"/>
      <c r="M1064" s="63"/>
      <c r="N1064" s="63"/>
      <c r="O1064" s="63"/>
      <c r="P1064" s="63"/>
      <c r="Q1064" s="63"/>
      <c r="R1064" s="63"/>
      <c r="S1064" s="63"/>
      <c r="T1064" s="63"/>
      <c r="U1064" s="63"/>
      <c r="X1064" s="63"/>
      <c r="Y1064" s="63"/>
      <c r="Z1064" s="63"/>
      <c r="AA1064" s="63"/>
      <c r="AB1064" s="63"/>
      <c r="AC1064" s="63"/>
      <c r="AD1064" s="63"/>
      <c r="AE1064" s="110"/>
      <c r="AF1064" s="63"/>
      <c r="AG1064" s="63"/>
      <c r="AH1064" s="63"/>
      <c r="AI1064" s="63"/>
      <c r="AJ1064" s="63"/>
      <c r="AK1064" s="63"/>
      <c r="AL1064" s="63"/>
      <c r="AM1064" s="63"/>
      <c r="AN1064" s="63"/>
      <c r="AO1064" s="63"/>
      <c r="AP1064" s="63"/>
      <c r="AQ1064" s="63"/>
      <c r="AT1064" s="63"/>
      <c r="AU1064" s="63"/>
      <c r="AV1064" s="63"/>
      <c r="AW1064" s="63"/>
      <c r="AX1064" s="63"/>
      <c r="AY1064" s="63"/>
      <c r="AZ1064" s="63"/>
      <c r="BA1064" s="63"/>
      <c r="BB1064" s="63"/>
      <c r="BC1064" s="63"/>
      <c r="BD1064" s="63"/>
      <c r="BE1064" s="63"/>
      <c r="BF1064" s="63"/>
      <c r="BG1064" s="63"/>
      <c r="BH1064" s="63"/>
      <c r="BI1064" s="63"/>
      <c r="BJ1064" s="63"/>
      <c r="BK1064" s="63"/>
      <c r="BL1064" s="63"/>
      <c r="BM1064" s="63"/>
      <c r="BN1064" s="63"/>
      <c r="BO1064" s="63"/>
      <c r="BR1064" s="63"/>
      <c r="BS1064" s="63"/>
      <c r="BT1064" s="63"/>
      <c r="BU1064" s="63"/>
      <c r="BV1064" s="63"/>
      <c r="BW1064" s="63"/>
      <c r="BX1064" s="63"/>
      <c r="BY1064" s="63"/>
      <c r="BZ1064" s="63"/>
      <c r="CA1064" s="63"/>
      <c r="CB1064" s="63"/>
      <c r="CC1064" s="63"/>
    </row>
    <row r="1065" spans="1:81" x14ac:dyDescent="0.35">
      <c r="A1065" s="97"/>
      <c r="B1065" s="82"/>
      <c r="C1065" s="82"/>
      <c r="D1065" s="82"/>
      <c r="E1065" s="82"/>
      <c r="F1065" s="63"/>
      <c r="G1065" s="63"/>
      <c r="H1065" s="63"/>
      <c r="I1065" s="63"/>
      <c r="J1065" s="63"/>
      <c r="K1065" s="63"/>
      <c r="L1065" s="63"/>
      <c r="M1065" s="63"/>
      <c r="N1065" s="63"/>
      <c r="O1065" s="63"/>
      <c r="P1065" s="63"/>
      <c r="Q1065" s="63"/>
      <c r="R1065" s="63"/>
      <c r="S1065" s="63"/>
      <c r="T1065" s="63"/>
      <c r="U1065" s="63"/>
      <c r="X1065" s="63"/>
      <c r="Y1065" s="63"/>
      <c r="Z1065" s="63"/>
      <c r="AA1065" s="63"/>
      <c r="AB1065" s="63"/>
      <c r="AC1065" s="63"/>
      <c r="AD1065" s="63"/>
      <c r="AE1065" s="110"/>
      <c r="AF1065" s="63"/>
      <c r="AG1065" s="63"/>
      <c r="AH1065" s="63"/>
      <c r="AI1065" s="63"/>
      <c r="AJ1065" s="63"/>
      <c r="AK1065" s="63"/>
      <c r="AL1065" s="63"/>
      <c r="AM1065" s="63"/>
      <c r="AN1065" s="63"/>
      <c r="AO1065" s="63"/>
      <c r="AP1065" s="63"/>
      <c r="AQ1065" s="63"/>
      <c r="AT1065" s="63"/>
      <c r="AU1065" s="63"/>
      <c r="AV1065" s="63"/>
      <c r="AW1065" s="63"/>
      <c r="AX1065" s="63"/>
      <c r="AY1065" s="63"/>
      <c r="AZ1065" s="63"/>
      <c r="BA1065" s="63"/>
      <c r="BB1065" s="63"/>
      <c r="BC1065" s="63"/>
      <c r="BD1065" s="63"/>
      <c r="BE1065" s="63"/>
      <c r="BF1065" s="63"/>
      <c r="BG1065" s="63"/>
      <c r="BH1065" s="63"/>
      <c r="BI1065" s="63"/>
      <c r="BJ1065" s="63"/>
      <c r="BK1065" s="63"/>
      <c r="BL1065" s="63"/>
      <c r="BM1065" s="63"/>
      <c r="BN1065" s="63"/>
      <c r="BO1065" s="63"/>
      <c r="BR1065" s="63"/>
      <c r="BS1065" s="63"/>
      <c r="BT1065" s="63"/>
      <c r="BU1065" s="63"/>
      <c r="BV1065" s="63"/>
      <c r="BW1065" s="63"/>
      <c r="BX1065" s="63"/>
      <c r="BY1065" s="63"/>
      <c r="BZ1065" s="63"/>
      <c r="CA1065" s="63"/>
      <c r="CB1065" s="63"/>
      <c r="CC1065" s="63"/>
    </row>
    <row r="1066" spans="1:81" x14ac:dyDescent="0.35">
      <c r="A1066" s="97"/>
      <c r="B1066" s="82"/>
      <c r="C1066" s="82"/>
      <c r="D1066" s="82"/>
      <c r="E1066" s="82"/>
      <c r="F1066" s="63"/>
      <c r="G1066" s="63"/>
      <c r="H1066" s="63"/>
      <c r="I1066" s="63"/>
      <c r="J1066" s="63"/>
      <c r="K1066" s="63"/>
      <c r="L1066" s="63"/>
      <c r="M1066" s="63"/>
      <c r="N1066" s="63"/>
      <c r="O1066" s="63"/>
      <c r="P1066" s="63"/>
      <c r="Q1066" s="63"/>
      <c r="R1066" s="63"/>
      <c r="S1066" s="63"/>
      <c r="T1066" s="63"/>
      <c r="U1066" s="63"/>
      <c r="X1066" s="63"/>
      <c r="Y1066" s="63"/>
      <c r="Z1066" s="63"/>
      <c r="AA1066" s="63"/>
      <c r="AB1066" s="63"/>
      <c r="AC1066" s="63"/>
      <c r="AD1066" s="63"/>
      <c r="AE1066" s="110"/>
      <c r="AF1066" s="63"/>
      <c r="AG1066" s="63"/>
      <c r="AH1066" s="63"/>
      <c r="AI1066" s="63"/>
      <c r="AJ1066" s="63"/>
      <c r="AK1066" s="63"/>
      <c r="AL1066" s="63"/>
      <c r="AM1066" s="63"/>
      <c r="AN1066" s="63"/>
      <c r="AO1066" s="63"/>
      <c r="AP1066" s="63"/>
      <c r="AQ1066" s="63"/>
      <c r="AT1066" s="63"/>
      <c r="AU1066" s="63"/>
      <c r="AV1066" s="63"/>
      <c r="AW1066" s="63"/>
      <c r="AX1066" s="63"/>
      <c r="AY1066" s="63"/>
      <c r="AZ1066" s="63"/>
      <c r="BA1066" s="63"/>
      <c r="BB1066" s="63"/>
      <c r="BC1066" s="63"/>
      <c r="BD1066" s="63"/>
      <c r="BE1066" s="63"/>
      <c r="BF1066" s="63"/>
      <c r="BG1066" s="63"/>
      <c r="BH1066" s="63"/>
      <c r="BI1066" s="63"/>
      <c r="BJ1066" s="63"/>
      <c r="BK1066" s="63"/>
      <c r="BL1066" s="63"/>
      <c r="BM1066" s="63"/>
      <c r="BN1066" s="63"/>
      <c r="BO1066" s="63"/>
      <c r="BR1066" s="63"/>
      <c r="BS1066" s="63"/>
      <c r="BT1066" s="63"/>
      <c r="BU1066" s="63"/>
      <c r="BV1066" s="63"/>
      <c r="BW1066" s="63"/>
      <c r="BX1066" s="63"/>
      <c r="BY1066" s="63"/>
      <c r="BZ1066" s="63"/>
      <c r="CA1066" s="63"/>
      <c r="CB1066" s="63"/>
      <c r="CC1066" s="63"/>
    </row>
    <row r="1067" spans="1:81" x14ac:dyDescent="0.35">
      <c r="A1067" s="97"/>
      <c r="B1067" s="82"/>
      <c r="C1067" s="82"/>
      <c r="D1067" s="82"/>
      <c r="E1067" s="82"/>
      <c r="F1067" s="63"/>
      <c r="G1067" s="63"/>
      <c r="H1067" s="63"/>
      <c r="I1067" s="63"/>
      <c r="J1067" s="63"/>
      <c r="K1067" s="63"/>
      <c r="L1067" s="63"/>
      <c r="M1067" s="63"/>
      <c r="N1067" s="63"/>
      <c r="O1067" s="63"/>
      <c r="P1067" s="63"/>
      <c r="Q1067" s="63"/>
      <c r="R1067" s="63"/>
      <c r="S1067" s="63"/>
      <c r="T1067" s="63"/>
      <c r="U1067" s="63"/>
      <c r="X1067" s="63"/>
      <c r="Y1067" s="63"/>
      <c r="Z1067" s="63"/>
      <c r="AA1067" s="63"/>
      <c r="AB1067" s="63"/>
      <c r="AC1067" s="63"/>
      <c r="AD1067" s="63"/>
      <c r="AE1067" s="110"/>
      <c r="AF1067" s="63"/>
      <c r="AG1067" s="63"/>
      <c r="AH1067" s="63"/>
      <c r="AI1067" s="63"/>
      <c r="AJ1067" s="63"/>
      <c r="AK1067" s="63"/>
      <c r="AL1067" s="63"/>
      <c r="AM1067" s="63"/>
      <c r="AN1067" s="63"/>
      <c r="AO1067" s="63"/>
      <c r="AP1067" s="63"/>
      <c r="AQ1067" s="63"/>
      <c r="AT1067" s="63"/>
      <c r="AU1067" s="63"/>
      <c r="AV1067" s="63"/>
      <c r="AW1067" s="63"/>
      <c r="AX1067" s="63"/>
      <c r="AY1067" s="63"/>
      <c r="AZ1067" s="63"/>
      <c r="BA1067" s="63"/>
      <c r="BB1067" s="63"/>
      <c r="BC1067" s="63"/>
      <c r="BD1067" s="63"/>
      <c r="BE1067" s="63"/>
      <c r="BF1067" s="63"/>
      <c r="BG1067" s="63"/>
      <c r="BH1067" s="63"/>
      <c r="BI1067" s="63"/>
      <c r="BJ1067" s="63"/>
      <c r="BK1067" s="63"/>
      <c r="BL1067" s="63"/>
      <c r="BM1067" s="63"/>
      <c r="BN1067" s="63"/>
      <c r="BO1067" s="63"/>
      <c r="BR1067" s="63"/>
      <c r="BS1067" s="63"/>
      <c r="BT1067" s="63"/>
      <c r="BU1067" s="63"/>
      <c r="BV1067" s="63"/>
      <c r="BW1067" s="63"/>
      <c r="BX1067" s="63"/>
      <c r="BY1067" s="63"/>
      <c r="BZ1067" s="63"/>
      <c r="CA1067" s="63"/>
      <c r="CB1067" s="63"/>
      <c r="CC1067" s="63"/>
    </row>
    <row r="1068" spans="1:81" x14ac:dyDescent="0.35">
      <c r="A1068" s="97"/>
      <c r="B1068" s="82"/>
      <c r="C1068" s="82"/>
      <c r="D1068" s="82"/>
      <c r="E1068" s="82"/>
      <c r="F1068" s="63"/>
      <c r="G1068" s="63"/>
      <c r="H1068" s="63"/>
      <c r="I1068" s="63"/>
      <c r="J1068" s="63"/>
      <c r="K1068" s="63"/>
      <c r="L1068" s="63"/>
      <c r="M1068" s="63"/>
      <c r="N1068" s="63"/>
      <c r="O1068" s="63"/>
      <c r="P1068" s="63"/>
      <c r="Q1068" s="63"/>
      <c r="R1068" s="63"/>
      <c r="S1068" s="63"/>
      <c r="T1068" s="63"/>
      <c r="U1068" s="63"/>
      <c r="X1068" s="63"/>
      <c r="Y1068" s="63"/>
      <c r="Z1068" s="63"/>
      <c r="AA1068" s="63"/>
      <c r="AB1068" s="63"/>
      <c r="AC1068" s="63"/>
      <c r="AD1068" s="63"/>
      <c r="AE1068" s="110"/>
      <c r="AF1068" s="63"/>
      <c r="AG1068" s="63"/>
      <c r="AH1068" s="63"/>
      <c r="AI1068" s="63"/>
      <c r="AJ1068" s="63"/>
      <c r="AK1068" s="63"/>
      <c r="AL1068" s="63"/>
      <c r="AM1068" s="63"/>
      <c r="AN1068" s="63"/>
      <c r="AO1068" s="63"/>
      <c r="AP1068" s="63"/>
      <c r="AQ1068" s="63"/>
      <c r="AT1068" s="63"/>
      <c r="AU1068" s="63"/>
      <c r="AV1068" s="63"/>
      <c r="AW1068" s="63"/>
      <c r="AX1068" s="63"/>
      <c r="AY1068" s="63"/>
      <c r="AZ1068" s="63"/>
      <c r="BA1068" s="63"/>
      <c r="BB1068" s="63"/>
      <c r="BC1068" s="63"/>
      <c r="BD1068" s="63"/>
      <c r="BE1068" s="63"/>
      <c r="BF1068" s="63"/>
      <c r="BG1068" s="63"/>
      <c r="BH1068" s="63"/>
      <c r="BI1068" s="63"/>
      <c r="BJ1068" s="63"/>
      <c r="BK1068" s="63"/>
      <c r="BL1068" s="63"/>
      <c r="BM1068" s="63"/>
      <c r="BN1068" s="63"/>
      <c r="BO1068" s="63"/>
      <c r="BR1068" s="63"/>
      <c r="BS1068" s="63"/>
      <c r="BT1068" s="63"/>
      <c r="BU1068" s="63"/>
      <c r="BV1068" s="63"/>
      <c r="BW1068" s="63"/>
      <c r="BX1068" s="63"/>
      <c r="BY1068" s="63"/>
      <c r="BZ1068" s="63"/>
      <c r="CA1068" s="63"/>
      <c r="CB1068" s="63"/>
      <c r="CC1068" s="63"/>
    </row>
    <row r="1069" spans="1:81" x14ac:dyDescent="0.35">
      <c r="A1069" s="97"/>
      <c r="B1069" s="82"/>
      <c r="C1069" s="82"/>
      <c r="D1069" s="82"/>
      <c r="E1069" s="82"/>
      <c r="F1069" s="63"/>
      <c r="G1069" s="63"/>
      <c r="H1069" s="63"/>
      <c r="I1069" s="63"/>
      <c r="J1069" s="63"/>
      <c r="K1069" s="63"/>
      <c r="L1069" s="63"/>
      <c r="M1069" s="63"/>
      <c r="N1069" s="63"/>
      <c r="O1069" s="63"/>
      <c r="P1069" s="63"/>
      <c r="Q1069" s="63"/>
      <c r="R1069" s="63"/>
      <c r="S1069" s="63"/>
      <c r="T1069" s="63"/>
      <c r="U1069" s="63"/>
      <c r="X1069" s="63"/>
      <c r="Y1069" s="63"/>
      <c r="Z1069" s="63"/>
      <c r="AA1069" s="63"/>
      <c r="AB1069" s="63"/>
      <c r="AC1069" s="63"/>
      <c r="AD1069" s="63"/>
      <c r="AE1069" s="110"/>
      <c r="AF1069" s="63"/>
      <c r="AG1069" s="63"/>
      <c r="AH1069" s="63"/>
      <c r="AI1069" s="63"/>
      <c r="AJ1069" s="63"/>
      <c r="AK1069" s="63"/>
      <c r="AL1069" s="63"/>
      <c r="AM1069" s="63"/>
      <c r="AN1069" s="63"/>
      <c r="AO1069" s="63"/>
      <c r="AP1069" s="63"/>
      <c r="AQ1069" s="63"/>
      <c r="AT1069" s="63"/>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R1069" s="63"/>
      <c r="BS1069" s="63"/>
      <c r="BT1069" s="63"/>
      <c r="BU1069" s="63"/>
      <c r="BV1069" s="63"/>
      <c r="BW1069" s="63"/>
      <c r="BX1069" s="63"/>
      <c r="BY1069" s="63"/>
      <c r="BZ1069" s="63"/>
      <c r="CA1069" s="63"/>
      <c r="CB1069" s="63"/>
      <c r="CC1069" s="63"/>
    </row>
    <row r="1070" spans="1:81" x14ac:dyDescent="0.35">
      <c r="A1070" s="97"/>
      <c r="B1070" s="82"/>
      <c r="C1070" s="82"/>
      <c r="D1070" s="82"/>
      <c r="E1070" s="82"/>
      <c r="F1070" s="63"/>
      <c r="G1070" s="63"/>
      <c r="H1070" s="63"/>
      <c r="I1070" s="63"/>
      <c r="J1070" s="63"/>
      <c r="K1070" s="63"/>
      <c r="L1070" s="63"/>
      <c r="M1070" s="63"/>
      <c r="N1070" s="63"/>
      <c r="O1070" s="63"/>
      <c r="P1070" s="63"/>
      <c r="Q1070" s="63"/>
      <c r="R1070" s="63"/>
      <c r="S1070" s="63"/>
      <c r="T1070" s="63"/>
      <c r="U1070" s="63"/>
      <c r="X1070" s="63"/>
      <c r="Y1070" s="63"/>
      <c r="Z1070" s="63"/>
      <c r="AA1070" s="63"/>
      <c r="AB1070" s="63"/>
      <c r="AC1070" s="63"/>
      <c r="AD1070" s="63"/>
      <c r="AE1070" s="110"/>
      <c r="AF1070" s="63"/>
      <c r="AG1070" s="63"/>
      <c r="AH1070" s="63"/>
      <c r="AI1070" s="63"/>
      <c r="AJ1070" s="63"/>
      <c r="AK1070" s="63"/>
      <c r="AL1070" s="63"/>
      <c r="AM1070" s="63"/>
      <c r="AN1070" s="63"/>
      <c r="AO1070" s="63"/>
      <c r="AP1070" s="63"/>
      <c r="AQ1070" s="63"/>
      <c r="AT1070" s="63"/>
      <c r="AU1070" s="63"/>
      <c r="AV1070" s="63"/>
      <c r="AW1070" s="63"/>
      <c r="AX1070" s="63"/>
      <c r="AY1070" s="63"/>
      <c r="AZ1070" s="63"/>
      <c r="BA1070" s="63"/>
      <c r="BB1070" s="63"/>
      <c r="BC1070" s="63"/>
      <c r="BD1070" s="63"/>
      <c r="BE1070" s="63"/>
      <c r="BF1070" s="63"/>
      <c r="BG1070" s="63"/>
      <c r="BH1070" s="63"/>
      <c r="BI1070" s="63"/>
      <c r="BJ1070" s="63"/>
      <c r="BK1070" s="63"/>
      <c r="BL1070" s="63"/>
      <c r="BM1070" s="63"/>
      <c r="BN1070" s="63"/>
      <c r="BO1070" s="63"/>
      <c r="BR1070" s="63"/>
      <c r="BS1070" s="63"/>
      <c r="BT1070" s="63"/>
      <c r="BU1070" s="63"/>
      <c r="BV1070" s="63"/>
      <c r="BW1070" s="63"/>
      <c r="BX1070" s="63"/>
      <c r="BY1070" s="63"/>
      <c r="BZ1070" s="63"/>
      <c r="CA1070" s="63"/>
      <c r="CB1070" s="63"/>
      <c r="CC1070" s="63"/>
    </row>
    <row r="1071" spans="1:81" x14ac:dyDescent="0.35">
      <c r="A1071" s="97"/>
      <c r="B1071" s="82"/>
      <c r="C1071" s="82"/>
      <c r="D1071" s="82"/>
      <c r="E1071" s="82"/>
      <c r="F1071" s="63"/>
      <c r="G1071" s="63"/>
      <c r="H1071" s="63"/>
      <c r="I1071" s="63"/>
      <c r="J1071" s="63"/>
      <c r="K1071" s="63"/>
      <c r="L1071" s="63"/>
      <c r="M1071" s="63"/>
      <c r="N1071" s="63"/>
      <c r="O1071" s="63"/>
      <c r="P1071" s="63"/>
      <c r="Q1071" s="63"/>
      <c r="R1071" s="63"/>
      <c r="S1071" s="63"/>
      <c r="T1071" s="63"/>
      <c r="U1071" s="63"/>
      <c r="X1071" s="63"/>
      <c r="Y1071" s="63"/>
      <c r="Z1071" s="63"/>
      <c r="AA1071" s="63"/>
      <c r="AB1071" s="63"/>
      <c r="AC1071" s="63"/>
      <c r="AD1071" s="63"/>
      <c r="AE1071" s="110"/>
      <c r="AF1071" s="63"/>
      <c r="AG1071" s="63"/>
      <c r="AH1071" s="63"/>
      <c r="AI1071" s="63"/>
      <c r="AJ1071" s="63"/>
      <c r="AK1071" s="63"/>
      <c r="AL1071" s="63"/>
      <c r="AM1071" s="63"/>
      <c r="AN1071" s="63"/>
      <c r="AO1071" s="63"/>
      <c r="AP1071" s="63"/>
      <c r="AQ1071" s="63"/>
      <c r="AT1071" s="63"/>
      <c r="AU1071" s="63"/>
      <c r="AV1071" s="63"/>
      <c r="AW1071" s="63"/>
      <c r="AX1071" s="63"/>
      <c r="AY1071" s="63"/>
      <c r="AZ1071" s="63"/>
      <c r="BA1071" s="63"/>
      <c r="BB1071" s="63"/>
      <c r="BC1071" s="63"/>
      <c r="BD1071" s="63"/>
      <c r="BE1071" s="63"/>
      <c r="BF1071" s="63"/>
      <c r="BG1071" s="63"/>
      <c r="BH1071" s="63"/>
      <c r="BI1071" s="63"/>
      <c r="BJ1071" s="63"/>
      <c r="BK1071" s="63"/>
      <c r="BL1071" s="63"/>
      <c r="BM1071" s="63"/>
      <c r="BN1071" s="63"/>
      <c r="BO1071" s="63"/>
      <c r="BR1071" s="63"/>
      <c r="BS1071" s="63"/>
      <c r="BT1071" s="63"/>
      <c r="BU1071" s="63"/>
      <c r="BV1071" s="63"/>
      <c r="BW1071" s="63"/>
      <c r="BX1071" s="63"/>
      <c r="BY1071" s="63"/>
      <c r="BZ1071" s="63"/>
      <c r="CA1071" s="63"/>
      <c r="CB1071" s="63"/>
      <c r="CC1071" s="63"/>
    </row>
    <row r="1072" spans="1:81" x14ac:dyDescent="0.35">
      <c r="A1072" s="97"/>
      <c r="B1072" s="82"/>
      <c r="C1072" s="82"/>
      <c r="D1072" s="82"/>
      <c r="E1072" s="82"/>
      <c r="F1072" s="63"/>
      <c r="G1072" s="63"/>
      <c r="H1072" s="63"/>
      <c r="I1072" s="63"/>
      <c r="J1072" s="63"/>
      <c r="K1072" s="63"/>
      <c r="L1072" s="63"/>
      <c r="M1072" s="63"/>
      <c r="N1072" s="63"/>
      <c r="O1072" s="63"/>
      <c r="P1072" s="63"/>
      <c r="Q1072" s="63"/>
      <c r="R1072" s="63"/>
      <c r="S1072" s="63"/>
      <c r="T1072" s="63"/>
      <c r="U1072" s="63"/>
      <c r="X1072" s="63"/>
      <c r="Y1072" s="63"/>
      <c r="Z1072" s="63"/>
      <c r="AA1072" s="63"/>
      <c r="AB1072" s="63"/>
      <c r="AC1072" s="63"/>
      <c r="AD1072" s="63"/>
      <c r="AE1072" s="110"/>
      <c r="AF1072" s="63"/>
      <c r="AG1072" s="63"/>
      <c r="AH1072" s="63"/>
      <c r="AI1072" s="63"/>
      <c r="AJ1072" s="63"/>
      <c r="AK1072" s="63"/>
      <c r="AL1072" s="63"/>
      <c r="AM1072" s="63"/>
      <c r="AN1072" s="63"/>
      <c r="AO1072" s="63"/>
      <c r="AP1072" s="63"/>
      <c r="AQ1072" s="63"/>
      <c r="AT1072" s="63"/>
      <c r="AU1072" s="63"/>
      <c r="AV1072" s="63"/>
      <c r="AW1072" s="63"/>
      <c r="AX1072" s="63"/>
      <c r="AY1072" s="63"/>
      <c r="AZ1072" s="63"/>
      <c r="BA1072" s="63"/>
      <c r="BB1072" s="63"/>
      <c r="BC1072" s="63"/>
      <c r="BD1072" s="63"/>
      <c r="BE1072" s="63"/>
      <c r="BF1072" s="63"/>
      <c r="BG1072" s="63"/>
      <c r="BH1072" s="63"/>
      <c r="BI1072" s="63"/>
      <c r="BJ1072" s="63"/>
      <c r="BK1072" s="63"/>
      <c r="BL1072" s="63"/>
      <c r="BM1072" s="63"/>
      <c r="BN1072" s="63"/>
      <c r="BO1072" s="63"/>
      <c r="BR1072" s="63"/>
      <c r="BS1072" s="63"/>
      <c r="BT1072" s="63"/>
      <c r="BU1072" s="63"/>
      <c r="BV1072" s="63"/>
      <c r="BW1072" s="63"/>
      <c r="BX1072" s="63"/>
      <c r="BY1072" s="63"/>
      <c r="BZ1072" s="63"/>
      <c r="CA1072" s="63"/>
      <c r="CB1072" s="63"/>
      <c r="CC1072" s="63"/>
    </row>
    <row r="1073" spans="1:82" x14ac:dyDescent="0.35">
      <c r="A1073" s="97"/>
      <c r="B1073" s="82"/>
      <c r="C1073" s="82"/>
      <c r="D1073" s="82"/>
      <c r="E1073" s="82"/>
      <c r="F1073" s="63"/>
      <c r="G1073" s="63"/>
      <c r="H1073" s="63"/>
      <c r="I1073" s="63"/>
      <c r="J1073" s="63"/>
      <c r="K1073" s="63"/>
      <c r="L1073" s="63"/>
      <c r="M1073" s="63"/>
      <c r="N1073" s="63"/>
      <c r="O1073" s="63"/>
      <c r="P1073" s="63"/>
      <c r="Q1073" s="63"/>
      <c r="R1073" s="63"/>
      <c r="S1073" s="63"/>
      <c r="T1073" s="63"/>
      <c r="U1073" s="63"/>
      <c r="X1073" s="63"/>
      <c r="Y1073" s="63"/>
      <c r="Z1073" s="63"/>
      <c r="AA1073" s="63"/>
      <c r="AB1073" s="63"/>
      <c r="AC1073" s="63"/>
      <c r="AD1073" s="63"/>
      <c r="AE1073" s="110"/>
      <c r="AF1073" s="63"/>
      <c r="AG1073" s="63"/>
      <c r="AH1073" s="63"/>
      <c r="AI1073" s="63"/>
      <c r="AJ1073" s="63"/>
      <c r="AK1073" s="63"/>
      <c r="AL1073" s="63"/>
      <c r="AM1073" s="63"/>
      <c r="AN1073" s="63"/>
      <c r="AO1073" s="63"/>
      <c r="AP1073" s="63"/>
      <c r="AQ1073" s="63"/>
      <c r="AT1073" s="63"/>
      <c r="AU1073" s="63"/>
      <c r="AV1073" s="63"/>
      <c r="AW1073" s="63"/>
      <c r="AX1073" s="63"/>
      <c r="AY1073" s="63"/>
      <c r="AZ1073" s="63"/>
      <c r="BA1073" s="63"/>
      <c r="BB1073" s="63"/>
      <c r="BC1073" s="63"/>
      <c r="BD1073" s="63"/>
      <c r="BE1073" s="63"/>
      <c r="BF1073" s="63"/>
      <c r="BG1073" s="63"/>
      <c r="BH1073" s="63"/>
      <c r="BI1073" s="63"/>
      <c r="BJ1073" s="63"/>
      <c r="BK1073" s="63"/>
      <c r="BL1073" s="63"/>
      <c r="BM1073" s="63"/>
      <c r="BN1073" s="63"/>
      <c r="BO1073" s="63"/>
      <c r="BR1073" s="63"/>
      <c r="BS1073" s="63"/>
      <c r="BT1073" s="63"/>
      <c r="BU1073" s="63"/>
      <c r="BV1073" s="63"/>
      <c r="BW1073" s="63"/>
      <c r="BX1073" s="63"/>
      <c r="BY1073" s="63"/>
      <c r="BZ1073" s="63"/>
      <c r="CA1073" s="63"/>
      <c r="CB1073" s="63"/>
      <c r="CC1073" s="63"/>
    </row>
    <row r="1074" spans="1:82" x14ac:dyDescent="0.35">
      <c r="A1074" s="97"/>
      <c r="B1074" s="82"/>
      <c r="C1074" s="82"/>
      <c r="D1074" s="82"/>
      <c r="E1074" s="82"/>
      <c r="F1074" s="63"/>
      <c r="G1074" s="63"/>
      <c r="H1074" s="63"/>
      <c r="I1074" s="63"/>
      <c r="J1074" s="63"/>
      <c r="K1074" s="63"/>
      <c r="L1074" s="63"/>
      <c r="M1074" s="63"/>
      <c r="N1074" s="63"/>
      <c r="O1074" s="63"/>
      <c r="P1074" s="63"/>
      <c r="Q1074" s="63"/>
      <c r="R1074" s="63"/>
      <c r="S1074" s="63"/>
      <c r="T1074" s="63"/>
      <c r="U1074" s="63"/>
      <c r="X1074" s="63"/>
      <c r="Y1074" s="63"/>
      <c r="Z1074" s="63"/>
      <c r="AA1074" s="63"/>
      <c r="AB1074" s="63"/>
      <c r="AC1074" s="63"/>
      <c r="AD1074" s="63"/>
      <c r="AE1074" s="110"/>
      <c r="AF1074" s="63"/>
      <c r="AG1074" s="63"/>
      <c r="AH1074" s="63"/>
      <c r="AI1074" s="63"/>
      <c r="AJ1074" s="63"/>
      <c r="AK1074" s="63"/>
      <c r="AL1074" s="63"/>
      <c r="AM1074" s="63"/>
      <c r="AN1074" s="63"/>
      <c r="AO1074" s="63"/>
      <c r="AP1074" s="63"/>
      <c r="AQ1074" s="63"/>
      <c r="AT1074" s="63"/>
      <c r="AU1074" s="63"/>
      <c r="AV1074" s="63"/>
      <c r="AW1074" s="63"/>
      <c r="AX1074" s="63"/>
      <c r="AY1074" s="63"/>
      <c r="AZ1074" s="63"/>
      <c r="BA1074" s="63"/>
      <c r="BB1074" s="63"/>
      <c r="BC1074" s="63"/>
      <c r="BD1074" s="63"/>
      <c r="BE1074" s="63"/>
      <c r="BF1074" s="63"/>
      <c r="BG1074" s="63"/>
      <c r="BH1074" s="63"/>
      <c r="BI1074" s="63"/>
      <c r="BJ1074" s="63"/>
      <c r="BK1074" s="63"/>
      <c r="BL1074" s="63"/>
      <c r="BM1074" s="63"/>
      <c r="BN1074" s="63"/>
      <c r="BO1074" s="63"/>
      <c r="BR1074" s="63"/>
      <c r="BS1074" s="63"/>
      <c r="BT1074" s="63"/>
      <c r="BU1074" s="63"/>
      <c r="BV1074" s="63"/>
      <c r="BW1074" s="63"/>
      <c r="BX1074" s="63"/>
      <c r="BY1074" s="63"/>
      <c r="BZ1074" s="63"/>
      <c r="CA1074" s="63"/>
      <c r="CB1074" s="63"/>
      <c r="CC1074" s="63"/>
    </row>
    <row r="1075" spans="1:82" x14ac:dyDescent="0.35">
      <c r="A1075" s="97"/>
      <c r="B1075" s="82"/>
      <c r="C1075" s="82"/>
      <c r="D1075" s="82"/>
      <c r="E1075" s="82"/>
      <c r="F1075" s="63"/>
      <c r="G1075" s="63"/>
      <c r="H1075" s="63"/>
      <c r="I1075" s="63"/>
      <c r="J1075" s="63"/>
      <c r="K1075" s="63"/>
      <c r="L1075" s="63"/>
      <c r="M1075" s="63"/>
      <c r="N1075" s="63"/>
      <c r="O1075" s="63"/>
      <c r="P1075" s="63"/>
      <c r="Q1075" s="63"/>
      <c r="R1075" s="63"/>
      <c r="S1075" s="63"/>
      <c r="T1075" s="63"/>
      <c r="U1075" s="63"/>
      <c r="X1075" s="63"/>
      <c r="Y1075" s="63"/>
      <c r="Z1075" s="63"/>
      <c r="AA1075" s="63"/>
      <c r="AB1075" s="63"/>
      <c r="AC1075" s="63"/>
      <c r="AD1075" s="63"/>
      <c r="AE1075" s="110"/>
      <c r="AF1075" s="63"/>
      <c r="AG1075" s="63"/>
      <c r="AH1075" s="63"/>
      <c r="AI1075" s="63"/>
      <c r="AJ1075" s="63"/>
      <c r="AK1075" s="63"/>
      <c r="AL1075" s="63"/>
      <c r="AM1075" s="63"/>
      <c r="AN1075" s="63"/>
      <c r="AO1075" s="63"/>
      <c r="AP1075" s="63"/>
      <c r="AQ1075" s="63"/>
      <c r="AT1075" s="63"/>
      <c r="AU1075" s="63"/>
      <c r="AV1075" s="63"/>
      <c r="AW1075" s="63"/>
      <c r="AX1075" s="63"/>
      <c r="AY1075" s="63"/>
      <c r="AZ1075" s="63"/>
      <c r="BA1075" s="63"/>
      <c r="BB1075" s="63"/>
      <c r="BC1075" s="63"/>
      <c r="BD1075" s="63"/>
      <c r="BE1075" s="63"/>
      <c r="BF1075" s="63"/>
      <c r="BG1075" s="63"/>
      <c r="BH1075" s="63"/>
      <c r="BI1075" s="63"/>
      <c r="BJ1075" s="63"/>
      <c r="BK1075" s="63"/>
      <c r="BL1075" s="63"/>
      <c r="BM1075" s="63"/>
      <c r="BN1075" s="63"/>
      <c r="BO1075" s="63"/>
      <c r="BR1075" s="63"/>
      <c r="BS1075" s="63"/>
      <c r="BT1075" s="63"/>
      <c r="BU1075" s="63"/>
      <c r="BV1075" s="63"/>
      <c r="BW1075" s="63"/>
      <c r="BX1075" s="63"/>
      <c r="BY1075" s="63"/>
      <c r="BZ1075" s="63"/>
      <c r="CA1075" s="63"/>
      <c r="CB1075" s="63"/>
      <c r="CC1075" s="63"/>
    </row>
    <row r="1076" spans="1:82" x14ac:dyDescent="0.35">
      <c r="A1076" s="97"/>
      <c r="B1076" s="82"/>
      <c r="C1076" s="82"/>
      <c r="D1076" s="82"/>
      <c r="E1076" s="82"/>
      <c r="F1076" s="63"/>
      <c r="G1076" s="63"/>
      <c r="H1076" s="63"/>
      <c r="I1076" s="63"/>
      <c r="J1076" s="63"/>
      <c r="K1076" s="63"/>
      <c r="L1076" s="63"/>
      <c r="M1076" s="63"/>
      <c r="N1076" s="63"/>
      <c r="O1076" s="63"/>
      <c r="P1076" s="63"/>
      <c r="Q1076" s="63"/>
      <c r="R1076" s="63"/>
      <c r="S1076" s="63"/>
      <c r="T1076" s="63"/>
      <c r="U1076" s="63"/>
      <c r="X1076" s="63"/>
      <c r="Y1076" s="63"/>
      <c r="Z1076" s="63"/>
      <c r="AA1076" s="63"/>
      <c r="AB1076" s="63"/>
      <c r="AC1076" s="63"/>
      <c r="AD1076" s="63"/>
      <c r="AE1076" s="110"/>
      <c r="AF1076" s="63"/>
      <c r="AG1076" s="63"/>
      <c r="AH1076" s="63"/>
      <c r="AI1076" s="63"/>
      <c r="AJ1076" s="63"/>
      <c r="AK1076" s="63"/>
      <c r="AL1076" s="63"/>
      <c r="AM1076" s="63"/>
      <c r="AN1076" s="63"/>
      <c r="AO1076" s="63"/>
      <c r="AP1076" s="63"/>
      <c r="AQ1076" s="63"/>
      <c r="AT1076" s="63"/>
      <c r="AU1076" s="63"/>
      <c r="AV1076" s="63"/>
      <c r="AW1076" s="63"/>
      <c r="AX1076" s="63"/>
      <c r="AY1076" s="63"/>
      <c r="AZ1076" s="63"/>
      <c r="BA1076" s="63"/>
      <c r="BB1076" s="63"/>
      <c r="BC1076" s="63"/>
      <c r="BD1076" s="63"/>
      <c r="BE1076" s="63"/>
      <c r="BF1076" s="63"/>
      <c r="BG1076" s="63"/>
      <c r="BH1076" s="63"/>
      <c r="BI1076" s="63"/>
      <c r="BJ1076" s="63"/>
      <c r="BK1076" s="63"/>
      <c r="BL1076" s="63"/>
      <c r="BM1076" s="63"/>
      <c r="BN1076" s="63"/>
      <c r="BO1076" s="63"/>
      <c r="BR1076" s="63"/>
      <c r="BS1076" s="63"/>
      <c r="BT1076" s="63"/>
      <c r="BU1076" s="63"/>
      <c r="BV1076" s="63"/>
      <c r="BW1076" s="63"/>
      <c r="BX1076" s="63"/>
      <c r="BY1076" s="63"/>
      <c r="BZ1076" s="63"/>
      <c r="CA1076" s="63"/>
      <c r="CB1076" s="63"/>
      <c r="CC1076" s="63"/>
    </row>
    <row r="1077" spans="1:82" x14ac:dyDescent="0.35">
      <c r="A1077" s="97"/>
      <c r="B1077" s="82"/>
      <c r="C1077" s="82"/>
      <c r="D1077" s="82"/>
      <c r="E1077" s="82"/>
      <c r="F1077" s="63"/>
      <c r="G1077" s="63"/>
      <c r="H1077" s="63"/>
      <c r="I1077" s="63"/>
      <c r="J1077" s="63"/>
      <c r="K1077" s="63"/>
      <c r="L1077" s="63"/>
      <c r="M1077" s="63"/>
      <c r="N1077" s="63"/>
      <c r="O1077" s="63"/>
      <c r="P1077" s="63"/>
      <c r="Q1077" s="63"/>
      <c r="R1077" s="63"/>
      <c r="S1077" s="63"/>
      <c r="T1077" s="63"/>
      <c r="U1077" s="63"/>
      <c r="X1077" s="63"/>
      <c r="Y1077" s="63"/>
      <c r="Z1077" s="63"/>
      <c r="AA1077" s="63"/>
      <c r="AB1077" s="63"/>
      <c r="AC1077" s="63"/>
      <c r="AD1077" s="63"/>
      <c r="AE1077" s="110"/>
      <c r="AF1077" s="63"/>
      <c r="AG1077" s="63"/>
      <c r="AH1077" s="63"/>
      <c r="AI1077" s="63"/>
      <c r="AJ1077" s="63"/>
      <c r="AK1077" s="63"/>
      <c r="AL1077" s="63"/>
      <c r="AM1077" s="63"/>
      <c r="AN1077" s="63"/>
      <c r="AO1077" s="63"/>
      <c r="AP1077" s="63"/>
      <c r="AQ1077" s="63"/>
      <c r="AT1077" s="63"/>
      <c r="AU1077" s="63"/>
      <c r="AV1077" s="63"/>
      <c r="AW1077" s="63"/>
      <c r="AX1077" s="63"/>
      <c r="AY1077" s="63"/>
      <c r="AZ1077" s="63"/>
      <c r="BA1077" s="63"/>
      <c r="BB1077" s="63"/>
      <c r="BC1077" s="63"/>
      <c r="BD1077" s="63"/>
      <c r="BE1077" s="63"/>
      <c r="BF1077" s="63"/>
      <c r="BG1077" s="63"/>
      <c r="BH1077" s="63"/>
      <c r="BI1077" s="63"/>
      <c r="BJ1077" s="63"/>
      <c r="BK1077" s="63"/>
      <c r="BL1077" s="63"/>
      <c r="BM1077" s="63"/>
      <c r="BN1077" s="63"/>
      <c r="BO1077" s="63"/>
      <c r="BR1077" s="63"/>
      <c r="BS1077" s="63"/>
      <c r="BT1077" s="63"/>
      <c r="BU1077" s="63"/>
      <c r="BV1077" s="63"/>
      <c r="BW1077" s="63"/>
      <c r="BX1077" s="63"/>
      <c r="BY1077" s="63"/>
      <c r="BZ1077" s="63"/>
      <c r="CA1077" s="63"/>
      <c r="CB1077" s="63"/>
      <c r="CC1077" s="63"/>
    </row>
    <row r="1078" spans="1:82" x14ac:dyDescent="0.35">
      <c r="A1078" s="97"/>
      <c r="B1078" s="82"/>
      <c r="C1078" s="82"/>
      <c r="D1078" s="82"/>
      <c r="E1078" s="82"/>
      <c r="F1078" s="63"/>
      <c r="G1078" s="63"/>
      <c r="H1078" s="63"/>
      <c r="I1078" s="63"/>
      <c r="J1078" s="63"/>
      <c r="K1078" s="63"/>
      <c r="L1078" s="63"/>
      <c r="M1078" s="63"/>
      <c r="N1078" s="63"/>
      <c r="O1078" s="63"/>
      <c r="P1078" s="63"/>
      <c r="Q1078" s="63"/>
      <c r="R1078" s="63"/>
      <c r="S1078" s="63"/>
      <c r="T1078" s="63"/>
      <c r="U1078" s="63"/>
      <c r="X1078" s="63"/>
      <c r="Y1078" s="63"/>
      <c r="Z1078" s="63"/>
      <c r="AA1078" s="63"/>
      <c r="AB1078" s="63"/>
      <c r="AC1078" s="63"/>
      <c r="AD1078" s="63"/>
      <c r="AE1078" s="110"/>
      <c r="AF1078" s="63"/>
      <c r="AG1078" s="63"/>
      <c r="AH1078" s="63"/>
      <c r="AI1078" s="63"/>
      <c r="AJ1078" s="63"/>
      <c r="AK1078" s="63"/>
      <c r="AL1078" s="63"/>
      <c r="AM1078" s="63"/>
      <c r="AN1078" s="63"/>
      <c r="AO1078" s="63"/>
      <c r="AP1078" s="63"/>
      <c r="AQ1078" s="63"/>
      <c r="AT1078" s="63"/>
      <c r="AU1078" s="63"/>
      <c r="AV1078" s="63"/>
      <c r="AW1078" s="63"/>
      <c r="AX1078" s="63"/>
      <c r="AY1078" s="63"/>
      <c r="AZ1078" s="63"/>
      <c r="BA1078" s="63"/>
      <c r="BB1078" s="63"/>
      <c r="BC1078" s="63"/>
      <c r="BD1078" s="63"/>
      <c r="BE1078" s="63"/>
      <c r="BF1078" s="63"/>
      <c r="BG1078" s="63"/>
      <c r="BH1078" s="63"/>
      <c r="BI1078" s="63"/>
      <c r="BJ1078" s="63"/>
      <c r="BK1078" s="63"/>
      <c r="BL1078" s="63"/>
      <c r="BM1078" s="63"/>
      <c r="BN1078" s="63"/>
      <c r="BO1078" s="63"/>
      <c r="BR1078" s="63"/>
      <c r="BS1078" s="63"/>
      <c r="BT1078" s="63"/>
      <c r="BU1078" s="63"/>
      <c r="BV1078" s="63"/>
      <c r="BW1078" s="63"/>
      <c r="BX1078" s="63"/>
      <c r="BY1078" s="63"/>
      <c r="BZ1078" s="63"/>
      <c r="CA1078" s="63"/>
      <c r="CB1078" s="63"/>
      <c r="CC1078" s="63"/>
    </row>
    <row r="1079" spans="1:82" s="100" customFormat="1" x14ac:dyDescent="0.35">
      <c r="A1079" s="98"/>
      <c r="B1079" s="99"/>
      <c r="C1079" s="99"/>
      <c r="D1079" s="99"/>
      <c r="E1079" s="99"/>
      <c r="V1079" s="63"/>
      <c r="W1079" s="63"/>
      <c r="AE1079" s="101"/>
      <c r="AR1079" s="63"/>
      <c r="AS1079" s="63"/>
      <c r="AT1079" s="102"/>
      <c r="BO1079" s="102"/>
      <c r="BP1079" s="63"/>
      <c r="BQ1079" s="63"/>
      <c r="CD1079" s="63"/>
    </row>
    <row r="1080" spans="1:82" s="78" customFormat="1" x14ac:dyDescent="0.35">
      <c r="A1080" s="104"/>
      <c r="B1080" s="105"/>
      <c r="C1080" s="105"/>
      <c r="D1080" s="105"/>
      <c r="E1080" s="105"/>
      <c r="V1080" s="63"/>
      <c r="W1080" s="63"/>
      <c r="AE1080" s="79"/>
      <c r="AR1080" s="63"/>
      <c r="AS1080" s="63"/>
      <c r="AT1080" s="103"/>
      <c r="BO1080" s="103"/>
      <c r="BP1080" s="63"/>
      <c r="BQ1080" s="63"/>
      <c r="CD1080" s="63"/>
    </row>
    <row r="1081" spans="1:82" x14ac:dyDescent="0.35">
      <c r="A1081" s="97"/>
      <c r="B1081" s="82"/>
      <c r="C1081" s="82"/>
      <c r="D1081" s="82"/>
      <c r="E1081" s="82"/>
      <c r="F1081" s="63"/>
      <c r="G1081" s="63"/>
      <c r="H1081" s="63"/>
      <c r="I1081" s="63"/>
      <c r="J1081" s="63"/>
      <c r="K1081" s="63"/>
      <c r="L1081" s="63"/>
      <c r="M1081" s="63"/>
      <c r="N1081" s="63"/>
      <c r="O1081" s="63"/>
      <c r="P1081" s="63"/>
      <c r="Q1081" s="63"/>
      <c r="R1081" s="63"/>
      <c r="S1081" s="63"/>
      <c r="T1081" s="63"/>
      <c r="U1081" s="63"/>
      <c r="X1081" s="63"/>
      <c r="Y1081" s="63"/>
      <c r="Z1081" s="63"/>
      <c r="AA1081" s="63"/>
      <c r="AB1081" s="63"/>
      <c r="AC1081" s="63"/>
      <c r="AD1081" s="63"/>
      <c r="AE1081" s="110"/>
      <c r="AF1081" s="63"/>
      <c r="AG1081" s="63"/>
      <c r="AH1081" s="63"/>
      <c r="AI1081" s="63"/>
      <c r="AJ1081" s="63"/>
      <c r="AK1081" s="63"/>
      <c r="AL1081" s="63"/>
      <c r="AM1081" s="63"/>
      <c r="AN1081" s="63"/>
      <c r="AO1081" s="63"/>
      <c r="AP1081" s="63"/>
      <c r="AQ1081" s="63"/>
      <c r="AT1081" s="63"/>
      <c r="AU1081" s="63"/>
      <c r="AV1081" s="63"/>
      <c r="AW1081" s="63"/>
      <c r="AX1081" s="63"/>
      <c r="AY1081" s="63"/>
      <c r="AZ1081" s="63"/>
      <c r="BA1081" s="63"/>
      <c r="BB1081" s="63"/>
      <c r="BC1081" s="63"/>
      <c r="BD1081" s="63"/>
      <c r="BE1081" s="63"/>
      <c r="BF1081" s="63"/>
      <c r="BG1081" s="63"/>
      <c r="BH1081" s="63"/>
      <c r="BI1081" s="63"/>
      <c r="BJ1081" s="63"/>
      <c r="BK1081" s="63"/>
      <c r="BL1081" s="63"/>
      <c r="BM1081" s="63"/>
      <c r="BN1081" s="63"/>
      <c r="BO1081" s="63"/>
      <c r="BR1081" s="63"/>
      <c r="BS1081" s="63"/>
      <c r="BT1081" s="63"/>
      <c r="BU1081" s="63"/>
      <c r="BV1081" s="63"/>
      <c r="BW1081" s="63"/>
      <c r="BX1081" s="63"/>
      <c r="BY1081" s="63"/>
      <c r="BZ1081" s="63"/>
      <c r="CA1081" s="63"/>
      <c r="CB1081" s="63"/>
      <c r="CC1081" s="63"/>
    </row>
    <row r="1082" spans="1:82" x14ac:dyDescent="0.35">
      <c r="A1082" s="97"/>
      <c r="B1082" s="82"/>
      <c r="C1082" s="82"/>
      <c r="D1082" s="82"/>
      <c r="E1082" s="82"/>
      <c r="F1082" s="63"/>
      <c r="G1082" s="63"/>
      <c r="H1082" s="63"/>
      <c r="I1082" s="63"/>
      <c r="J1082" s="63"/>
      <c r="K1082" s="63"/>
      <c r="L1082" s="63"/>
      <c r="M1082" s="63"/>
      <c r="N1082" s="63"/>
      <c r="O1082" s="63"/>
      <c r="P1082" s="63"/>
      <c r="Q1082" s="63"/>
      <c r="R1082" s="63"/>
      <c r="S1082" s="63"/>
      <c r="T1082" s="63"/>
      <c r="U1082" s="63"/>
      <c r="X1082" s="63"/>
      <c r="Y1082" s="63"/>
      <c r="Z1082" s="63"/>
      <c r="AA1082" s="63"/>
      <c r="AB1082" s="63"/>
      <c r="AC1082" s="63"/>
      <c r="AD1082" s="63"/>
      <c r="AE1082" s="110"/>
      <c r="AF1082" s="63"/>
      <c r="AG1082" s="63"/>
      <c r="AH1082" s="63"/>
      <c r="AI1082" s="63"/>
      <c r="AJ1082" s="63"/>
      <c r="AK1082" s="63"/>
      <c r="AL1082" s="63"/>
      <c r="AM1082" s="63"/>
      <c r="AN1082" s="63"/>
      <c r="AO1082" s="63"/>
      <c r="AP1082" s="63"/>
      <c r="AQ1082" s="63"/>
      <c r="AT1082" s="63"/>
      <c r="AU1082" s="63"/>
      <c r="AV1082" s="63"/>
      <c r="AW1082" s="63"/>
      <c r="AX1082" s="63"/>
      <c r="AY1082" s="63"/>
      <c r="AZ1082" s="63"/>
      <c r="BA1082" s="63"/>
      <c r="BB1082" s="63"/>
      <c r="BC1082" s="63"/>
      <c r="BD1082" s="63"/>
      <c r="BE1082" s="63"/>
      <c r="BF1082" s="63"/>
      <c r="BG1082" s="63"/>
      <c r="BH1082" s="63"/>
      <c r="BI1082" s="63"/>
      <c r="BJ1082" s="63"/>
      <c r="BK1082" s="63"/>
      <c r="BL1082" s="63"/>
      <c r="BM1082" s="63"/>
      <c r="BN1082" s="63"/>
      <c r="BO1082" s="63"/>
      <c r="BR1082" s="63"/>
      <c r="BS1082" s="63"/>
      <c r="BT1082" s="63"/>
      <c r="BU1082" s="63"/>
      <c r="BV1082" s="63"/>
      <c r="BW1082" s="63"/>
      <c r="BX1082" s="63"/>
      <c r="BY1082" s="63"/>
      <c r="BZ1082" s="63"/>
      <c r="CA1082" s="63"/>
      <c r="CB1082" s="63"/>
      <c r="CC1082" s="63"/>
    </row>
    <row r="1083" spans="1:82" x14ac:dyDescent="0.35">
      <c r="A1083" s="97"/>
      <c r="B1083" s="82"/>
      <c r="C1083" s="82"/>
      <c r="D1083" s="82"/>
      <c r="E1083" s="82"/>
      <c r="F1083" s="63"/>
      <c r="G1083" s="63"/>
      <c r="H1083" s="63"/>
      <c r="I1083" s="63"/>
      <c r="J1083" s="63"/>
      <c r="K1083" s="63"/>
      <c r="L1083" s="63"/>
      <c r="M1083" s="63"/>
      <c r="N1083" s="63"/>
      <c r="O1083" s="63"/>
      <c r="P1083" s="63"/>
      <c r="Q1083" s="63"/>
      <c r="R1083" s="63"/>
      <c r="S1083" s="63"/>
      <c r="T1083" s="63"/>
      <c r="U1083" s="63"/>
      <c r="X1083" s="63"/>
      <c r="Y1083" s="63"/>
      <c r="Z1083" s="63"/>
      <c r="AA1083" s="63"/>
      <c r="AB1083" s="63"/>
      <c r="AC1083" s="63"/>
      <c r="AD1083" s="63"/>
      <c r="AE1083" s="110"/>
      <c r="AF1083" s="63"/>
      <c r="AG1083" s="63"/>
      <c r="AH1083" s="63"/>
      <c r="AI1083" s="63"/>
      <c r="AJ1083" s="63"/>
      <c r="AK1083" s="63"/>
      <c r="AL1083" s="63"/>
      <c r="AM1083" s="63"/>
      <c r="AN1083" s="63"/>
      <c r="AO1083" s="63"/>
      <c r="AP1083" s="63"/>
      <c r="AQ1083" s="63"/>
      <c r="AT1083" s="63"/>
      <c r="AU1083" s="63"/>
      <c r="AV1083" s="63"/>
      <c r="AW1083" s="63"/>
      <c r="AX1083" s="63"/>
      <c r="AY1083" s="63"/>
      <c r="AZ1083" s="63"/>
      <c r="BA1083" s="63"/>
      <c r="BB1083" s="63"/>
      <c r="BC1083" s="63"/>
      <c r="BD1083" s="63"/>
      <c r="BE1083" s="63"/>
      <c r="BF1083" s="63"/>
      <c r="BG1083" s="63"/>
      <c r="BH1083" s="63"/>
      <c r="BI1083" s="63"/>
      <c r="BJ1083" s="63"/>
      <c r="BK1083" s="63"/>
      <c r="BL1083" s="63"/>
      <c r="BM1083" s="63"/>
      <c r="BN1083" s="63"/>
      <c r="BO1083" s="63"/>
      <c r="BR1083" s="63"/>
      <c r="BS1083" s="63"/>
      <c r="BT1083" s="63"/>
      <c r="BU1083" s="63"/>
      <c r="BV1083" s="63"/>
      <c r="BW1083" s="63"/>
      <c r="BX1083" s="63"/>
      <c r="BY1083" s="63"/>
      <c r="BZ1083" s="63"/>
      <c r="CA1083" s="63"/>
      <c r="CB1083" s="63"/>
      <c r="CC1083" s="63"/>
    </row>
    <row r="1084" spans="1:82" x14ac:dyDescent="0.35">
      <c r="A1084" s="97"/>
      <c r="B1084" s="82"/>
      <c r="C1084" s="82"/>
      <c r="D1084" s="82"/>
      <c r="E1084" s="82"/>
      <c r="F1084" s="63"/>
      <c r="G1084" s="63"/>
      <c r="H1084" s="63"/>
      <c r="I1084" s="63"/>
      <c r="J1084" s="63"/>
      <c r="K1084" s="63"/>
      <c r="L1084" s="63"/>
      <c r="M1084" s="63"/>
      <c r="N1084" s="63"/>
      <c r="O1084" s="63"/>
      <c r="P1084" s="63"/>
      <c r="Q1084" s="63"/>
      <c r="R1084" s="63"/>
      <c r="S1084" s="63"/>
      <c r="T1084" s="63"/>
      <c r="U1084" s="63"/>
      <c r="X1084" s="63"/>
      <c r="Y1084" s="63"/>
      <c r="Z1084" s="63"/>
      <c r="AA1084" s="63"/>
      <c r="AB1084" s="63"/>
      <c r="AC1084" s="63"/>
      <c r="AD1084" s="63"/>
      <c r="AE1084" s="110"/>
      <c r="AF1084" s="63"/>
      <c r="AG1084" s="63"/>
      <c r="AH1084" s="63"/>
      <c r="AI1084" s="63"/>
      <c r="AJ1084" s="63"/>
      <c r="AK1084" s="63"/>
      <c r="AL1084" s="63"/>
      <c r="AM1084" s="63"/>
      <c r="AN1084" s="63"/>
      <c r="AO1084" s="63"/>
      <c r="AP1084" s="63"/>
      <c r="AQ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R1084" s="63"/>
      <c r="BS1084" s="63"/>
      <c r="BT1084" s="63"/>
      <c r="BU1084" s="63"/>
      <c r="BV1084" s="63"/>
      <c r="BW1084" s="63"/>
      <c r="BX1084" s="63"/>
      <c r="BY1084" s="63"/>
      <c r="BZ1084" s="63"/>
      <c r="CA1084" s="63"/>
      <c r="CB1084" s="63"/>
      <c r="CC1084" s="63"/>
    </row>
    <row r="1085" spans="1:82" x14ac:dyDescent="0.35">
      <c r="A1085" s="97"/>
      <c r="B1085" s="82"/>
      <c r="C1085" s="82"/>
      <c r="D1085" s="82"/>
      <c r="E1085" s="82"/>
      <c r="F1085" s="63"/>
      <c r="G1085" s="63"/>
      <c r="H1085" s="63"/>
      <c r="I1085" s="63"/>
      <c r="J1085" s="63"/>
      <c r="K1085" s="63"/>
      <c r="L1085" s="63"/>
      <c r="M1085" s="63"/>
      <c r="N1085" s="63"/>
      <c r="O1085" s="63"/>
      <c r="P1085" s="63"/>
      <c r="Q1085" s="63"/>
      <c r="R1085" s="63"/>
      <c r="S1085" s="63"/>
      <c r="T1085" s="63"/>
      <c r="U1085" s="63"/>
      <c r="X1085" s="63"/>
      <c r="Y1085" s="63"/>
      <c r="Z1085" s="63"/>
      <c r="AA1085" s="63"/>
      <c r="AB1085" s="63"/>
      <c r="AC1085" s="63"/>
      <c r="AD1085" s="63"/>
      <c r="AE1085" s="110"/>
      <c r="AF1085" s="63"/>
      <c r="AG1085" s="63"/>
      <c r="AH1085" s="63"/>
      <c r="AI1085" s="63"/>
      <c r="AJ1085" s="63"/>
      <c r="AK1085" s="63"/>
      <c r="AL1085" s="63"/>
      <c r="AM1085" s="63"/>
      <c r="AN1085" s="63"/>
      <c r="AO1085" s="63"/>
      <c r="AP1085" s="63"/>
      <c r="AQ1085" s="63"/>
      <c r="AT1085" s="63"/>
      <c r="AU1085" s="63"/>
      <c r="AV1085" s="63"/>
      <c r="AW1085" s="63"/>
      <c r="AX1085" s="63"/>
      <c r="AY1085" s="63"/>
      <c r="AZ1085" s="63"/>
      <c r="BA1085" s="63"/>
      <c r="BB1085" s="63"/>
      <c r="BC1085" s="63"/>
      <c r="BD1085" s="63"/>
      <c r="BE1085" s="63"/>
      <c r="BF1085" s="63"/>
      <c r="BG1085" s="63"/>
      <c r="BH1085" s="63"/>
      <c r="BI1085" s="63"/>
      <c r="BJ1085" s="63"/>
      <c r="BK1085" s="63"/>
      <c r="BL1085" s="63"/>
      <c r="BM1085" s="63"/>
      <c r="BN1085" s="63"/>
      <c r="BO1085" s="63"/>
      <c r="BR1085" s="63"/>
      <c r="BS1085" s="63"/>
      <c r="BT1085" s="63"/>
      <c r="BU1085" s="63"/>
      <c r="BV1085" s="63"/>
      <c r="BW1085" s="63"/>
      <c r="BX1085" s="63"/>
      <c r="BY1085" s="63"/>
      <c r="BZ1085" s="63"/>
      <c r="CA1085" s="63"/>
      <c r="CB1085" s="63"/>
      <c r="CC1085" s="63"/>
    </row>
    <row r="1086" spans="1:82" x14ac:dyDescent="0.35">
      <c r="A1086" s="97"/>
      <c r="B1086" s="82"/>
      <c r="C1086" s="82"/>
      <c r="D1086" s="82"/>
      <c r="E1086" s="82"/>
      <c r="F1086" s="63"/>
      <c r="G1086" s="63"/>
      <c r="H1086" s="63"/>
      <c r="I1086" s="63"/>
      <c r="J1086" s="63"/>
      <c r="K1086" s="63"/>
      <c r="L1086" s="63"/>
      <c r="M1086" s="63"/>
      <c r="N1086" s="63"/>
      <c r="O1086" s="63"/>
      <c r="P1086" s="63"/>
      <c r="Q1086" s="63"/>
      <c r="R1086" s="63"/>
      <c r="S1086" s="63"/>
      <c r="T1086" s="63"/>
      <c r="U1086" s="63"/>
      <c r="X1086" s="63"/>
      <c r="Y1086" s="63"/>
      <c r="Z1086" s="63"/>
      <c r="AA1086" s="63"/>
      <c r="AB1086" s="63"/>
      <c r="AC1086" s="63"/>
      <c r="AD1086" s="63"/>
      <c r="AE1086" s="110"/>
      <c r="AF1086" s="63"/>
      <c r="AG1086" s="63"/>
      <c r="AH1086" s="63"/>
      <c r="AI1086" s="63"/>
      <c r="AJ1086" s="63"/>
      <c r="AK1086" s="63"/>
      <c r="AL1086" s="63"/>
      <c r="AM1086" s="63"/>
      <c r="AN1086" s="63"/>
      <c r="AO1086" s="63"/>
      <c r="AP1086" s="63"/>
      <c r="AQ1086" s="63"/>
      <c r="AT1086" s="63"/>
      <c r="AU1086" s="63"/>
      <c r="AV1086" s="63"/>
      <c r="AW1086" s="63"/>
      <c r="AX1086" s="63"/>
      <c r="AY1086" s="63"/>
      <c r="AZ1086" s="63"/>
      <c r="BA1086" s="63"/>
      <c r="BB1086" s="63"/>
      <c r="BC1086" s="63"/>
      <c r="BD1086" s="63"/>
      <c r="BE1086" s="63"/>
      <c r="BF1086" s="63"/>
      <c r="BG1086" s="63"/>
      <c r="BH1086" s="63"/>
      <c r="BI1086" s="63"/>
      <c r="BJ1086" s="63"/>
      <c r="BK1086" s="63"/>
      <c r="BL1086" s="63"/>
      <c r="BM1086" s="63"/>
      <c r="BN1086" s="63"/>
      <c r="BO1086" s="63"/>
      <c r="BR1086" s="63"/>
      <c r="BS1086" s="63"/>
      <c r="BT1086" s="63"/>
      <c r="BU1086" s="63"/>
      <c r="BV1086" s="63"/>
      <c r="BW1086" s="63"/>
      <c r="BX1086" s="63"/>
      <c r="BY1086" s="63"/>
      <c r="BZ1086" s="63"/>
      <c r="CA1086" s="63"/>
      <c r="CB1086" s="63"/>
      <c r="CC1086" s="63"/>
    </row>
    <row r="1087" spans="1:82" x14ac:dyDescent="0.35">
      <c r="A1087" s="97"/>
      <c r="B1087" s="82"/>
      <c r="C1087" s="82"/>
      <c r="D1087" s="82"/>
      <c r="E1087" s="82"/>
      <c r="F1087" s="63"/>
      <c r="G1087" s="63"/>
      <c r="H1087" s="63"/>
      <c r="I1087" s="63"/>
      <c r="J1087" s="63"/>
      <c r="K1087" s="63"/>
      <c r="L1087" s="63"/>
      <c r="M1087" s="63"/>
      <c r="N1087" s="63"/>
      <c r="O1087" s="63"/>
      <c r="P1087" s="63"/>
      <c r="Q1087" s="63"/>
      <c r="R1087" s="63"/>
      <c r="S1087" s="63"/>
      <c r="T1087" s="63"/>
      <c r="U1087" s="63"/>
      <c r="X1087" s="63"/>
      <c r="Y1087" s="63"/>
      <c r="Z1087" s="63"/>
      <c r="AA1087" s="63"/>
      <c r="AB1087" s="63"/>
      <c r="AC1087" s="63"/>
      <c r="AD1087" s="63"/>
      <c r="AE1087" s="110"/>
      <c r="AF1087" s="63"/>
      <c r="AG1087" s="63"/>
      <c r="AH1087" s="63"/>
      <c r="AI1087" s="63"/>
      <c r="AJ1087" s="63"/>
      <c r="AK1087" s="63"/>
      <c r="AL1087" s="63"/>
      <c r="AM1087" s="63"/>
      <c r="AN1087" s="63"/>
      <c r="AO1087" s="63"/>
      <c r="AP1087" s="63"/>
      <c r="AQ1087" s="63"/>
      <c r="AT1087" s="63"/>
      <c r="AU1087" s="63"/>
      <c r="AV1087" s="63"/>
      <c r="AW1087" s="63"/>
      <c r="AX1087" s="63"/>
      <c r="AY1087" s="63"/>
      <c r="AZ1087" s="63"/>
      <c r="BA1087" s="63"/>
      <c r="BB1087" s="63"/>
      <c r="BC1087" s="63"/>
      <c r="BD1087" s="63"/>
      <c r="BE1087" s="63"/>
      <c r="BF1087" s="63"/>
      <c r="BG1087" s="63"/>
      <c r="BH1087" s="63"/>
      <c r="BI1087" s="63"/>
      <c r="BJ1087" s="63"/>
      <c r="BK1087" s="63"/>
      <c r="BL1087" s="63"/>
      <c r="BM1087" s="63"/>
      <c r="BN1087" s="63"/>
      <c r="BO1087" s="63"/>
      <c r="BR1087" s="63"/>
      <c r="BS1087" s="63"/>
      <c r="BT1087" s="63"/>
      <c r="BU1087" s="63"/>
      <c r="BV1087" s="63"/>
      <c r="BW1087" s="63"/>
      <c r="BX1087" s="63"/>
      <c r="BY1087" s="63"/>
      <c r="BZ1087" s="63"/>
      <c r="CA1087" s="63"/>
      <c r="CB1087" s="63"/>
      <c r="CC1087" s="63"/>
    </row>
    <row r="1088" spans="1:82" x14ac:dyDescent="0.35">
      <c r="A1088" s="97"/>
      <c r="B1088" s="82"/>
      <c r="C1088" s="82"/>
      <c r="D1088" s="82"/>
      <c r="E1088" s="82"/>
      <c r="F1088" s="63"/>
      <c r="G1088" s="63"/>
      <c r="H1088" s="63"/>
      <c r="I1088" s="63"/>
      <c r="J1088" s="63"/>
      <c r="K1088" s="63"/>
      <c r="L1088" s="63"/>
      <c r="M1088" s="63"/>
      <c r="N1088" s="63"/>
      <c r="O1088" s="63"/>
      <c r="P1088" s="63"/>
      <c r="Q1088" s="63"/>
      <c r="R1088" s="63"/>
      <c r="S1088" s="63"/>
      <c r="T1088" s="63"/>
      <c r="U1088" s="63"/>
      <c r="X1088" s="63"/>
      <c r="Y1088" s="63"/>
      <c r="Z1088" s="63"/>
      <c r="AA1088" s="63"/>
      <c r="AB1088" s="63"/>
      <c r="AC1088" s="63"/>
      <c r="AD1088" s="63"/>
      <c r="AE1088" s="110"/>
      <c r="AF1088" s="63"/>
      <c r="AG1088" s="63"/>
      <c r="AH1088" s="63"/>
      <c r="AI1088" s="63"/>
      <c r="AJ1088" s="63"/>
      <c r="AK1088" s="63"/>
      <c r="AL1088" s="63"/>
      <c r="AM1088" s="63"/>
      <c r="AN1088" s="63"/>
      <c r="AO1088" s="63"/>
      <c r="AP1088" s="63"/>
      <c r="AQ1088" s="63"/>
      <c r="AT1088" s="63"/>
      <c r="AU1088" s="63"/>
      <c r="AV1088" s="63"/>
      <c r="AW1088" s="63"/>
      <c r="AX1088" s="63"/>
      <c r="AY1088" s="63"/>
      <c r="AZ1088" s="63"/>
      <c r="BA1088" s="63"/>
      <c r="BB1088" s="63"/>
      <c r="BC1088" s="63"/>
      <c r="BD1088" s="63"/>
      <c r="BE1088" s="63"/>
      <c r="BF1088" s="63"/>
      <c r="BG1088" s="63"/>
      <c r="BH1088" s="63"/>
      <c r="BI1088" s="63"/>
      <c r="BJ1088" s="63"/>
      <c r="BK1088" s="63"/>
      <c r="BL1088" s="63"/>
      <c r="BM1088" s="63"/>
      <c r="BN1088" s="63"/>
      <c r="BO1088" s="63"/>
      <c r="BR1088" s="63"/>
      <c r="BS1088" s="63"/>
      <c r="BT1088" s="63"/>
      <c r="BU1088" s="63"/>
      <c r="BV1088" s="63"/>
      <c r="BW1088" s="63"/>
      <c r="BX1088" s="63"/>
      <c r="BY1088" s="63"/>
      <c r="BZ1088" s="63"/>
      <c r="CA1088" s="63"/>
      <c r="CB1088" s="63"/>
      <c r="CC1088" s="63"/>
    </row>
    <row r="1089" spans="1:81" x14ac:dyDescent="0.35">
      <c r="A1089" s="97"/>
      <c r="B1089" s="82"/>
      <c r="C1089" s="82"/>
      <c r="D1089" s="82"/>
      <c r="E1089" s="82"/>
      <c r="F1089" s="63"/>
      <c r="G1089" s="63"/>
      <c r="H1089" s="63"/>
      <c r="I1089" s="63"/>
      <c r="J1089" s="63"/>
      <c r="K1089" s="63"/>
      <c r="L1089" s="63"/>
      <c r="M1089" s="63"/>
      <c r="N1089" s="63"/>
      <c r="O1089" s="63"/>
      <c r="P1089" s="63"/>
      <c r="Q1089" s="63"/>
      <c r="R1089" s="63"/>
      <c r="S1089" s="63"/>
      <c r="T1089" s="63"/>
      <c r="U1089" s="63"/>
      <c r="X1089" s="63"/>
      <c r="Y1089" s="63"/>
      <c r="Z1089" s="63"/>
      <c r="AA1089" s="63"/>
      <c r="AB1089" s="63"/>
      <c r="AC1089" s="63"/>
      <c r="AD1089" s="63"/>
      <c r="AE1089" s="110"/>
      <c r="AF1089" s="63"/>
      <c r="AG1089" s="63"/>
      <c r="AH1089" s="63"/>
      <c r="AI1089" s="63"/>
      <c r="AJ1089" s="63"/>
      <c r="AK1089" s="63"/>
      <c r="AL1089" s="63"/>
      <c r="AM1089" s="63"/>
      <c r="AN1089" s="63"/>
      <c r="AO1089" s="63"/>
      <c r="AP1089" s="63"/>
      <c r="AQ1089" s="63"/>
      <c r="AT1089" s="63"/>
      <c r="AU1089" s="63"/>
      <c r="AV1089" s="63"/>
      <c r="AW1089" s="63"/>
      <c r="AX1089" s="63"/>
      <c r="AY1089" s="63"/>
      <c r="AZ1089" s="63"/>
      <c r="BA1089" s="63"/>
      <c r="BB1089" s="63"/>
      <c r="BC1089" s="63"/>
      <c r="BD1089" s="63"/>
      <c r="BE1089" s="63"/>
      <c r="BF1089" s="63"/>
      <c r="BG1089" s="63"/>
      <c r="BH1089" s="63"/>
      <c r="BI1089" s="63"/>
      <c r="BJ1089" s="63"/>
      <c r="BK1089" s="63"/>
      <c r="BL1089" s="63"/>
      <c r="BM1089" s="63"/>
      <c r="BN1089" s="63"/>
      <c r="BO1089" s="63"/>
      <c r="BR1089" s="63"/>
      <c r="BS1089" s="63"/>
      <c r="BT1089" s="63"/>
      <c r="BU1089" s="63"/>
      <c r="BV1089" s="63"/>
      <c r="BW1089" s="63"/>
      <c r="BX1089" s="63"/>
      <c r="BY1089" s="63"/>
      <c r="BZ1089" s="63"/>
      <c r="CA1089" s="63"/>
      <c r="CB1089" s="63"/>
      <c r="CC1089" s="63"/>
    </row>
    <row r="1090" spans="1:81" x14ac:dyDescent="0.35">
      <c r="A1090" s="97"/>
      <c r="B1090" s="82"/>
      <c r="C1090" s="82"/>
      <c r="D1090" s="82"/>
      <c r="E1090" s="82"/>
      <c r="F1090" s="63"/>
      <c r="G1090" s="63"/>
      <c r="H1090" s="63"/>
      <c r="I1090" s="63"/>
      <c r="J1090" s="63"/>
      <c r="K1090" s="63"/>
      <c r="L1090" s="63"/>
      <c r="M1090" s="63"/>
      <c r="N1090" s="63"/>
      <c r="O1090" s="63"/>
      <c r="P1090" s="63"/>
      <c r="Q1090" s="63"/>
      <c r="R1090" s="63"/>
      <c r="S1090" s="63"/>
      <c r="T1090" s="63"/>
      <c r="U1090" s="63"/>
      <c r="X1090" s="63"/>
      <c r="Y1090" s="63"/>
      <c r="Z1090" s="63"/>
      <c r="AA1090" s="63"/>
      <c r="AB1090" s="63"/>
      <c r="AC1090" s="63"/>
      <c r="AD1090" s="63"/>
      <c r="AE1090" s="110"/>
      <c r="AF1090" s="63"/>
      <c r="AG1090" s="63"/>
      <c r="AH1090" s="63"/>
      <c r="AI1090" s="63"/>
      <c r="AJ1090" s="63"/>
      <c r="AK1090" s="63"/>
      <c r="AL1090" s="63"/>
      <c r="AM1090" s="63"/>
      <c r="AN1090" s="63"/>
      <c r="AO1090" s="63"/>
      <c r="AP1090" s="63"/>
      <c r="AQ1090" s="63"/>
      <c r="AT1090" s="63"/>
      <c r="AU1090" s="63"/>
      <c r="AV1090" s="63"/>
      <c r="AW1090" s="63"/>
      <c r="AX1090" s="63"/>
      <c r="AY1090" s="63"/>
      <c r="AZ1090" s="63"/>
      <c r="BA1090" s="63"/>
      <c r="BB1090" s="63"/>
      <c r="BC1090" s="63"/>
      <c r="BD1090" s="63"/>
      <c r="BE1090" s="63"/>
      <c r="BF1090" s="63"/>
      <c r="BG1090" s="63"/>
      <c r="BH1090" s="63"/>
      <c r="BI1090" s="63"/>
      <c r="BJ1090" s="63"/>
      <c r="BK1090" s="63"/>
      <c r="BL1090" s="63"/>
      <c r="BM1090" s="63"/>
      <c r="BN1090" s="63"/>
      <c r="BO1090" s="63"/>
      <c r="BR1090" s="63"/>
      <c r="BS1090" s="63"/>
      <c r="BT1090" s="63"/>
      <c r="BU1090" s="63"/>
      <c r="BV1090" s="63"/>
      <c r="BW1090" s="63"/>
      <c r="BX1090" s="63"/>
      <c r="BY1090" s="63"/>
      <c r="BZ1090" s="63"/>
      <c r="CA1090" s="63"/>
      <c r="CB1090" s="63"/>
      <c r="CC1090" s="63"/>
    </row>
    <row r="1091" spans="1:81" x14ac:dyDescent="0.35">
      <c r="A1091" s="97"/>
      <c r="B1091" s="82"/>
      <c r="C1091" s="82"/>
      <c r="D1091" s="82"/>
      <c r="E1091" s="82"/>
      <c r="F1091" s="63"/>
      <c r="G1091" s="63"/>
      <c r="H1091" s="63"/>
      <c r="I1091" s="63"/>
      <c r="J1091" s="63"/>
      <c r="K1091" s="63"/>
      <c r="L1091" s="63"/>
      <c r="M1091" s="63"/>
      <c r="N1091" s="63"/>
      <c r="O1091" s="63"/>
      <c r="P1091" s="63"/>
      <c r="Q1091" s="63"/>
      <c r="R1091" s="63"/>
      <c r="S1091" s="63"/>
      <c r="T1091" s="63"/>
      <c r="U1091" s="63"/>
      <c r="X1091" s="63"/>
      <c r="Y1091" s="63"/>
      <c r="Z1091" s="63"/>
      <c r="AA1091" s="63"/>
      <c r="AB1091" s="63"/>
      <c r="AC1091" s="63"/>
      <c r="AD1091" s="63"/>
      <c r="AE1091" s="110"/>
      <c r="AF1091" s="63"/>
      <c r="AG1091" s="63"/>
      <c r="AH1091" s="63"/>
      <c r="AI1091" s="63"/>
      <c r="AJ1091" s="63"/>
      <c r="AK1091" s="63"/>
      <c r="AL1091" s="63"/>
      <c r="AM1091" s="63"/>
      <c r="AN1091" s="63"/>
      <c r="AO1091" s="63"/>
      <c r="AP1091" s="63"/>
      <c r="AQ1091" s="63"/>
      <c r="AT1091" s="63"/>
      <c r="AU1091" s="63"/>
      <c r="AV1091" s="63"/>
      <c r="AW1091" s="63"/>
      <c r="AX1091" s="63"/>
      <c r="AY1091" s="63"/>
      <c r="AZ1091" s="63"/>
      <c r="BA1091" s="63"/>
      <c r="BB1091" s="63"/>
      <c r="BC1091" s="63"/>
      <c r="BD1091" s="63"/>
      <c r="BE1091" s="63"/>
      <c r="BF1091" s="63"/>
      <c r="BG1091" s="63"/>
      <c r="BH1091" s="63"/>
      <c r="BI1091" s="63"/>
      <c r="BJ1091" s="63"/>
      <c r="BK1091" s="63"/>
      <c r="BL1091" s="63"/>
      <c r="BM1091" s="63"/>
      <c r="BN1091" s="63"/>
      <c r="BO1091" s="63"/>
      <c r="BR1091" s="63"/>
      <c r="BS1091" s="63"/>
      <c r="BT1091" s="63"/>
      <c r="BU1091" s="63"/>
      <c r="BV1091" s="63"/>
      <c r="BW1091" s="63"/>
      <c r="BX1091" s="63"/>
      <c r="BY1091" s="63"/>
      <c r="BZ1091" s="63"/>
      <c r="CA1091" s="63"/>
      <c r="CB1091" s="63"/>
      <c r="CC1091" s="63"/>
    </row>
    <row r="1092" spans="1:81" x14ac:dyDescent="0.35">
      <c r="A1092" s="97"/>
      <c r="B1092" s="82"/>
      <c r="C1092" s="82"/>
      <c r="D1092" s="82"/>
      <c r="E1092" s="82"/>
      <c r="F1092" s="63"/>
      <c r="G1092" s="63"/>
      <c r="H1092" s="63"/>
      <c r="I1092" s="63"/>
      <c r="J1092" s="63"/>
      <c r="K1092" s="63"/>
      <c r="L1092" s="63"/>
      <c r="M1092" s="63"/>
      <c r="N1092" s="63"/>
      <c r="O1092" s="63"/>
      <c r="P1092" s="63"/>
      <c r="Q1092" s="63"/>
      <c r="R1092" s="63"/>
      <c r="S1092" s="63"/>
      <c r="T1092" s="63"/>
      <c r="U1092" s="63"/>
      <c r="X1092" s="63"/>
      <c r="Y1092" s="63"/>
      <c r="Z1092" s="63"/>
      <c r="AA1092" s="63"/>
      <c r="AB1092" s="63"/>
      <c r="AC1092" s="63"/>
      <c r="AD1092" s="63"/>
      <c r="AE1092" s="110"/>
      <c r="AF1092" s="63"/>
      <c r="AG1092" s="63"/>
      <c r="AH1092" s="63"/>
      <c r="AI1092" s="63"/>
      <c r="AJ1092" s="63"/>
      <c r="AK1092" s="63"/>
      <c r="AL1092" s="63"/>
      <c r="AM1092" s="63"/>
      <c r="AN1092" s="63"/>
      <c r="AO1092" s="63"/>
      <c r="AP1092" s="63"/>
      <c r="AQ1092" s="63"/>
      <c r="AT1092" s="63"/>
      <c r="AU1092" s="63"/>
      <c r="AV1092" s="63"/>
      <c r="AW1092" s="63"/>
      <c r="AX1092" s="63"/>
      <c r="AY1092" s="63"/>
      <c r="AZ1092" s="63"/>
      <c r="BA1092" s="63"/>
      <c r="BB1092" s="63"/>
      <c r="BC1092" s="63"/>
      <c r="BD1092" s="63"/>
      <c r="BE1092" s="63"/>
      <c r="BF1092" s="63"/>
      <c r="BG1092" s="63"/>
      <c r="BH1092" s="63"/>
      <c r="BI1092" s="63"/>
      <c r="BJ1092" s="63"/>
      <c r="BK1092" s="63"/>
      <c r="BL1092" s="63"/>
      <c r="BM1092" s="63"/>
      <c r="BN1092" s="63"/>
      <c r="BO1092" s="63"/>
      <c r="BR1092" s="63"/>
      <c r="BS1092" s="63"/>
      <c r="BT1092" s="63"/>
      <c r="BU1092" s="63"/>
      <c r="BV1092" s="63"/>
      <c r="BW1092" s="63"/>
      <c r="BX1092" s="63"/>
      <c r="BY1092" s="63"/>
      <c r="BZ1092" s="63"/>
      <c r="CA1092" s="63"/>
      <c r="CB1092" s="63"/>
      <c r="CC1092" s="63"/>
    </row>
    <row r="1093" spans="1:81" x14ac:dyDescent="0.35">
      <c r="A1093" s="97"/>
      <c r="B1093" s="82"/>
      <c r="C1093" s="82"/>
      <c r="D1093" s="82"/>
      <c r="E1093" s="82"/>
      <c r="F1093" s="63"/>
      <c r="G1093" s="63"/>
      <c r="H1093" s="63"/>
      <c r="I1093" s="63"/>
      <c r="J1093" s="63"/>
      <c r="K1093" s="63"/>
      <c r="L1093" s="63"/>
      <c r="M1093" s="63"/>
      <c r="N1093" s="63"/>
      <c r="O1093" s="63"/>
      <c r="P1093" s="63"/>
      <c r="Q1093" s="63"/>
      <c r="R1093" s="63"/>
      <c r="S1093" s="63"/>
      <c r="T1093" s="63"/>
      <c r="U1093" s="63"/>
      <c r="X1093" s="63"/>
      <c r="Y1093" s="63"/>
      <c r="Z1093" s="63"/>
      <c r="AA1093" s="63"/>
      <c r="AB1093" s="63"/>
      <c r="AC1093" s="63"/>
      <c r="AD1093" s="63"/>
      <c r="AE1093" s="110"/>
      <c r="AF1093" s="63"/>
      <c r="AG1093" s="63"/>
      <c r="AH1093" s="63"/>
      <c r="AI1093" s="63"/>
      <c r="AJ1093" s="63"/>
      <c r="AK1093" s="63"/>
      <c r="AL1093" s="63"/>
      <c r="AM1093" s="63"/>
      <c r="AN1093" s="63"/>
      <c r="AO1093" s="63"/>
      <c r="AP1093" s="63"/>
      <c r="AQ1093" s="63"/>
      <c r="AT1093" s="63"/>
      <c r="AU1093" s="63"/>
      <c r="AV1093" s="63"/>
      <c r="AW1093" s="63"/>
      <c r="AX1093" s="63"/>
      <c r="AY1093" s="63"/>
      <c r="AZ1093" s="63"/>
      <c r="BA1093" s="63"/>
      <c r="BB1093" s="63"/>
      <c r="BC1093" s="63"/>
      <c r="BD1093" s="63"/>
      <c r="BE1093" s="63"/>
      <c r="BF1093" s="63"/>
      <c r="BG1093" s="63"/>
      <c r="BH1093" s="63"/>
      <c r="BI1093" s="63"/>
      <c r="BJ1093" s="63"/>
      <c r="BK1093" s="63"/>
      <c r="BL1093" s="63"/>
      <c r="BM1093" s="63"/>
      <c r="BN1093" s="63"/>
      <c r="BO1093" s="63"/>
      <c r="BR1093" s="63"/>
      <c r="BS1093" s="63"/>
      <c r="BT1093" s="63"/>
      <c r="BU1093" s="63"/>
      <c r="BV1093" s="63"/>
      <c r="BW1093" s="63"/>
      <c r="BX1093" s="63"/>
      <c r="BY1093" s="63"/>
      <c r="BZ1093" s="63"/>
      <c r="CA1093" s="63"/>
      <c r="CB1093" s="63"/>
      <c r="CC1093" s="63"/>
    </row>
    <row r="1094" spans="1:81" x14ac:dyDescent="0.35">
      <c r="A1094" s="97"/>
      <c r="B1094" s="82"/>
      <c r="C1094" s="82"/>
      <c r="D1094" s="82"/>
      <c r="E1094" s="82"/>
      <c r="F1094" s="63"/>
      <c r="G1094" s="63"/>
      <c r="H1094" s="63"/>
      <c r="I1094" s="63"/>
      <c r="J1094" s="63"/>
      <c r="K1094" s="63"/>
      <c r="L1094" s="63"/>
      <c r="M1094" s="63"/>
      <c r="N1094" s="63"/>
      <c r="O1094" s="63"/>
      <c r="P1094" s="63"/>
      <c r="Q1094" s="63"/>
      <c r="R1094" s="63"/>
      <c r="S1094" s="63"/>
      <c r="T1094" s="63"/>
      <c r="U1094" s="63"/>
      <c r="X1094" s="63"/>
      <c r="Y1094" s="63"/>
      <c r="Z1094" s="63"/>
      <c r="AA1094" s="63"/>
      <c r="AB1094" s="63"/>
      <c r="AC1094" s="63"/>
      <c r="AD1094" s="63"/>
      <c r="AE1094" s="110"/>
      <c r="AF1094" s="63"/>
      <c r="AG1094" s="63"/>
      <c r="AH1094" s="63"/>
      <c r="AI1094" s="63"/>
      <c r="AJ1094" s="63"/>
      <c r="AK1094" s="63"/>
      <c r="AL1094" s="63"/>
      <c r="AM1094" s="63"/>
      <c r="AN1094" s="63"/>
      <c r="AO1094" s="63"/>
      <c r="AP1094" s="63"/>
      <c r="AQ1094" s="63"/>
      <c r="AT1094" s="63"/>
      <c r="AU1094" s="63"/>
      <c r="AV1094" s="63"/>
      <c r="AW1094" s="63"/>
      <c r="AX1094" s="63"/>
      <c r="AY1094" s="63"/>
      <c r="AZ1094" s="63"/>
      <c r="BA1094" s="63"/>
      <c r="BB1094" s="63"/>
      <c r="BC1094" s="63"/>
      <c r="BD1094" s="63"/>
      <c r="BE1094" s="63"/>
      <c r="BF1094" s="63"/>
      <c r="BG1094" s="63"/>
      <c r="BH1094" s="63"/>
      <c r="BI1094" s="63"/>
      <c r="BJ1094" s="63"/>
      <c r="BK1094" s="63"/>
      <c r="BL1094" s="63"/>
      <c r="BM1094" s="63"/>
      <c r="BN1094" s="63"/>
      <c r="BO1094" s="63"/>
      <c r="BR1094" s="63"/>
      <c r="BS1094" s="63"/>
      <c r="BT1094" s="63"/>
      <c r="BU1094" s="63"/>
      <c r="BV1094" s="63"/>
      <c r="BW1094" s="63"/>
      <c r="BX1094" s="63"/>
      <c r="BY1094" s="63"/>
      <c r="BZ1094" s="63"/>
      <c r="CA1094" s="63"/>
      <c r="CB1094" s="63"/>
      <c r="CC1094" s="63"/>
    </row>
    <row r="1095" spans="1:81" x14ac:dyDescent="0.35">
      <c r="A1095" s="97"/>
      <c r="B1095" s="82"/>
      <c r="C1095" s="82"/>
      <c r="D1095" s="82"/>
      <c r="E1095" s="82"/>
      <c r="F1095" s="63"/>
      <c r="G1095" s="63"/>
      <c r="H1095" s="63"/>
      <c r="I1095" s="63"/>
      <c r="J1095" s="63"/>
      <c r="K1095" s="63"/>
      <c r="L1095" s="63"/>
      <c r="M1095" s="63"/>
      <c r="N1095" s="63"/>
      <c r="O1095" s="63"/>
      <c r="P1095" s="63"/>
      <c r="Q1095" s="63"/>
      <c r="R1095" s="63"/>
      <c r="S1095" s="63"/>
      <c r="T1095" s="63"/>
      <c r="U1095" s="63"/>
      <c r="X1095" s="63"/>
      <c r="Y1095" s="63"/>
      <c r="Z1095" s="63"/>
      <c r="AA1095" s="63"/>
      <c r="AB1095" s="63"/>
      <c r="AC1095" s="63"/>
      <c r="AD1095" s="63"/>
      <c r="AE1095" s="110"/>
      <c r="AF1095" s="63"/>
      <c r="AG1095" s="63"/>
      <c r="AH1095" s="63"/>
      <c r="AI1095" s="63"/>
      <c r="AJ1095" s="63"/>
      <c r="AK1095" s="63"/>
      <c r="AL1095" s="63"/>
      <c r="AM1095" s="63"/>
      <c r="AN1095" s="63"/>
      <c r="AO1095" s="63"/>
      <c r="AP1095" s="63"/>
      <c r="AQ1095" s="63"/>
      <c r="AT1095" s="63"/>
      <c r="AU1095" s="63"/>
      <c r="AV1095" s="63"/>
      <c r="AW1095" s="63"/>
      <c r="AX1095" s="63"/>
      <c r="AY1095" s="63"/>
      <c r="AZ1095" s="63"/>
      <c r="BA1095" s="63"/>
      <c r="BB1095" s="63"/>
      <c r="BC1095" s="63"/>
      <c r="BD1095" s="63"/>
      <c r="BE1095" s="63"/>
      <c r="BF1095" s="63"/>
      <c r="BG1095" s="63"/>
      <c r="BH1095" s="63"/>
      <c r="BI1095" s="63"/>
      <c r="BJ1095" s="63"/>
      <c r="BK1095" s="63"/>
      <c r="BL1095" s="63"/>
      <c r="BM1095" s="63"/>
      <c r="BN1095" s="63"/>
      <c r="BO1095" s="63"/>
      <c r="BR1095" s="63"/>
      <c r="BS1095" s="63"/>
      <c r="BT1095" s="63"/>
      <c r="BU1095" s="63"/>
      <c r="BV1095" s="63"/>
      <c r="BW1095" s="63"/>
      <c r="BX1095" s="63"/>
      <c r="BY1095" s="63"/>
      <c r="BZ1095" s="63"/>
      <c r="CA1095" s="63"/>
      <c r="CB1095" s="63"/>
      <c r="CC1095" s="63"/>
    </row>
    <row r="1096" spans="1:81" x14ac:dyDescent="0.35">
      <c r="A1096" s="97"/>
      <c r="B1096" s="82"/>
      <c r="C1096" s="82"/>
      <c r="D1096" s="82"/>
      <c r="E1096" s="82"/>
      <c r="F1096" s="63"/>
      <c r="G1096" s="63"/>
      <c r="H1096" s="63"/>
      <c r="I1096" s="63"/>
      <c r="J1096" s="63"/>
      <c r="K1096" s="63"/>
      <c r="L1096" s="63"/>
      <c r="M1096" s="63"/>
      <c r="N1096" s="63"/>
      <c r="O1096" s="63"/>
      <c r="P1096" s="63"/>
      <c r="Q1096" s="63"/>
      <c r="R1096" s="63"/>
      <c r="S1096" s="63"/>
      <c r="T1096" s="63"/>
      <c r="U1096" s="63"/>
      <c r="X1096" s="63"/>
      <c r="Y1096" s="63"/>
      <c r="Z1096" s="63"/>
      <c r="AA1096" s="63"/>
      <c r="AB1096" s="63"/>
      <c r="AC1096" s="63"/>
      <c r="AD1096" s="63"/>
      <c r="AE1096" s="110"/>
      <c r="AF1096" s="63"/>
      <c r="AG1096" s="63"/>
      <c r="AH1096" s="63"/>
      <c r="AI1096" s="63"/>
      <c r="AJ1096" s="63"/>
      <c r="AK1096" s="63"/>
      <c r="AL1096" s="63"/>
      <c r="AM1096" s="63"/>
      <c r="AN1096" s="63"/>
      <c r="AO1096" s="63"/>
      <c r="AP1096" s="63"/>
      <c r="AQ1096" s="63"/>
      <c r="AT1096" s="63"/>
      <c r="AU1096" s="63"/>
      <c r="AV1096" s="63"/>
      <c r="AW1096" s="63"/>
      <c r="AX1096" s="63"/>
      <c r="AY1096" s="63"/>
      <c r="AZ1096" s="63"/>
      <c r="BA1096" s="63"/>
      <c r="BB1096" s="63"/>
      <c r="BC1096" s="63"/>
      <c r="BD1096" s="63"/>
      <c r="BE1096" s="63"/>
      <c r="BF1096" s="63"/>
      <c r="BG1096" s="63"/>
      <c r="BH1096" s="63"/>
      <c r="BI1096" s="63"/>
      <c r="BJ1096" s="63"/>
      <c r="BK1096" s="63"/>
      <c r="BL1096" s="63"/>
      <c r="BM1096" s="63"/>
      <c r="BN1096" s="63"/>
      <c r="BO1096" s="63"/>
      <c r="BR1096" s="63"/>
      <c r="BS1096" s="63"/>
      <c r="BT1096" s="63"/>
      <c r="BU1096" s="63"/>
      <c r="BV1096" s="63"/>
      <c r="BW1096" s="63"/>
      <c r="BX1096" s="63"/>
      <c r="BY1096" s="63"/>
      <c r="BZ1096" s="63"/>
      <c r="CA1096" s="63"/>
      <c r="CB1096" s="63"/>
      <c r="CC1096" s="63"/>
    </row>
    <row r="1097" spans="1:81" x14ac:dyDescent="0.35">
      <c r="A1097" s="97"/>
      <c r="B1097" s="82"/>
      <c r="C1097" s="82"/>
      <c r="D1097" s="82"/>
      <c r="E1097" s="82"/>
      <c r="F1097" s="63"/>
      <c r="G1097" s="63"/>
      <c r="H1097" s="63"/>
      <c r="I1097" s="63"/>
      <c r="J1097" s="63"/>
      <c r="K1097" s="63"/>
      <c r="L1097" s="63"/>
      <c r="M1097" s="63"/>
      <c r="N1097" s="63"/>
      <c r="O1097" s="63"/>
      <c r="P1097" s="63"/>
      <c r="Q1097" s="63"/>
      <c r="R1097" s="63"/>
      <c r="S1097" s="63"/>
      <c r="T1097" s="63"/>
      <c r="U1097" s="63"/>
      <c r="X1097" s="63"/>
      <c r="Y1097" s="63"/>
      <c r="Z1097" s="63"/>
      <c r="AA1097" s="63"/>
      <c r="AB1097" s="63"/>
      <c r="AC1097" s="63"/>
      <c r="AD1097" s="63"/>
      <c r="AE1097" s="110"/>
      <c r="AF1097" s="63"/>
      <c r="AG1097" s="63"/>
      <c r="AH1097" s="63"/>
      <c r="AI1097" s="63"/>
      <c r="AJ1097" s="63"/>
      <c r="AK1097" s="63"/>
      <c r="AL1097" s="63"/>
      <c r="AM1097" s="63"/>
      <c r="AN1097" s="63"/>
      <c r="AO1097" s="63"/>
      <c r="AP1097" s="63"/>
      <c r="AQ1097" s="63"/>
      <c r="AT1097" s="63"/>
      <c r="AU1097" s="63"/>
      <c r="AV1097" s="63"/>
      <c r="AW1097" s="63"/>
      <c r="AX1097" s="63"/>
      <c r="AY1097" s="63"/>
      <c r="AZ1097" s="63"/>
      <c r="BA1097" s="63"/>
      <c r="BB1097" s="63"/>
      <c r="BC1097" s="63"/>
      <c r="BD1097" s="63"/>
      <c r="BE1097" s="63"/>
      <c r="BF1097" s="63"/>
      <c r="BG1097" s="63"/>
      <c r="BH1097" s="63"/>
      <c r="BI1097" s="63"/>
      <c r="BJ1097" s="63"/>
      <c r="BK1097" s="63"/>
      <c r="BL1097" s="63"/>
      <c r="BM1097" s="63"/>
      <c r="BN1097" s="63"/>
      <c r="BO1097" s="63"/>
      <c r="BR1097" s="63"/>
      <c r="BS1097" s="63"/>
      <c r="BT1097" s="63"/>
      <c r="BU1097" s="63"/>
      <c r="BV1097" s="63"/>
      <c r="BW1097" s="63"/>
      <c r="BX1097" s="63"/>
      <c r="BY1097" s="63"/>
      <c r="BZ1097" s="63"/>
      <c r="CA1097" s="63"/>
      <c r="CB1097" s="63"/>
      <c r="CC1097" s="63"/>
    </row>
    <row r="1098" spans="1:81" x14ac:dyDescent="0.35">
      <c r="A1098" s="97"/>
      <c r="B1098" s="82"/>
      <c r="C1098" s="82"/>
      <c r="D1098" s="82"/>
      <c r="E1098" s="82"/>
      <c r="F1098" s="63"/>
      <c r="G1098" s="63"/>
      <c r="H1098" s="63"/>
      <c r="I1098" s="63"/>
      <c r="J1098" s="63"/>
      <c r="K1098" s="63"/>
      <c r="L1098" s="63"/>
      <c r="M1098" s="63"/>
      <c r="N1098" s="63"/>
      <c r="O1098" s="63"/>
      <c r="P1098" s="63"/>
      <c r="Q1098" s="63"/>
      <c r="R1098" s="63"/>
      <c r="S1098" s="63"/>
      <c r="T1098" s="63"/>
      <c r="U1098" s="63"/>
      <c r="X1098" s="63"/>
      <c r="Y1098" s="63"/>
      <c r="Z1098" s="63"/>
      <c r="AA1098" s="63"/>
      <c r="AB1098" s="63"/>
      <c r="AC1098" s="63"/>
      <c r="AD1098" s="63"/>
      <c r="AE1098" s="110"/>
      <c r="AF1098" s="63"/>
      <c r="AG1098" s="63"/>
      <c r="AH1098" s="63"/>
      <c r="AI1098" s="63"/>
      <c r="AJ1098" s="63"/>
      <c r="AK1098" s="63"/>
      <c r="AL1098" s="63"/>
      <c r="AM1098" s="63"/>
      <c r="AN1098" s="63"/>
      <c r="AO1098" s="63"/>
      <c r="AP1098" s="63"/>
      <c r="AQ1098" s="63"/>
      <c r="AT1098" s="63"/>
      <c r="AU1098" s="63"/>
      <c r="AV1098" s="63"/>
      <c r="AW1098" s="63"/>
      <c r="AX1098" s="63"/>
      <c r="AY1098" s="63"/>
      <c r="AZ1098" s="63"/>
      <c r="BA1098" s="63"/>
      <c r="BB1098" s="63"/>
      <c r="BC1098" s="63"/>
      <c r="BD1098" s="63"/>
      <c r="BE1098" s="63"/>
      <c r="BF1098" s="63"/>
      <c r="BG1098" s="63"/>
      <c r="BH1098" s="63"/>
      <c r="BI1098" s="63"/>
      <c r="BJ1098" s="63"/>
      <c r="BK1098" s="63"/>
      <c r="BL1098" s="63"/>
      <c r="BM1098" s="63"/>
      <c r="BN1098" s="63"/>
      <c r="BO1098" s="63"/>
      <c r="BR1098" s="63"/>
      <c r="BS1098" s="63"/>
      <c r="BT1098" s="63"/>
      <c r="BU1098" s="63"/>
      <c r="BV1098" s="63"/>
      <c r="BW1098" s="63"/>
      <c r="BX1098" s="63"/>
      <c r="BY1098" s="63"/>
      <c r="BZ1098" s="63"/>
      <c r="CA1098" s="63"/>
      <c r="CB1098" s="63"/>
      <c r="CC1098" s="63"/>
    </row>
    <row r="1099" spans="1:81" x14ac:dyDescent="0.35">
      <c r="A1099" s="97"/>
      <c r="B1099" s="82"/>
      <c r="C1099" s="82"/>
      <c r="D1099" s="82"/>
      <c r="E1099" s="82"/>
      <c r="F1099" s="63"/>
      <c r="G1099" s="63"/>
      <c r="H1099" s="63"/>
      <c r="I1099" s="63"/>
      <c r="J1099" s="63"/>
      <c r="K1099" s="63"/>
      <c r="L1099" s="63"/>
      <c r="M1099" s="63"/>
      <c r="N1099" s="63"/>
      <c r="O1099" s="63"/>
      <c r="P1099" s="63"/>
      <c r="Q1099" s="63"/>
      <c r="R1099" s="63"/>
      <c r="S1099" s="63"/>
      <c r="T1099" s="63"/>
      <c r="U1099" s="63"/>
      <c r="X1099" s="63"/>
      <c r="Y1099" s="63"/>
      <c r="Z1099" s="63"/>
      <c r="AA1099" s="63"/>
      <c r="AB1099" s="63"/>
      <c r="AC1099" s="63"/>
      <c r="AD1099" s="63"/>
      <c r="AE1099" s="110"/>
      <c r="AF1099" s="63"/>
      <c r="AG1099" s="63"/>
      <c r="AH1099" s="63"/>
      <c r="AI1099" s="63"/>
      <c r="AJ1099" s="63"/>
      <c r="AK1099" s="63"/>
      <c r="AL1099" s="63"/>
      <c r="AM1099" s="63"/>
      <c r="AN1099" s="63"/>
      <c r="AO1099" s="63"/>
      <c r="AP1099" s="63"/>
      <c r="AQ1099" s="63"/>
      <c r="AT1099" s="63"/>
      <c r="AU1099" s="63"/>
      <c r="AV1099" s="63"/>
      <c r="AW1099" s="63"/>
      <c r="AX1099" s="63"/>
      <c r="AY1099" s="63"/>
      <c r="AZ1099" s="63"/>
      <c r="BA1099" s="63"/>
      <c r="BB1099" s="63"/>
      <c r="BC1099" s="63"/>
      <c r="BD1099" s="63"/>
      <c r="BE1099" s="63"/>
      <c r="BF1099" s="63"/>
      <c r="BG1099" s="63"/>
      <c r="BH1099" s="63"/>
      <c r="BI1099" s="63"/>
      <c r="BJ1099" s="63"/>
      <c r="BK1099" s="63"/>
      <c r="BL1099" s="63"/>
      <c r="BM1099" s="63"/>
      <c r="BN1099" s="63"/>
      <c r="BO1099" s="63"/>
      <c r="BR1099" s="63"/>
      <c r="BS1099" s="63"/>
      <c r="BT1099" s="63"/>
      <c r="BU1099" s="63"/>
      <c r="BV1099" s="63"/>
      <c r="BW1099" s="63"/>
      <c r="BX1099" s="63"/>
      <c r="BY1099" s="63"/>
      <c r="BZ1099" s="63"/>
      <c r="CA1099" s="63"/>
      <c r="CB1099" s="63"/>
      <c r="CC1099" s="63"/>
    </row>
    <row r="1100" spans="1:81" x14ac:dyDescent="0.35">
      <c r="A1100" s="97"/>
      <c r="B1100" s="82"/>
      <c r="C1100" s="82"/>
      <c r="D1100" s="82"/>
      <c r="E1100" s="82"/>
      <c r="F1100" s="63"/>
      <c r="G1100" s="63"/>
      <c r="H1100" s="63"/>
      <c r="I1100" s="63"/>
      <c r="J1100" s="63"/>
      <c r="K1100" s="63"/>
      <c r="L1100" s="63"/>
      <c r="M1100" s="63"/>
      <c r="N1100" s="63"/>
      <c r="O1100" s="63"/>
      <c r="P1100" s="63"/>
      <c r="Q1100" s="63"/>
      <c r="R1100" s="63"/>
      <c r="S1100" s="63"/>
      <c r="T1100" s="63"/>
      <c r="U1100" s="63"/>
      <c r="X1100" s="63"/>
      <c r="Y1100" s="63"/>
      <c r="Z1100" s="63"/>
      <c r="AA1100" s="63"/>
      <c r="AB1100" s="63"/>
      <c r="AC1100" s="63"/>
      <c r="AD1100" s="63"/>
      <c r="AE1100" s="110"/>
      <c r="AF1100" s="63"/>
      <c r="AG1100" s="63"/>
      <c r="AH1100" s="63"/>
      <c r="AI1100" s="63"/>
      <c r="AJ1100" s="63"/>
      <c r="AK1100" s="63"/>
      <c r="AL1100" s="63"/>
      <c r="AM1100" s="63"/>
      <c r="AN1100" s="63"/>
      <c r="AO1100" s="63"/>
      <c r="AP1100" s="63"/>
      <c r="AQ1100" s="63"/>
      <c r="AT1100" s="63"/>
      <c r="AU1100" s="63"/>
      <c r="AV1100" s="63"/>
      <c r="AW1100" s="63"/>
      <c r="AX1100" s="63"/>
      <c r="AY1100" s="63"/>
      <c r="AZ1100" s="63"/>
      <c r="BA1100" s="63"/>
      <c r="BB1100" s="63"/>
      <c r="BC1100" s="63"/>
      <c r="BD1100" s="63"/>
      <c r="BE1100" s="63"/>
      <c r="BF1100" s="63"/>
      <c r="BG1100" s="63"/>
      <c r="BH1100" s="63"/>
      <c r="BI1100" s="63"/>
      <c r="BJ1100" s="63"/>
      <c r="BK1100" s="63"/>
      <c r="BL1100" s="63"/>
      <c r="BM1100" s="63"/>
      <c r="BN1100" s="63"/>
      <c r="BO1100" s="63"/>
      <c r="BR1100" s="63"/>
      <c r="BS1100" s="63"/>
      <c r="BT1100" s="63"/>
      <c r="BU1100" s="63"/>
      <c r="BV1100" s="63"/>
      <c r="BW1100" s="63"/>
      <c r="BX1100" s="63"/>
      <c r="BY1100" s="63"/>
      <c r="BZ1100" s="63"/>
      <c r="CA1100" s="63"/>
      <c r="CB1100" s="63"/>
      <c r="CC1100" s="63"/>
    </row>
    <row r="1101" spans="1:81" x14ac:dyDescent="0.35">
      <c r="A1101" s="97"/>
      <c r="B1101" s="82"/>
      <c r="C1101" s="82"/>
      <c r="D1101" s="82"/>
      <c r="E1101" s="82"/>
      <c r="F1101" s="63"/>
      <c r="G1101" s="63"/>
      <c r="H1101" s="63"/>
      <c r="I1101" s="63"/>
      <c r="J1101" s="63"/>
      <c r="K1101" s="63"/>
      <c r="L1101" s="63"/>
      <c r="M1101" s="63"/>
      <c r="N1101" s="63"/>
      <c r="O1101" s="63"/>
      <c r="P1101" s="63"/>
      <c r="Q1101" s="63"/>
      <c r="R1101" s="63"/>
      <c r="S1101" s="63"/>
      <c r="T1101" s="63"/>
      <c r="U1101" s="63"/>
      <c r="X1101" s="63"/>
      <c r="Y1101" s="63"/>
      <c r="Z1101" s="63"/>
      <c r="AA1101" s="63"/>
      <c r="AB1101" s="63"/>
      <c r="AC1101" s="63"/>
      <c r="AD1101" s="63"/>
      <c r="AE1101" s="110"/>
      <c r="AF1101" s="63"/>
      <c r="AG1101" s="63"/>
      <c r="AH1101" s="63"/>
      <c r="AI1101" s="63"/>
      <c r="AJ1101" s="63"/>
      <c r="AK1101" s="63"/>
      <c r="AL1101" s="63"/>
      <c r="AM1101" s="63"/>
      <c r="AN1101" s="63"/>
      <c r="AO1101" s="63"/>
      <c r="AP1101" s="63"/>
      <c r="AQ1101" s="63"/>
      <c r="AT1101" s="63"/>
      <c r="AU1101" s="63"/>
      <c r="AV1101" s="63"/>
      <c r="AW1101" s="63"/>
      <c r="AX1101" s="63"/>
      <c r="AY1101" s="63"/>
      <c r="AZ1101" s="63"/>
      <c r="BA1101" s="63"/>
      <c r="BB1101" s="63"/>
      <c r="BC1101" s="63"/>
      <c r="BD1101" s="63"/>
      <c r="BE1101" s="63"/>
      <c r="BF1101" s="63"/>
      <c r="BG1101" s="63"/>
      <c r="BH1101" s="63"/>
      <c r="BI1101" s="63"/>
      <c r="BJ1101" s="63"/>
      <c r="BK1101" s="63"/>
      <c r="BL1101" s="63"/>
      <c r="BM1101" s="63"/>
      <c r="BN1101" s="63"/>
      <c r="BO1101" s="63"/>
      <c r="BR1101" s="63"/>
      <c r="BS1101" s="63"/>
      <c r="BT1101" s="63"/>
      <c r="BU1101" s="63"/>
      <c r="BV1101" s="63"/>
      <c r="BW1101" s="63"/>
      <c r="BX1101" s="63"/>
      <c r="BY1101" s="63"/>
      <c r="BZ1101" s="63"/>
      <c r="CA1101" s="63"/>
      <c r="CB1101" s="63"/>
      <c r="CC1101" s="63"/>
    </row>
    <row r="1102" spans="1:81" x14ac:dyDescent="0.35">
      <c r="A1102" s="97"/>
      <c r="B1102" s="82"/>
      <c r="C1102" s="82"/>
      <c r="D1102" s="82"/>
      <c r="E1102" s="82"/>
      <c r="F1102" s="63"/>
      <c r="G1102" s="63"/>
      <c r="H1102" s="63"/>
      <c r="I1102" s="63"/>
      <c r="J1102" s="63"/>
      <c r="K1102" s="63"/>
      <c r="L1102" s="63"/>
      <c r="M1102" s="63"/>
      <c r="N1102" s="63"/>
      <c r="O1102" s="63"/>
      <c r="P1102" s="63"/>
      <c r="Q1102" s="63"/>
      <c r="R1102" s="63"/>
      <c r="S1102" s="63"/>
      <c r="T1102" s="63"/>
      <c r="U1102" s="63"/>
      <c r="X1102" s="63"/>
      <c r="Y1102" s="63"/>
      <c r="Z1102" s="63"/>
      <c r="AA1102" s="63"/>
      <c r="AB1102" s="63"/>
      <c r="AC1102" s="63"/>
      <c r="AD1102" s="63"/>
      <c r="AE1102" s="110"/>
      <c r="AF1102" s="63"/>
      <c r="AG1102" s="63"/>
      <c r="AH1102" s="63"/>
      <c r="AI1102" s="63"/>
      <c r="AJ1102" s="63"/>
      <c r="AK1102" s="63"/>
      <c r="AL1102" s="63"/>
      <c r="AM1102" s="63"/>
      <c r="AN1102" s="63"/>
      <c r="AO1102" s="63"/>
      <c r="AP1102" s="63"/>
      <c r="AQ1102" s="63"/>
      <c r="AT1102" s="63"/>
      <c r="AU1102" s="63"/>
      <c r="AV1102" s="63"/>
      <c r="AW1102" s="63"/>
      <c r="AX1102" s="63"/>
      <c r="AY1102" s="63"/>
      <c r="AZ1102" s="63"/>
      <c r="BA1102" s="63"/>
      <c r="BB1102" s="63"/>
      <c r="BC1102" s="63"/>
      <c r="BD1102" s="63"/>
      <c r="BE1102" s="63"/>
      <c r="BF1102" s="63"/>
      <c r="BG1102" s="63"/>
      <c r="BH1102" s="63"/>
      <c r="BI1102" s="63"/>
      <c r="BJ1102" s="63"/>
      <c r="BK1102" s="63"/>
      <c r="BL1102" s="63"/>
      <c r="BM1102" s="63"/>
      <c r="BN1102" s="63"/>
      <c r="BO1102" s="63"/>
      <c r="BR1102" s="63"/>
      <c r="BS1102" s="63"/>
      <c r="BT1102" s="63"/>
      <c r="BU1102" s="63"/>
      <c r="BV1102" s="63"/>
      <c r="BW1102" s="63"/>
      <c r="BX1102" s="63"/>
      <c r="BY1102" s="63"/>
      <c r="BZ1102" s="63"/>
      <c r="CA1102" s="63"/>
      <c r="CB1102" s="63"/>
      <c r="CC1102" s="63"/>
    </row>
    <row r="1103" spans="1:81" x14ac:dyDescent="0.35">
      <c r="A1103" s="97"/>
      <c r="B1103" s="82"/>
      <c r="C1103" s="82"/>
      <c r="D1103" s="82"/>
      <c r="E1103" s="82"/>
      <c r="F1103" s="63"/>
      <c r="G1103" s="63"/>
      <c r="H1103" s="63"/>
      <c r="I1103" s="63"/>
      <c r="J1103" s="63"/>
      <c r="K1103" s="63"/>
      <c r="L1103" s="63"/>
      <c r="M1103" s="63"/>
      <c r="N1103" s="63"/>
      <c r="O1103" s="63"/>
      <c r="P1103" s="63"/>
      <c r="Q1103" s="63"/>
      <c r="R1103" s="63"/>
      <c r="S1103" s="63"/>
      <c r="T1103" s="63"/>
      <c r="U1103" s="63"/>
      <c r="X1103" s="63"/>
      <c r="Y1103" s="63"/>
      <c r="Z1103" s="63"/>
      <c r="AA1103" s="63"/>
      <c r="AB1103" s="63"/>
      <c r="AC1103" s="63"/>
      <c r="AD1103" s="63"/>
      <c r="AE1103" s="110"/>
      <c r="AF1103" s="63"/>
      <c r="AG1103" s="63"/>
      <c r="AH1103" s="63"/>
      <c r="AI1103" s="63"/>
      <c r="AJ1103" s="63"/>
      <c r="AK1103" s="63"/>
      <c r="AL1103" s="63"/>
      <c r="AM1103" s="63"/>
      <c r="AN1103" s="63"/>
      <c r="AO1103" s="63"/>
      <c r="AP1103" s="63"/>
      <c r="AQ1103" s="63"/>
      <c r="AT1103" s="63"/>
      <c r="AU1103" s="63"/>
      <c r="AV1103" s="63"/>
      <c r="AW1103" s="63"/>
      <c r="AX1103" s="63"/>
      <c r="AY1103" s="63"/>
      <c r="AZ1103" s="63"/>
      <c r="BA1103" s="63"/>
      <c r="BB1103" s="63"/>
      <c r="BC1103" s="63"/>
      <c r="BD1103" s="63"/>
      <c r="BE1103" s="63"/>
      <c r="BF1103" s="63"/>
      <c r="BG1103" s="63"/>
      <c r="BH1103" s="63"/>
      <c r="BI1103" s="63"/>
      <c r="BJ1103" s="63"/>
      <c r="BK1103" s="63"/>
      <c r="BL1103" s="63"/>
      <c r="BM1103" s="63"/>
      <c r="BN1103" s="63"/>
      <c r="BO1103" s="63"/>
      <c r="BR1103" s="63"/>
      <c r="BS1103" s="63"/>
      <c r="BT1103" s="63"/>
      <c r="BU1103" s="63"/>
      <c r="BV1103" s="63"/>
      <c r="BW1103" s="63"/>
      <c r="BX1103" s="63"/>
      <c r="BY1103" s="63"/>
      <c r="BZ1103" s="63"/>
      <c r="CA1103" s="63"/>
      <c r="CB1103" s="63"/>
      <c r="CC1103" s="63"/>
    </row>
    <row r="1104" spans="1:81" x14ac:dyDescent="0.35">
      <c r="A1104" s="97"/>
      <c r="B1104" s="82"/>
      <c r="C1104" s="82"/>
      <c r="D1104" s="82"/>
      <c r="E1104" s="82"/>
      <c r="F1104" s="63"/>
      <c r="G1104" s="63"/>
      <c r="H1104" s="63"/>
      <c r="I1104" s="63"/>
      <c r="J1104" s="63"/>
      <c r="K1104" s="63"/>
      <c r="L1104" s="63"/>
      <c r="M1104" s="63"/>
      <c r="N1104" s="63"/>
      <c r="O1104" s="63"/>
      <c r="P1104" s="63"/>
      <c r="Q1104" s="63"/>
      <c r="R1104" s="63"/>
      <c r="S1104" s="63"/>
      <c r="T1104" s="63"/>
      <c r="U1104" s="63"/>
      <c r="X1104" s="63"/>
      <c r="Y1104" s="63"/>
      <c r="Z1104" s="63"/>
      <c r="AA1104" s="63"/>
      <c r="AB1104" s="63"/>
      <c r="AC1104" s="63"/>
      <c r="AD1104" s="63"/>
      <c r="AE1104" s="110"/>
      <c r="AF1104" s="63"/>
      <c r="AG1104" s="63"/>
      <c r="AH1104" s="63"/>
      <c r="AI1104" s="63"/>
      <c r="AJ1104" s="63"/>
      <c r="AK1104" s="63"/>
      <c r="AL1104" s="63"/>
      <c r="AM1104" s="63"/>
      <c r="AN1104" s="63"/>
      <c r="AO1104" s="63"/>
      <c r="AP1104" s="63"/>
      <c r="AQ1104" s="63"/>
      <c r="AT1104" s="63"/>
      <c r="AU1104" s="63"/>
      <c r="AV1104" s="63"/>
      <c r="AW1104" s="63"/>
      <c r="AX1104" s="63"/>
      <c r="AY1104" s="63"/>
      <c r="AZ1104" s="63"/>
      <c r="BA1104" s="63"/>
      <c r="BB1104" s="63"/>
      <c r="BC1104" s="63"/>
      <c r="BD1104" s="63"/>
      <c r="BE1104" s="63"/>
      <c r="BF1104" s="63"/>
      <c r="BG1104" s="63"/>
      <c r="BH1104" s="63"/>
      <c r="BI1104" s="63"/>
      <c r="BJ1104" s="63"/>
      <c r="BK1104" s="63"/>
      <c r="BL1104" s="63"/>
      <c r="BM1104" s="63"/>
      <c r="BN1104" s="63"/>
      <c r="BO1104" s="63"/>
      <c r="BR1104" s="63"/>
      <c r="BS1104" s="63"/>
      <c r="BT1104" s="63"/>
      <c r="BU1104" s="63"/>
      <c r="BV1104" s="63"/>
      <c r="BW1104" s="63"/>
      <c r="BX1104" s="63"/>
      <c r="BY1104" s="63"/>
      <c r="BZ1104" s="63"/>
      <c r="CA1104" s="63"/>
      <c r="CB1104" s="63"/>
      <c r="CC1104" s="63"/>
    </row>
    <row r="1105" spans="1:81" x14ac:dyDescent="0.35">
      <c r="A1105" s="97"/>
      <c r="B1105" s="82"/>
      <c r="C1105" s="82"/>
      <c r="D1105" s="82"/>
      <c r="E1105" s="82"/>
      <c r="F1105" s="63"/>
      <c r="G1105" s="63"/>
      <c r="H1105" s="63"/>
      <c r="I1105" s="63"/>
      <c r="J1105" s="63"/>
      <c r="K1105" s="63"/>
      <c r="L1105" s="63"/>
      <c r="M1105" s="63"/>
      <c r="N1105" s="63"/>
      <c r="O1105" s="63"/>
      <c r="P1105" s="63"/>
      <c r="Q1105" s="63"/>
      <c r="R1105" s="63"/>
      <c r="S1105" s="63"/>
      <c r="T1105" s="63"/>
      <c r="U1105" s="63"/>
      <c r="X1105" s="63"/>
      <c r="Y1105" s="63"/>
      <c r="Z1105" s="63"/>
      <c r="AA1105" s="63"/>
      <c r="AB1105" s="63"/>
      <c r="AC1105" s="63"/>
      <c r="AD1105" s="63"/>
      <c r="AE1105" s="110"/>
      <c r="AF1105" s="63"/>
      <c r="AG1105" s="63"/>
      <c r="AH1105" s="63"/>
      <c r="AI1105" s="63"/>
      <c r="AJ1105" s="63"/>
      <c r="AK1105" s="63"/>
      <c r="AL1105" s="63"/>
      <c r="AM1105" s="63"/>
      <c r="AN1105" s="63"/>
      <c r="AO1105" s="63"/>
      <c r="AP1105" s="63"/>
      <c r="AQ1105" s="63"/>
      <c r="AT1105" s="63"/>
      <c r="AU1105" s="63"/>
      <c r="AV1105" s="63"/>
      <c r="AW1105" s="63"/>
      <c r="AX1105" s="63"/>
      <c r="AY1105" s="63"/>
      <c r="AZ1105" s="63"/>
      <c r="BA1105" s="63"/>
      <c r="BB1105" s="63"/>
      <c r="BC1105" s="63"/>
      <c r="BD1105" s="63"/>
      <c r="BE1105" s="63"/>
      <c r="BF1105" s="63"/>
      <c r="BG1105" s="63"/>
      <c r="BH1105" s="63"/>
      <c r="BI1105" s="63"/>
      <c r="BJ1105" s="63"/>
      <c r="BK1105" s="63"/>
      <c r="BL1105" s="63"/>
      <c r="BM1105" s="63"/>
      <c r="BN1105" s="63"/>
      <c r="BO1105" s="63"/>
      <c r="BR1105" s="63"/>
      <c r="BS1105" s="63"/>
      <c r="BT1105" s="63"/>
      <c r="BU1105" s="63"/>
      <c r="BV1105" s="63"/>
      <c r="BW1105" s="63"/>
      <c r="BX1105" s="63"/>
      <c r="BY1105" s="63"/>
      <c r="BZ1105" s="63"/>
      <c r="CA1105" s="63"/>
      <c r="CB1105" s="63"/>
      <c r="CC1105" s="63"/>
    </row>
    <row r="1106" spans="1:81" x14ac:dyDescent="0.35">
      <c r="A1106" s="97"/>
      <c r="B1106" s="82"/>
      <c r="C1106" s="82"/>
      <c r="D1106" s="82"/>
      <c r="E1106" s="82"/>
      <c r="F1106" s="63"/>
      <c r="G1106" s="63"/>
      <c r="H1106" s="63"/>
      <c r="I1106" s="63"/>
      <c r="J1106" s="63"/>
      <c r="K1106" s="63"/>
      <c r="L1106" s="63"/>
      <c r="M1106" s="63"/>
      <c r="N1106" s="63"/>
      <c r="O1106" s="63"/>
      <c r="P1106" s="63"/>
      <c r="Q1106" s="63"/>
      <c r="R1106" s="63"/>
      <c r="S1106" s="63"/>
      <c r="T1106" s="63"/>
      <c r="U1106" s="63"/>
      <c r="X1106" s="63"/>
      <c r="Y1106" s="63"/>
      <c r="Z1106" s="63"/>
      <c r="AA1106" s="63"/>
      <c r="AB1106" s="63"/>
      <c r="AC1106" s="63"/>
      <c r="AD1106" s="63"/>
      <c r="AE1106" s="110"/>
      <c r="AF1106" s="63"/>
      <c r="AG1106" s="63"/>
      <c r="AH1106" s="63"/>
      <c r="AI1106" s="63"/>
      <c r="AJ1106" s="63"/>
      <c r="AK1106" s="63"/>
      <c r="AL1106" s="63"/>
      <c r="AM1106" s="63"/>
      <c r="AN1106" s="63"/>
      <c r="AO1106" s="63"/>
      <c r="AP1106" s="63"/>
      <c r="AQ1106" s="63"/>
      <c r="AT1106" s="63"/>
      <c r="AU1106" s="63"/>
      <c r="AV1106" s="63"/>
      <c r="AW1106" s="63"/>
      <c r="AX1106" s="63"/>
      <c r="AY1106" s="63"/>
      <c r="AZ1106" s="63"/>
      <c r="BA1106" s="63"/>
      <c r="BB1106" s="63"/>
      <c r="BC1106" s="63"/>
      <c r="BD1106" s="63"/>
      <c r="BE1106" s="63"/>
      <c r="BF1106" s="63"/>
      <c r="BG1106" s="63"/>
      <c r="BH1106" s="63"/>
      <c r="BI1106" s="63"/>
      <c r="BJ1106" s="63"/>
      <c r="BK1106" s="63"/>
      <c r="BL1106" s="63"/>
      <c r="BM1106" s="63"/>
      <c r="BN1106" s="63"/>
      <c r="BO1106" s="63"/>
      <c r="BR1106" s="63"/>
      <c r="BS1106" s="63"/>
      <c r="BT1106" s="63"/>
      <c r="BU1106" s="63"/>
      <c r="BV1106" s="63"/>
      <c r="BW1106" s="63"/>
      <c r="BX1106" s="63"/>
      <c r="BY1106" s="63"/>
      <c r="BZ1106" s="63"/>
      <c r="CA1106" s="63"/>
      <c r="CB1106" s="63"/>
      <c r="CC1106" s="63"/>
    </row>
    <row r="1107" spans="1:81" x14ac:dyDescent="0.35">
      <c r="A1107" s="97"/>
      <c r="B1107" s="82"/>
      <c r="C1107" s="82"/>
      <c r="D1107" s="82"/>
      <c r="E1107" s="82"/>
      <c r="F1107" s="63"/>
      <c r="G1107" s="63"/>
      <c r="H1107" s="63"/>
      <c r="I1107" s="63"/>
      <c r="J1107" s="63"/>
      <c r="K1107" s="63"/>
      <c r="L1107" s="63"/>
      <c r="M1107" s="63"/>
      <c r="N1107" s="63"/>
      <c r="O1107" s="63"/>
      <c r="P1107" s="63"/>
      <c r="Q1107" s="63"/>
      <c r="R1107" s="63"/>
      <c r="S1107" s="63"/>
      <c r="T1107" s="63"/>
      <c r="U1107" s="63"/>
      <c r="X1107" s="63"/>
      <c r="Y1107" s="63"/>
      <c r="Z1107" s="63"/>
      <c r="AA1107" s="63"/>
      <c r="AB1107" s="63"/>
      <c r="AC1107" s="63"/>
      <c r="AD1107" s="63"/>
      <c r="AE1107" s="110"/>
      <c r="AF1107" s="63"/>
      <c r="AG1107" s="63"/>
      <c r="AH1107" s="63"/>
      <c r="AI1107" s="63"/>
      <c r="AJ1107" s="63"/>
      <c r="AK1107" s="63"/>
      <c r="AL1107" s="63"/>
      <c r="AM1107" s="63"/>
      <c r="AN1107" s="63"/>
      <c r="AO1107" s="63"/>
      <c r="AP1107" s="63"/>
      <c r="AQ1107" s="63"/>
      <c r="AT1107" s="63"/>
      <c r="AU1107" s="63"/>
      <c r="AV1107" s="63"/>
      <c r="AW1107" s="63"/>
      <c r="AX1107" s="63"/>
      <c r="AY1107" s="63"/>
      <c r="AZ1107" s="63"/>
      <c r="BA1107" s="63"/>
      <c r="BB1107" s="63"/>
      <c r="BC1107" s="63"/>
      <c r="BD1107" s="63"/>
      <c r="BE1107" s="63"/>
      <c r="BF1107" s="63"/>
      <c r="BG1107" s="63"/>
      <c r="BH1107" s="63"/>
      <c r="BI1107" s="63"/>
      <c r="BJ1107" s="63"/>
      <c r="BK1107" s="63"/>
      <c r="BL1107" s="63"/>
      <c r="BM1107" s="63"/>
      <c r="BN1107" s="63"/>
      <c r="BO1107" s="63"/>
      <c r="BR1107" s="63"/>
      <c r="BS1107" s="63"/>
      <c r="BT1107" s="63"/>
      <c r="BU1107" s="63"/>
      <c r="BV1107" s="63"/>
      <c r="BW1107" s="63"/>
      <c r="BX1107" s="63"/>
      <c r="BY1107" s="63"/>
      <c r="BZ1107" s="63"/>
      <c r="CA1107" s="63"/>
      <c r="CB1107" s="63"/>
      <c r="CC1107" s="63"/>
    </row>
    <row r="1108" spans="1:81" x14ac:dyDescent="0.35">
      <c r="A1108" s="97"/>
      <c r="B1108" s="82"/>
      <c r="C1108" s="82"/>
      <c r="D1108" s="82"/>
      <c r="E1108" s="82"/>
      <c r="F1108" s="63"/>
      <c r="G1108" s="63"/>
      <c r="H1108" s="63"/>
      <c r="I1108" s="63"/>
      <c r="J1108" s="63"/>
      <c r="K1108" s="63"/>
      <c r="L1108" s="63"/>
      <c r="M1108" s="63"/>
      <c r="N1108" s="63"/>
      <c r="O1108" s="63"/>
      <c r="P1108" s="63"/>
      <c r="Q1108" s="63"/>
      <c r="R1108" s="63"/>
      <c r="S1108" s="63"/>
      <c r="T1108" s="63"/>
      <c r="U1108" s="63"/>
      <c r="X1108" s="63"/>
      <c r="Y1108" s="63"/>
      <c r="Z1108" s="63"/>
      <c r="AA1108" s="63"/>
      <c r="AB1108" s="63"/>
      <c r="AC1108" s="63"/>
      <c r="AD1108" s="63"/>
      <c r="AE1108" s="110"/>
      <c r="AF1108" s="63"/>
      <c r="AG1108" s="63"/>
      <c r="AH1108" s="63"/>
      <c r="AI1108" s="63"/>
      <c r="AJ1108" s="63"/>
      <c r="AK1108" s="63"/>
      <c r="AL1108" s="63"/>
      <c r="AM1108" s="63"/>
      <c r="AN1108" s="63"/>
      <c r="AO1108" s="63"/>
      <c r="AP1108" s="63"/>
      <c r="AQ1108" s="63"/>
      <c r="AT1108" s="63"/>
      <c r="AU1108" s="63"/>
      <c r="AV1108" s="63"/>
      <c r="AW1108" s="63"/>
      <c r="AX1108" s="63"/>
      <c r="AY1108" s="63"/>
      <c r="AZ1108" s="63"/>
      <c r="BA1108" s="63"/>
      <c r="BB1108" s="63"/>
      <c r="BC1108" s="63"/>
      <c r="BD1108" s="63"/>
      <c r="BE1108" s="63"/>
      <c r="BF1108" s="63"/>
      <c r="BG1108" s="63"/>
      <c r="BH1108" s="63"/>
      <c r="BI1108" s="63"/>
      <c r="BJ1108" s="63"/>
      <c r="BK1108" s="63"/>
      <c r="BL1108" s="63"/>
      <c r="BM1108" s="63"/>
      <c r="BN1108" s="63"/>
      <c r="BO1108" s="63"/>
      <c r="BR1108" s="63"/>
      <c r="BS1108" s="63"/>
      <c r="BT1108" s="63"/>
      <c r="BU1108" s="63"/>
      <c r="BV1108" s="63"/>
      <c r="BW1108" s="63"/>
      <c r="BX1108" s="63"/>
      <c r="BY1108" s="63"/>
      <c r="BZ1108" s="63"/>
      <c r="CA1108" s="63"/>
      <c r="CB1108" s="63"/>
      <c r="CC1108" s="63"/>
    </row>
    <row r="1109" spans="1:81" x14ac:dyDescent="0.35">
      <c r="A1109" s="97"/>
      <c r="B1109" s="82"/>
      <c r="C1109" s="82"/>
      <c r="D1109" s="82"/>
      <c r="E1109" s="82"/>
      <c r="F1109" s="63"/>
      <c r="G1109" s="63"/>
      <c r="H1109" s="63"/>
      <c r="I1109" s="63"/>
      <c r="J1109" s="63"/>
      <c r="K1109" s="63"/>
      <c r="L1109" s="63"/>
      <c r="M1109" s="63"/>
      <c r="N1109" s="63"/>
      <c r="O1109" s="63"/>
      <c r="P1109" s="63"/>
      <c r="Q1109" s="63"/>
      <c r="R1109" s="63"/>
      <c r="S1109" s="63"/>
      <c r="T1109" s="63"/>
      <c r="U1109" s="63"/>
      <c r="X1109" s="63"/>
      <c r="Y1109" s="63"/>
      <c r="Z1109" s="63"/>
      <c r="AA1109" s="63"/>
      <c r="AB1109" s="63"/>
      <c r="AC1109" s="63"/>
      <c r="AD1109" s="63"/>
      <c r="AE1109" s="110"/>
      <c r="AF1109" s="63"/>
      <c r="AG1109" s="63"/>
      <c r="AH1109" s="63"/>
      <c r="AI1109" s="63"/>
      <c r="AJ1109" s="63"/>
      <c r="AK1109" s="63"/>
      <c r="AL1109" s="63"/>
      <c r="AM1109" s="63"/>
      <c r="AN1109" s="63"/>
      <c r="AO1109" s="63"/>
      <c r="AP1109" s="63"/>
      <c r="AQ1109" s="63"/>
      <c r="AT1109" s="63"/>
      <c r="AU1109" s="63"/>
      <c r="AV1109" s="63"/>
      <c r="AW1109" s="63"/>
      <c r="AX1109" s="63"/>
      <c r="AY1109" s="63"/>
      <c r="AZ1109" s="63"/>
      <c r="BA1109" s="63"/>
      <c r="BB1109" s="63"/>
      <c r="BC1109" s="63"/>
      <c r="BD1109" s="63"/>
      <c r="BE1109" s="63"/>
      <c r="BF1109" s="63"/>
      <c r="BG1109" s="63"/>
      <c r="BH1109" s="63"/>
      <c r="BI1109" s="63"/>
      <c r="BJ1109" s="63"/>
      <c r="BK1109" s="63"/>
      <c r="BL1109" s="63"/>
      <c r="BM1109" s="63"/>
      <c r="BN1109" s="63"/>
      <c r="BO1109" s="63"/>
      <c r="BR1109" s="63"/>
      <c r="BS1109" s="63"/>
      <c r="BT1109" s="63"/>
      <c r="BU1109" s="63"/>
      <c r="BV1109" s="63"/>
      <c r="BW1109" s="63"/>
      <c r="BX1109" s="63"/>
      <c r="BY1109" s="63"/>
      <c r="BZ1109" s="63"/>
      <c r="CA1109" s="63"/>
      <c r="CB1109" s="63"/>
      <c r="CC1109" s="63"/>
    </row>
    <row r="1110" spans="1:81" x14ac:dyDescent="0.35">
      <c r="A1110" s="97"/>
      <c r="B1110" s="82"/>
      <c r="C1110" s="82"/>
      <c r="D1110" s="82"/>
      <c r="E1110" s="82"/>
      <c r="F1110" s="63"/>
      <c r="G1110" s="63"/>
      <c r="H1110" s="63"/>
      <c r="I1110" s="63"/>
      <c r="J1110" s="63"/>
      <c r="K1110" s="63"/>
      <c r="L1110" s="63"/>
      <c r="M1110" s="63"/>
      <c r="N1110" s="63"/>
      <c r="O1110" s="63"/>
      <c r="P1110" s="63"/>
      <c r="Q1110" s="63"/>
      <c r="R1110" s="63"/>
      <c r="S1110" s="63"/>
      <c r="T1110" s="63"/>
      <c r="U1110" s="63"/>
      <c r="X1110" s="63"/>
      <c r="Y1110" s="63"/>
      <c r="Z1110" s="63"/>
      <c r="AA1110" s="63"/>
      <c r="AB1110" s="63"/>
      <c r="AC1110" s="63"/>
      <c r="AD1110" s="63"/>
      <c r="AE1110" s="110"/>
      <c r="AF1110" s="63"/>
      <c r="AG1110" s="63"/>
      <c r="AH1110" s="63"/>
      <c r="AI1110" s="63"/>
      <c r="AJ1110" s="63"/>
      <c r="AK1110" s="63"/>
      <c r="AL1110" s="63"/>
      <c r="AM1110" s="63"/>
      <c r="AN1110" s="63"/>
      <c r="AO1110" s="63"/>
      <c r="AP1110" s="63"/>
      <c r="AQ1110" s="63"/>
      <c r="AT1110" s="63"/>
      <c r="AU1110" s="63"/>
      <c r="AV1110" s="63"/>
      <c r="AW1110" s="63"/>
      <c r="AX1110" s="63"/>
      <c r="AY1110" s="63"/>
      <c r="AZ1110" s="63"/>
      <c r="BA1110" s="63"/>
      <c r="BB1110" s="63"/>
      <c r="BC1110" s="63"/>
      <c r="BD1110" s="63"/>
      <c r="BE1110" s="63"/>
      <c r="BF1110" s="63"/>
      <c r="BG1110" s="63"/>
      <c r="BH1110" s="63"/>
      <c r="BI1110" s="63"/>
      <c r="BJ1110" s="63"/>
      <c r="BK1110" s="63"/>
      <c r="BL1110" s="63"/>
      <c r="BM1110" s="63"/>
      <c r="BN1110" s="63"/>
      <c r="BO1110" s="63"/>
      <c r="BR1110" s="63"/>
      <c r="BS1110" s="63"/>
      <c r="BT1110" s="63"/>
      <c r="BU1110" s="63"/>
      <c r="BV1110" s="63"/>
      <c r="BW1110" s="63"/>
      <c r="BX1110" s="63"/>
      <c r="BY1110" s="63"/>
      <c r="BZ1110" s="63"/>
      <c r="CA1110" s="63"/>
      <c r="CB1110" s="63"/>
      <c r="CC1110" s="63"/>
    </row>
    <row r="1111" spans="1:81" x14ac:dyDescent="0.35">
      <c r="A1111" s="97"/>
      <c r="B1111" s="82"/>
      <c r="C1111" s="82"/>
      <c r="D1111" s="82"/>
      <c r="E1111" s="82"/>
      <c r="F1111" s="63"/>
      <c r="G1111" s="63"/>
      <c r="H1111" s="63"/>
      <c r="I1111" s="63"/>
      <c r="J1111" s="63"/>
      <c r="K1111" s="63"/>
      <c r="L1111" s="63"/>
      <c r="M1111" s="63"/>
      <c r="N1111" s="63"/>
      <c r="O1111" s="63"/>
      <c r="P1111" s="63"/>
      <c r="Q1111" s="63"/>
      <c r="R1111" s="63"/>
      <c r="S1111" s="63"/>
      <c r="T1111" s="63"/>
      <c r="U1111" s="63"/>
      <c r="X1111" s="63"/>
      <c r="Y1111" s="63"/>
      <c r="Z1111" s="63"/>
      <c r="AA1111" s="63"/>
      <c r="AB1111" s="63"/>
      <c r="AC1111" s="63"/>
      <c r="AD1111" s="63"/>
      <c r="AE1111" s="110"/>
      <c r="AF1111" s="63"/>
      <c r="AG1111" s="63"/>
      <c r="AH1111" s="63"/>
      <c r="AI1111" s="63"/>
      <c r="AJ1111" s="63"/>
      <c r="AK1111" s="63"/>
      <c r="AL1111" s="63"/>
      <c r="AM1111" s="63"/>
      <c r="AN1111" s="63"/>
      <c r="AO1111" s="63"/>
      <c r="AP1111" s="63"/>
      <c r="AQ1111" s="63"/>
      <c r="AT1111" s="63"/>
      <c r="AU1111" s="63"/>
      <c r="AV1111" s="63"/>
      <c r="AW1111" s="63"/>
      <c r="AX1111" s="63"/>
      <c r="AY1111" s="63"/>
      <c r="AZ1111" s="63"/>
      <c r="BA1111" s="63"/>
      <c r="BB1111" s="63"/>
      <c r="BC1111" s="63"/>
      <c r="BD1111" s="63"/>
      <c r="BE1111" s="63"/>
      <c r="BF1111" s="63"/>
      <c r="BG1111" s="63"/>
      <c r="BH1111" s="63"/>
      <c r="BI1111" s="63"/>
      <c r="BJ1111" s="63"/>
      <c r="BK1111" s="63"/>
      <c r="BL1111" s="63"/>
      <c r="BM1111" s="63"/>
      <c r="BN1111" s="63"/>
      <c r="BO1111" s="63"/>
      <c r="BR1111" s="63"/>
      <c r="BS1111" s="63"/>
      <c r="BT1111" s="63"/>
      <c r="BU1111" s="63"/>
      <c r="BV1111" s="63"/>
      <c r="BW1111" s="63"/>
      <c r="BX1111" s="63"/>
      <c r="BY1111" s="63"/>
      <c r="BZ1111" s="63"/>
      <c r="CA1111" s="63"/>
      <c r="CB1111" s="63"/>
      <c r="CC1111" s="63"/>
    </row>
    <row r="1112" spans="1:81" x14ac:dyDescent="0.35">
      <c r="A1112" s="97"/>
      <c r="B1112" s="82"/>
      <c r="C1112" s="82"/>
      <c r="D1112" s="82"/>
      <c r="E1112" s="82"/>
      <c r="F1112" s="63"/>
      <c r="G1112" s="63"/>
      <c r="H1112" s="63"/>
      <c r="I1112" s="63"/>
      <c r="J1112" s="63"/>
      <c r="K1112" s="63"/>
      <c r="L1112" s="63"/>
      <c r="M1112" s="63"/>
      <c r="N1112" s="63"/>
      <c r="O1112" s="63"/>
      <c r="P1112" s="63"/>
      <c r="Q1112" s="63"/>
      <c r="R1112" s="63"/>
      <c r="S1112" s="63"/>
      <c r="T1112" s="63"/>
      <c r="U1112" s="63"/>
      <c r="X1112" s="63"/>
      <c r="Y1112" s="63"/>
      <c r="Z1112" s="63"/>
      <c r="AA1112" s="63"/>
      <c r="AB1112" s="63"/>
      <c r="AC1112" s="63"/>
      <c r="AD1112" s="63"/>
      <c r="AE1112" s="110"/>
      <c r="AF1112" s="63"/>
      <c r="AG1112" s="63"/>
      <c r="AH1112" s="63"/>
      <c r="AI1112" s="63"/>
      <c r="AJ1112" s="63"/>
      <c r="AK1112" s="63"/>
      <c r="AL1112" s="63"/>
      <c r="AM1112" s="63"/>
      <c r="AN1112" s="63"/>
      <c r="AO1112" s="63"/>
      <c r="AP1112" s="63"/>
      <c r="AQ1112" s="63"/>
      <c r="AT1112" s="63"/>
      <c r="AU1112" s="63"/>
      <c r="AV1112" s="63"/>
      <c r="AW1112" s="63"/>
      <c r="AX1112" s="63"/>
      <c r="AY1112" s="63"/>
      <c r="AZ1112" s="63"/>
      <c r="BA1112" s="63"/>
      <c r="BB1112" s="63"/>
      <c r="BC1112" s="63"/>
      <c r="BD1112" s="63"/>
      <c r="BE1112" s="63"/>
      <c r="BF1112" s="63"/>
      <c r="BG1112" s="63"/>
      <c r="BH1112" s="63"/>
      <c r="BI1112" s="63"/>
      <c r="BJ1112" s="63"/>
      <c r="BK1112" s="63"/>
      <c r="BL1112" s="63"/>
      <c r="BM1112" s="63"/>
      <c r="BN1112" s="63"/>
      <c r="BO1112" s="63"/>
      <c r="BR1112" s="63"/>
      <c r="BS1112" s="63"/>
      <c r="BT1112" s="63"/>
      <c r="BU1112" s="63"/>
      <c r="BV1112" s="63"/>
      <c r="BW1112" s="63"/>
      <c r="BX1112" s="63"/>
      <c r="BY1112" s="63"/>
      <c r="BZ1112" s="63"/>
      <c r="CA1112" s="63"/>
      <c r="CB1112" s="63"/>
      <c r="CC1112" s="63"/>
    </row>
    <row r="1113" spans="1:81" x14ac:dyDescent="0.35">
      <c r="A1113" s="97"/>
      <c r="B1113" s="82"/>
      <c r="C1113" s="82"/>
      <c r="D1113" s="82"/>
      <c r="E1113" s="82"/>
      <c r="F1113" s="63"/>
      <c r="G1113" s="63"/>
      <c r="H1113" s="63"/>
      <c r="I1113" s="63"/>
      <c r="J1113" s="63"/>
      <c r="K1113" s="63"/>
      <c r="L1113" s="63"/>
      <c r="M1113" s="63"/>
      <c r="N1113" s="63"/>
      <c r="O1113" s="63"/>
      <c r="P1113" s="63"/>
      <c r="Q1113" s="63"/>
      <c r="R1113" s="63"/>
      <c r="S1113" s="63"/>
      <c r="T1113" s="63"/>
      <c r="U1113" s="63"/>
      <c r="X1113" s="63"/>
      <c r="Y1113" s="63"/>
      <c r="Z1113" s="63"/>
      <c r="AA1113" s="63"/>
      <c r="AB1113" s="63"/>
      <c r="AC1113" s="63"/>
      <c r="AD1113" s="63"/>
      <c r="AE1113" s="110"/>
      <c r="AF1113" s="63"/>
      <c r="AG1113" s="63"/>
      <c r="AH1113" s="63"/>
      <c r="AI1113" s="63"/>
      <c r="AJ1113" s="63"/>
      <c r="AK1113" s="63"/>
      <c r="AL1113" s="63"/>
      <c r="AM1113" s="63"/>
      <c r="AN1113" s="63"/>
      <c r="AO1113" s="63"/>
      <c r="AP1113" s="63"/>
      <c r="AQ1113" s="63"/>
      <c r="AT1113" s="63"/>
      <c r="AU1113" s="63"/>
      <c r="AV1113" s="63"/>
      <c r="AW1113" s="63"/>
      <c r="AX1113" s="63"/>
      <c r="AY1113" s="63"/>
      <c r="AZ1113" s="63"/>
      <c r="BA1113" s="63"/>
      <c r="BB1113" s="63"/>
      <c r="BC1113" s="63"/>
      <c r="BD1113" s="63"/>
      <c r="BE1113" s="63"/>
      <c r="BF1113" s="63"/>
      <c r="BG1113" s="63"/>
      <c r="BH1113" s="63"/>
      <c r="BI1113" s="63"/>
      <c r="BJ1113" s="63"/>
      <c r="BK1113" s="63"/>
      <c r="BL1113" s="63"/>
      <c r="BM1113" s="63"/>
      <c r="BN1113" s="63"/>
      <c r="BO1113" s="63"/>
      <c r="BR1113" s="63"/>
      <c r="BS1113" s="63"/>
      <c r="BT1113" s="63"/>
      <c r="BU1113" s="63"/>
      <c r="BV1113" s="63"/>
      <c r="BW1113" s="63"/>
      <c r="BX1113" s="63"/>
      <c r="BY1113" s="63"/>
      <c r="BZ1113" s="63"/>
      <c r="CA1113" s="63"/>
      <c r="CB1113" s="63"/>
      <c r="CC1113" s="63"/>
    </row>
    <row r="1114" spans="1:81" x14ac:dyDescent="0.35">
      <c r="A1114" s="97"/>
      <c r="B1114" s="82"/>
      <c r="C1114" s="82"/>
      <c r="D1114" s="82"/>
      <c r="E1114" s="82"/>
      <c r="F1114" s="63"/>
      <c r="G1114" s="63"/>
      <c r="H1114" s="63"/>
      <c r="I1114" s="63"/>
      <c r="J1114" s="63"/>
      <c r="K1114" s="63"/>
      <c r="L1114" s="63"/>
      <c r="M1114" s="63"/>
      <c r="N1114" s="63"/>
      <c r="O1114" s="63"/>
      <c r="P1114" s="63"/>
      <c r="Q1114" s="63"/>
      <c r="R1114" s="63"/>
      <c r="S1114" s="63"/>
      <c r="T1114" s="63"/>
      <c r="U1114" s="63"/>
      <c r="X1114" s="63"/>
      <c r="Y1114" s="63"/>
      <c r="Z1114" s="63"/>
      <c r="AA1114" s="63"/>
      <c r="AB1114" s="63"/>
      <c r="AC1114" s="63"/>
      <c r="AD1114" s="63"/>
      <c r="AE1114" s="110"/>
      <c r="AF1114" s="63"/>
      <c r="AG1114" s="63"/>
      <c r="AH1114" s="63"/>
      <c r="AI1114" s="63"/>
      <c r="AJ1114" s="63"/>
      <c r="AK1114" s="63"/>
      <c r="AL1114" s="63"/>
      <c r="AM1114" s="63"/>
      <c r="AN1114" s="63"/>
      <c r="AO1114" s="63"/>
      <c r="AP1114" s="63"/>
      <c r="AQ1114" s="63"/>
      <c r="AT1114" s="63"/>
      <c r="AU1114" s="63"/>
      <c r="AV1114" s="63"/>
      <c r="AW1114" s="63"/>
      <c r="AX1114" s="63"/>
      <c r="AY1114" s="63"/>
      <c r="AZ1114" s="63"/>
      <c r="BA1114" s="63"/>
      <c r="BB1114" s="63"/>
      <c r="BC1114" s="63"/>
      <c r="BD1114" s="63"/>
      <c r="BE1114" s="63"/>
      <c r="BF1114" s="63"/>
      <c r="BG1114" s="63"/>
      <c r="BH1114" s="63"/>
      <c r="BI1114" s="63"/>
      <c r="BJ1114" s="63"/>
      <c r="BK1114" s="63"/>
      <c r="BL1114" s="63"/>
      <c r="BM1114" s="63"/>
      <c r="BN1114" s="63"/>
      <c r="BO1114" s="63"/>
      <c r="BR1114" s="63"/>
      <c r="BS1114" s="63"/>
      <c r="BT1114" s="63"/>
      <c r="BU1114" s="63"/>
      <c r="BV1114" s="63"/>
      <c r="BW1114" s="63"/>
      <c r="BX1114" s="63"/>
      <c r="BY1114" s="63"/>
      <c r="BZ1114" s="63"/>
      <c r="CA1114" s="63"/>
      <c r="CB1114" s="63"/>
      <c r="CC1114" s="63"/>
    </row>
    <row r="1115" spans="1:81" x14ac:dyDescent="0.35">
      <c r="A1115" s="97"/>
      <c r="B1115" s="82"/>
      <c r="C1115" s="82"/>
      <c r="D1115" s="82"/>
      <c r="E1115" s="82"/>
      <c r="F1115" s="63"/>
      <c r="G1115" s="63"/>
      <c r="H1115" s="63"/>
      <c r="I1115" s="63"/>
      <c r="J1115" s="63"/>
      <c r="K1115" s="63"/>
      <c r="L1115" s="63"/>
      <c r="M1115" s="63"/>
      <c r="N1115" s="63"/>
      <c r="O1115" s="63"/>
      <c r="P1115" s="63"/>
      <c r="Q1115" s="63"/>
      <c r="R1115" s="63"/>
      <c r="S1115" s="63"/>
      <c r="T1115" s="63"/>
      <c r="U1115" s="63"/>
      <c r="X1115" s="63"/>
      <c r="Y1115" s="63"/>
      <c r="Z1115" s="63"/>
      <c r="AA1115" s="63"/>
      <c r="AB1115" s="63"/>
      <c r="AC1115" s="63"/>
      <c r="AD1115" s="63"/>
      <c r="AE1115" s="110"/>
      <c r="AF1115" s="63"/>
      <c r="AG1115" s="63"/>
      <c r="AH1115" s="63"/>
      <c r="AI1115" s="63"/>
      <c r="AJ1115" s="63"/>
      <c r="AK1115" s="63"/>
      <c r="AL1115" s="63"/>
      <c r="AM1115" s="63"/>
      <c r="AN1115" s="63"/>
      <c r="AO1115" s="63"/>
      <c r="AP1115" s="63"/>
      <c r="AQ1115" s="63"/>
      <c r="AT1115" s="63"/>
      <c r="AU1115" s="63"/>
      <c r="AV1115" s="63"/>
      <c r="AW1115" s="63"/>
      <c r="AX1115" s="63"/>
      <c r="AY1115" s="63"/>
      <c r="AZ1115" s="63"/>
      <c r="BA1115" s="63"/>
      <c r="BB1115" s="63"/>
      <c r="BC1115" s="63"/>
      <c r="BD1115" s="63"/>
      <c r="BE1115" s="63"/>
      <c r="BF1115" s="63"/>
      <c r="BG1115" s="63"/>
      <c r="BH1115" s="63"/>
      <c r="BI1115" s="63"/>
      <c r="BJ1115" s="63"/>
      <c r="BK1115" s="63"/>
      <c r="BL1115" s="63"/>
      <c r="BM1115" s="63"/>
      <c r="BN1115" s="63"/>
      <c r="BO1115" s="63"/>
      <c r="BR1115" s="63"/>
      <c r="BS1115" s="63"/>
      <c r="BT1115" s="63"/>
      <c r="BU1115" s="63"/>
      <c r="BV1115" s="63"/>
      <c r="BW1115" s="63"/>
      <c r="BX1115" s="63"/>
      <c r="BY1115" s="63"/>
      <c r="BZ1115" s="63"/>
      <c r="CA1115" s="63"/>
      <c r="CB1115" s="63"/>
      <c r="CC1115" s="63"/>
    </row>
    <row r="1116" spans="1:81" x14ac:dyDescent="0.35">
      <c r="A1116" s="97"/>
      <c r="B1116" s="82"/>
      <c r="C1116" s="82"/>
      <c r="D1116" s="82"/>
      <c r="E1116" s="82"/>
      <c r="F1116" s="63"/>
      <c r="G1116" s="63"/>
      <c r="H1116" s="63"/>
      <c r="I1116" s="63"/>
      <c r="J1116" s="63"/>
      <c r="K1116" s="63"/>
      <c r="L1116" s="63"/>
      <c r="M1116" s="63"/>
      <c r="N1116" s="63"/>
      <c r="O1116" s="63"/>
      <c r="P1116" s="63"/>
      <c r="Q1116" s="63"/>
      <c r="R1116" s="63"/>
      <c r="S1116" s="63"/>
      <c r="T1116" s="63"/>
      <c r="U1116" s="63"/>
      <c r="X1116" s="63"/>
      <c r="Y1116" s="63"/>
      <c r="Z1116" s="63"/>
      <c r="AA1116" s="63"/>
      <c r="AB1116" s="63"/>
      <c r="AC1116" s="63"/>
      <c r="AD1116" s="63"/>
      <c r="AE1116" s="110"/>
      <c r="AF1116" s="63"/>
      <c r="AG1116" s="63"/>
      <c r="AH1116" s="63"/>
      <c r="AI1116" s="63"/>
      <c r="AJ1116" s="63"/>
      <c r="AK1116" s="63"/>
      <c r="AL1116" s="63"/>
      <c r="AM1116" s="63"/>
      <c r="AN1116" s="63"/>
      <c r="AO1116" s="63"/>
      <c r="AP1116" s="63"/>
      <c r="AQ1116" s="63"/>
      <c r="AT1116" s="63"/>
      <c r="AU1116" s="63"/>
      <c r="AV1116" s="63"/>
      <c r="AW1116" s="63"/>
      <c r="AX1116" s="63"/>
      <c r="AY1116" s="63"/>
      <c r="AZ1116" s="63"/>
      <c r="BA1116" s="63"/>
      <c r="BB1116" s="63"/>
      <c r="BC1116" s="63"/>
      <c r="BD1116" s="63"/>
      <c r="BE1116" s="63"/>
      <c r="BF1116" s="63"/>
      <c r="BG1116" s="63"/>
      <c r="BH1116" s="63"/>
      <c r="BI1116" s="63"/>
      <c r="BJ1116" s="63"/>
      <c r="BK1116" s="63"/>
      <c r="BL1116" s="63"/>
      <c r="BM1116" s="63"/>
      <c r="BN1116" s="63"/>
      <c r="BO1116" s="63"/>
      <c r="BR1116" s="63"/>
      <c r="BS1116" s="63"/>
      <c r="BT1116" s="63"/>
      <c r="BU1116" s="63"/>
      <c r="BV1116" s="63"/>
      <c r="BW1116" s="63"/>
      <c r="BX1116" s="63"/>
      <c r="BY1116" s="63"/>
      <c r="BZ1116" s="63"/>
      <c r="CA1116" s="63"/>
      <c r="CB1116" s="63"/>
      <c r="CC1116" s="63"/>
    </row>
    <row r="1117" spans="1:81" x14ac:dyDescent="0.35">
      <c r="A1117" s="97"/>
      <c r="B1117" s="82"/>
      <c r="C1117" s="82"/>
      <c r="D1117" s="82"/>
      <c r="E1117" s="82"/>
      <c r="F1117" s="63"/>
      <c r="G1117" s="63"/>
      <c r="H1117" s="63"/>
      <c r="I1117" s="63"/>
      <c r="J1117" s="63"/>
      <c r="K1117" s="63"/>
      <c r="L1117" s="63"/>
      <c r="M1117" s="63"/>
      <c r="N1117" s="63"/>
      <c r="O1117" s="63"/>
      <c r="P1117" s="63"/>
      <c r="Q1117" s="63"/>
      <c r="R1117" s="63"/>
      <c r="S1117" s="63"/>
      <c r="T1117" s="63"/>
      <c r="U1117" s="63"/>
      <c r="X1117" s="63"/>
      <c r="Y1117" s="63"/>
      <c r="Z1117" s="63"/>
      <c r="AA1117" s="63"/>
      <c r="AB1117" s="63"/>
      <c r="AC1117" s="63"/>
      <c r="AD1117" s="63"/>
      <c r="AE1117" s="110"/>
      <c r="AF1117" s="63"/>
      <c r="AG1117" s="63"/>
      <c r="AH1117" s="63"/>
      <c r="AI1117" s="63"/>
      <c r="AJ1117" s="63"/>
      <c r="AK1117" s="63"/>
      <c r="AL1117" s="63"/>
      <c r="AM1117" s="63"/>
      <c r="AN1117" s="63"/>
      <c r="AO1117" s="63"/>
      <c r="AP1117" s="63"/>
      <c r="AQ1117" s="63"/>
      <c r="AT1117" s="63"/>
      <c r="AU1117" s="63"/>
      <c r="AV1117" s="63"/>
      <c r="AW1117" s="63"/>
      <c r="AX1117" s="63"/>
      <c r="AY1117" s="63"/>
      <c r="AZ1117" s="63"/>
      <c r="BA1117" s="63"/>
      <c r="BB1117" s="63"/>
      <c r="BC1117" s="63"/>
      <c r="BD1117" s="63"/>
      <c r="BE1117" s="63"/>
      <c r="BF1117" s="63"/>
      <c r="BG1117" s="63"/>
      <c r="BH1117" s="63"/>
      <c r="BI1117" s="63"/>
      <c r="BJ1117" s="63"/>
      <c r="BK1117" s="63"/>
      <c r="BL1117" s="63"/>
      <c r="BM1117" s="63"/>
      <c r="BN1117" s="63"/>
      <c r="BO1117" s="63"/>
      <c r="BR1117" s="63"/>
      <c r="BS1117" s="63"/>
      <c r="BT1117" s="63"/>
      <c r="BU1117" s="63"/>
      <c r="BV1117" s="63"/>
      <c r="BW1117" s="63"/>
      <c r="BX1117" s="63"/>
      <c r="BY1117" s="63"/>
      <c r="BZ1117" s="63"/>
      <c r="CA1117" s="63"/>
      <c r="CB1117" s="63"/>
      <c r="CC1117" s="63"/>
    </row>
    <row r="1118" spans="1:81" x14ac:dyDescent="0.35">
      <c r="A1118" s="97"/>
      <c r="B1118" s="82"/>
      <c r="C1118" s="82"/>
      <c r="D1118" s="82"/>
      <c r="E1118" s="82"/>
      <c r="F1118" s="63"/>
      <c r="G1118" s="63"/>
      <c r="H1118" s="63"/>
      <c r="I1118" s="63"/>
      <c r="J1118" s="63"/>
      <c r="K1118" s="63"/>
      <c r="L1118" s="63"/>
      <c r="M1118" s="63"/>
      <c r="N1118" s="63"/>
      <c r="O1118" s="63"/>
      <c r="P1118" s="63"/>
      <c r="Q1118" s="63"/>
      <c r="R1118" s="63"/>
      <c r="S1118" s="63"/>
      <c r="T1118" s="63"/>
      <c r="U1118" s="63"/>
      <c r="X1118" s="63"/>
      <c r="Y1118" s="63"/>
      <c r="Z1118" s="63"/>
      <c r="AA1118" s="63"/>
      <c r="AB1118" s="63"/>
      <c r="AC1118" s="63"/>
      <c r="AD1118" s="63"/>
      <c r="AE1118" s="110"/>
      <c r="AF1118" s="63"/>
      <c r="AG1118" s="63"/>
      <c r="AH1118" s="63"/>
      <c r="AI1118" s="63"/>
      <c r="AJ1118" s="63"/>
      <c r="AK1118" s="63"/>
      <c r="AL1118" s="63"/>
      <c r="AM1118" s="63"/>
      <c r="AN1118" s="63"/>
      <c r="AO1118" s="63"/>
      <c r="AP1118" s="63"/>
      <c r="AQ1118" s="63"/>
      <c r="AT1118" s="63"/>
      <c r="AU1118" s="63"/>
      <c r="AV1118" s="63"/>
      <c r="AW1118" s="63"/>
      <c r="AX1118" s="63"/>
      <c r="AY1118" s="63"/>
      <c r="AZ1118" s="63"/>
      <c r="BA1118" s="63"/>
      <c r="BB1118" s="63"/>
      <c r="BC1118" s="63"/>
      <c r="BD1118" s="63"/>
      <c r="BE1118" s="63"/>
      <c r="BF1118" s="63"/>
      <c r="BG1118" s="63"/>
      <c r="BH1118" s="63"/>
      <c r="BI1118" s="63"/>
      <c r="BJ1118" s="63"/>
      <c r="BK1118" s="63"/>
      <c r="BL1118" s="63"/>
      <c r="BM1118" s="63"/>
      <c r="BN1118" s="63"/>
      <c r="BO1118" s="63"/>
      <c r="BR1118" s="63"/>
      <c r="BS1118" s="63"/>
      <c r="BT1118" s="63"/>
      <c r="BU1118" s="63"/>
      <c r="BV1118" s="63"/>
      <c r="BW1118" s="63"/>
      <c r="BX1118" s="63"/>
      <c r="BY1118" s="63"/>
      <c r="BZ1118" s="63"/>
      <c r="CA1118" s="63"/>
      <c r="CB1118" s="63"/>
      <c r="CC1118" s="63"/>
    </row>
    <row r="1119" spans="1:81" x14ac:dyDescent="0.35">
      <c r="A1119" s="97"/>
      <c r="B1119" s="82"/>
      <c r="C1119" s="82"/>
      <c r="D1119" s="82"/>
      <c r="E1119" s="82"/>
      <c r="F1119" s="63"/>
      <c r="G1119" s="63"/>
      <c r="H1119" s="63"/>
      <c r="I1119" s="63"/>
      <c r="J1119" s="63"/>
      <c r="K1119" s="63"/>
      <c r="L1119" s="63"/>
      <c r="M1119" s="63"/>
      <c r="N1119" s="63"/>
      <c r="O1119" s="63"/>
      <c r="P1119" s="63"/>
      <c r="Q1119" s="63"/>
      <c r="R1119" s="63"/>
      <c r="S1119" s="63"/>
      <c r="T1119" s="63"/>
      <c r="U1119" s="63"/>
      <c r="X1119" s="63"/>
      <c r="Y1119" s="63"/>
      <c r="Z1119" s="63"/>
      <c r="AA1119" s="63"/>
      <c r="AB1119" s="63"/>
      <c r="AC1119" s="63"/>
      <c r="AD1119" s="63"/>
      <c r="AE1119" s="110"/>
      <c r="AF1119" s="63"/>
      <c r="AG1119" s="63"/>
      <c r="AH1119" s="63"/>
      <c r="AI1119" s="63"/>
      <c r="AJ1119" s="63"/>
      <c r="AK1119" s="63"/>
      <c r="AL1119" s="63"/>
      <c r="AM1119" s="63"/>
      <c r="AN1119" s="63"/>
      <c r="AO1119" s="63"/>
      <c r="AP1119" s="63"/>
      <c r="AQ1119" s="63"/>
      <c r="AT1119" s="63"/>
      <c r="AU1119" s="63"/>
      <c r="AV1119" s="63"/>
      <c r="AW1119" s="63"/>
      <c r="AX1119" s="63"/>
      <c r="AY1119" s="63"/>
      <c r="AZ1119" s="63"/>
      <c r="BA1119" s="63"/>
      <c r="BB1119" s="63"/>
      <c r="BC1119" s="63"/>
      <c r="BD1119" s="63"/>
      <c r="BE1119" s="63"/>
      <c r="BF1119" s="63"/>
      <c r="BG1119" s="63"/>
      <c r="BH1119" s="63"/>
      <c r="BI1119" s="63"/>
      <c r="BJ1119" s="63"/>
      <c r="BK1119" s="63"/>
      <c r="BL1119" s="63"/>
      <c r="BM1119" s="63"/>
      <c r="BN1119" s="63"/>
      <c r="BO1119" s="63"/>
      <c r="BR1119" s="63"/>
      <c r="BS1119" s="63"/>
      <c r="BT1119" s="63"/>
      <c r="BU1119" s="63"/>
      <c r="BV1119" s="63"/>
      <c r="BW1119" s="63"/>
      <c r="BX1119" s="63"/>
      <c r="BY1119" s="63"/>
      <c r="BZ1119" s="63"/>
      <c r="CA1119" s="63"/>
      <c r="CB1119" s="63"/>
      <c r="CC1119" s="63"/>
    </row>
    <row r="1120" spans="1:81" x14ac:dyDescent="0.35">
      <c r="A1120" s="97"/>
      <c r="B1120" s="82"/>
      <c r="C1120" s="82"/>
      <c r="D1120" s="82"/>
      <c r="E1120" s="82"/>
      <c r="F1120" s="63"/>
      <c r="G1120" s="63"/>
      <c r="H1120" s="63"/>
      <c r="I1120" s="63"/>
      <c r="J1120" s="63"/>
      <c r="K1120" s="63"/>
      <c r="L1120" s="63"/>
      <c r="M1120" s="63"/>
      <c r="N1120" s="63"/>
      <c r="O1120" s="63"/>
      <c r="P1120" s="63"/>
      <c r="Q1120" s="63"/>
      <c r="R1120" s="63"/>
      <c r="S1120" s="63"/>
      <c r="T1120" s="63"/>
      <c r="U1120" s="63"/>
      <c r="X1120" s="63"/>
      <c r="Y1120" s="63"/>
      <c r="Z1120" s="63"/>
      <c r="AA1120" s="63"/>
      <c r="AB1120" s="63"/>
      <c r="AC1120" s="63"/>
      <c r="AD1120" s="63"/>
      <c r="AE1120" s="110"/>
      <c r="AF1120" s="63"/>
      <c r="AG1120" s="63"/>
      <c r="AH1120" s="63"/>
      <c r="AI1120" s="63"/>
      <c r="AJ1120" s="63"/>
      <c r="AK1120" s="63"/>
      <c r="AL1120" s="63"/>
      <c r="AM1120" s="63"/>
      <c r="AN1120" s="63"/>
      <c r="AO1120" s="63"/>
      <c r="AP1120" s="63"/>
      <c r="AQ1120" s="63"/>
      <c r="AT1120" s="63"/>
      <c r="AU1120" s="63"/>
      <c r="AV1120" s="63"/>
      <c r="AW1120" s="63"/>
      <c r="AX1120" s="63"/>
      <c r="AY1120" s="63"/>
      <c r="AZ1120" s="63"/>
      <c r="BA1120" s="63"/>
      <c r="BB1120" s="63"/>
      <c r="BC1120" s="63"/>
      <c r="BD1120" s="63"/>
      <c r="BE1120" s="63"/>
      <c r="BF1120" s="63"/>
      <c r="BG1120" s="63"/>
      <c r="BH1120" s="63"/>
      <c r="BI1120" s="63"/>
      <c r="BJ1120" s="63"/>
      <c r="BK1120" s="63"/>
      <c r="BL1120" s="63"/>
      <c r="BM1120" s="63"/>
      <c r="BN1120" s="63"/>
      <c r="BO1120" s="63"/>
      <c r="BR1120" s="63"/>
      <c r="BS1120" s="63"/>
      <c r="BT1120" s="63"/>
      <c r="BU1120" s="63"/>
      <c r="BV1120" s="63"/>
      <c r="BW1120" s="63"/>
      <c r="BX1120" s="63"/>
      <c r="BY1120" s="63"/>
      <c r="BZ1120" s="63"/>
      <c r="CA1120" s="63"/>
      <c r="CB1120" s="63"/>
      <c r="CC1120" s="63"/>
    </row>
    <row r="1121" spans="1:82" x14ac:dyDescent="0.35">
      <c r="A1121" s="97"/>
      <c r="B1121" s="82"/>
      <c r="C1121" s="82"/>
      <c r="D1121" s="82"/>
      <c r="E1121" s="82"/>
      <c r="F1121" s="63"/>
      <c r="G1121" s="63"/>
      <c r="H1121" s="63"/>
      <c r="I1121" s="63"/>
      <c r="J1121" s="63"/>
      <c r="K1121" s="63"/>
      <c r="L1121" s="63"/>
      <c r="M1121" s="63"/>
      <c r="N1121" s="63"/>
      <c r="O1121" s="63"/>
      <c r="P1121" s="63"/>
      <c r="Q1121" s="63"/>
      <c r="R1121" s="63"/>
      <c r="S1121" s="63"/>
      <c r="T1121" s="63"/>
      <c r="U1121" s="63"/>
      <c r="X1121" s="63"/>
      <c r="Y1121" s="63"/>
      <c r="Z1121" s="63"/>
      <c r="AA1121" s="63"/>
      <c r="AB1121" s="63"/>
      <c r="AC1121" s="63"/>
      <c r="AD1121" s="63"/>
      <c r="AE1121" s="110"/>
      <c r="AF1121" s="63"/>
      <c r="AG1121" s="63"/>
      <c r="AH1121" s="63"/>
      <c r="AI1121" s="63"/>
      <c r="AJ1121" s="63"/>
      <c r="AK1121" s="63"/>
      <c r="AL1121" s="63"/>
      <c r="AM1121" s="63"/>
      <c r="AN1121" s="63"/>
      <c r="AO1121" s="63"/>
      <c r="AP1121" s="63"/>
      <c r="AQ1121" s="63"/>
      <c r="AT1121" s="63"/>
      <c r="AU1121" s="63"/>
      <c r="AV1121" s="63"/>
      <c r="AW1121" s="63"/>
      <c r="AX1121" s="63"/>
      <c r="AY1121" s="63"/>
      <c r="AZ1121" s="63"/>
      <c r="BA1121" s="63"/>
      <c r="BB1121" s="63"/>
      <c r="BC1121" s="63"/>
      <c r="BD1121" s="63"/>
      <c r="BE1121" s="63"/>
      <c r="BF1121" s="63"/>
      <c r="BG1121" s="63"/>
      <c r="BH1121" s="63"/>
      <c r="BI1121" s="63"/>
      <c r="BJ1121" s="63"/>
      <c r="BK1121" s="63"/>
      <c r="BL1121" s="63"/>
      <c r="BM1121" s="63"/>
      <c r="BN1121" s="63"/>
      <c r="BO1121" s="63"/>
      <c r="BR1121" s="63"/>
      <c r="BS1121" s="63"/>
      <c r="BT1121" s="63"/>
      <c r="BU1121" s="63"/>
      <c r="BV1121" s="63"/>
      <c r="BW1121" s="63"/>
      <c r="BX1121" s="63"/>
      <c r="BY1121" s="63"/>
      <c r="BZ1121" s="63"/>
      <c r="CA1121" s="63"/>
      <c r="CB1121" s="63"/>
      <c r="CC1121" s="63"/>
    </row>
    <row r="1122" spans="1:82" x14ac:dyDescent="0.35">
      <c r="A1122" s="97"/>
      <c r="B1122" s="82"/>
      <c r="C1122" s="82"/>
      <c r="D1122" s="82"/>
      <c r="E1122" s="82"/>
      <c r="F1122" s="63"/>
      <c r="G1122" s="63"/>
      <c r="H1122" s="63"/>
      <c r="I1122" s="63"/>
      <c r="J1122" s="63"/>
      <c r="K1122" s="63"/>
      <c r="L1122" s="63"/>
      <c r="M1122" s="63"/>
      <c r="N1122" s="63"/>
      <c r="O1122" s="63"/>
      <c r="P1122" s="63"/>
      <c r="Q1122" s="63"/>
      <c r="R1122" s="63"/>
      <c r="S1122" s="63"/>
      <c r="T1122" s="63"/>
      <c r="U1122" s="63"/>
      <c r="X1122" s="63"/>
      <c r="Y1122" s="63"/>
      <c r="Z1122" s="63"/>
      <c r="AA1122" s="63"/>
      <c r="AB1122" s="63"/>
      <c r="AC1122" s="63"/>
      <c r="AD1122" s="63"/>
      <c r="AE1122" s="110"/>
      <c r="AF1122" s="63"/>
      <c r="AG1122" s="63"/>
      <c r="AH1122" s="63"/>
      <c r="AI1122" s="63"/>
      <c r="AJ1122" s="63"/>
      <c r="AK1122" s="63"/>
      <c r="AL1122" s="63"/>
      <c r="AM1122" s="63"/>
      <c r="AN1122" s="63"/>
      <c r="AO1122" s="63"/>
      <c r="AP1122" s="63"/>
      <c r="AQ1122" s="63"/>
      <c r="AT1122" s="63"/>
      <c r="AU1122" s="63"/>
      <c r="AV1122" s="63"/>
      <c r="AW1122" s="63"/>
      <c r="AX1122" s="63"/>
      <c r="AY1122" s="63"/>
      <c r="AZ1122" s="63"/>
      <c r="BA1122" s="63"/>
      <c r="BB1122" s="63"/>
      <c r="BC1122" s="63"/>
      <c r="BD1122" s="63"/>
      <c r="BE1122" s="63"/>
      <c r="BF1122" s="63"/>
      <c r="BG1122" s="63"/>
      <c r="BH1122" s="63"/>
      <c r="BI1122" s="63"/>
      <c r="BJ1122" s="63"/>
      <c r="BK1122" s="63"/>
      <c r="BL1122" s="63"/>
      <c r="BM1122" s="63"/>
      <c r="BN1122" s="63"/>
      <c r="BO1122" s="63"/>
      <c r="BR1122" s="63"/>
      <c r="BS1122" s="63"/>
      <c r="BT1122" s="63"/>
      <c r="BU1122" s="63"/>
      <c r="BV1122" s="63"/>
      <c r="BW1122" s="63"/>
      <c r="BX1122" s="63"/>
      <c r="BY1122" s="63"/>
      <c r="BZ1122" s="63"/>
      <c r="CA1122" s="63"/>
      <c r="CB1122" s="63"/>
      <c r="CC1122" s="63"/>
    </row>
    <row r="1123" spans="1:82" x14ac:dyDescent="0.35">
      <c r="A1123" s="97"/>
      <c r="B1123" s="82"/>
      <c r="C1123" s="82"/>
      <c r="D1123" s="82"/>
      <c r="E1123" s="82"/>
      <c r="F1123" s="63"/>
      <c r="G1123" s="63"/>
      <c r="H1123" s="63"/>
      <c r="I1123" s="63"/>
      <c r="J1123" s="63"/>
      <c r="K1123" s="63"/>
      <c r="L1123" s="63"/>
      <c r="M1123" s="63"/>
      <c r="N1123" s="63"/>
      <c r="O1123" s="63"/>
      <c r="P1123" s="63"/>
      <c r="Q1123" s="63"/>
      <c r="R1123" s="63"/>
      <c r="S1123" s="63"/>
      <c r="T1123" s="63"/>
      <c r="U1123" s="63"/>
      <c r="X1123" s="63"/>
      <c r="Y1123" s="63"/>
      <c r="Z1123" s="63"/>
      <c r="AA1123" s="63"/>
      <c r="AB1123" s="63"/>
      <c r="AC1123" s="63"/>
      <c r="AD1123" s="63"/>
      <c r="AE1123" s="110"/>
      <c r="AF1123" s="63"/>
      <c r="AG1123" s="63"/>
      <c r="AH1123" s="63"/>
      <c r="AI1123" s="63"/>
      <c r="AJ1123" s="63"/>
      <c r="AK1123" s="63"/>
      <c r="AL1123" s="63"/>
      <c r="AM1123" s="63"/>
      <c r="AN1123" s="63"/>
      <c r="AO1123" s="63"/>
      <c r="AP1123" s="63"/>
      <c r="AQ1123" s="63"/>
      <c r="AT1123" s="63"/>
      <c r="AU1123" s="63"/>
      <c r="AV1123" s="63"/>
      <c r="AW1123" s="63"/>
      <c r="AX1123" s="63"/>
      <c r="AY1123" s="63"/>
      <c r="AZ1123" s="63"/>
      <c r="BA1123" s="63"/>
      <c r="BB1123" s="63"/>
      <c r="BC1123" s="63"/>
      <c r="BD1123" s="63"/>
      <c r="BE1123" s="63"/>
      <c r="BF1123" s="63"/>
      <c r="BG1123" s="63"/>
      <c r="BH1123" s="63"/>
      <c r="BI1123" s="63"/>
      <c r="BJ1123" s="63"/>
      <c r="BK1123" s="63"/>
      <c r="BL1123" s="63"/>
      <c r="BM1123" s="63"/>
      <c r="BN1123" s="63"/>
      <c r="BO1123" s="63"/>
      <c r="BR1123" s="63"/>
      <c r="BS1123" s="63"/>
      <c r="BT1123" s="63"/>
      <c r="BU1123" s="63"/>
      <c r="BV1123" s="63"/>
      <c r="BW1123" s="63"/>
      <c r="BX1123" s="63"/>
      <c r="BY1123" s="63"/>
      <c r="BZ1123" s="63"/>
      <c r="CA1123" s="63"/>
      <c r="CB1123" s="63"/>
      <c r="CC1123" s="63"/>
    </row>
    <row r="1124" spans="1:82" x14ac:dyDescent="0.35">
      <c r="A1124" s="97"/>
      <c r="B1124" s="82"/>
      <c r="C1124" s="82"/>
      <c r="D1124" s="82"/>
      <c r="E1124" s="82"/>
      <c r="F1124" s="63"/>
      <c r="G1124" s="63"/>
      <c r="H1124" s="63"/>
      <c r="I1124" s="63"/>
      <c r="J1124" s="63"/>
      <c r="K1124" s="63"/>
      <c r="L1124" s="63"/>
      <c r="M1124" s="63"/>
      <c r="N1124" s="63"/>
      <c r="O1124" s="63"/>
      <c r="P1124" s="63"/>
      <c r="Q1124" s="63"/>
      <c r="R1124" s="63"/>
      <c r="S1124" s="63"/>
      <c r="T1124" s="63"/>
      <c r="U1124" s="63"/>
      <c r="X1124" s="63"/>
      <c r="Y1124" s="63"/>
      <c r="Z1124" s="63"/>
      <c r="AA1124" s="63"/>
      <c r="AB1124" s="63"/>
      <c r="AC1124" s="63"/>
      <c r="AD1124" s="63"/>
      <c r="AE1124" s="110"/>
      <c r="AF1124" s="63"/>
      <c r="AG1124" s="63"/>
      <c r="AH1124" s="63"/>
      <c r="AI1124" s="63"/>
      <c r="AJ1124" s="63"/>
      <c r="AK1124" s="63"/>
      <c r="AL1124" s="63"/>
      <c r="AM1124" s="63"/>
      <c r="AN1124" s="63"/>
      <c r="AO1124" s="63"/>
      <c r="AP1124" s="63"/>
      <c r="AQ1124" s="63"/>
      <c r="AT1124" s="63"/>
      <c r="AU1124" s="63"/>
      <c r="AV1124" s="63"/>
      <c r="AW1124" s="63"/>
      <c r="AX1124" s="63"/>
      <c r="AY1124" s="63"/>
      <c r="AZ1124" s="63"/>
      <c r="BA1124" s="63"/>
      <c r="BB1124" s="63"/>
      <c r="BC1124" s="63"/>
      <c r="BD1124" s="63"/>
      <c r="BE1124" s="63"/>
      <c r="BF1124" s="63"/>
      <c r="BG1124" s="63"/>
      <c r="BH1124" s="63"/>
      <c r="BI1124" s="63"/>
      <c r="BJ1124" s="63"/>
      <c r="BK1124" s="63"/>
      <c r="BL1124" s="63"/>
      <c r="BM1124" s="63"/>
      <c r="BN1124" s="63"/>
      <c r="BO1124" s="63"/>
      <c r="BR1124" s="63"/>
      <c r="BS1124" s="63"/>
      <c r="BT1124" s="63"/>
      <c r="BU1124" s="63"/>
      <c r="BV1124" s="63"/>
      <c r="BW1124" s="63"/>
      <c r="BX1124" s="63"/>
      <c r="BY1124" s="63"/>
      <c r="BZ1124" s="63"/>
      <c r="CA1124" s="63"/>
      <c r="CB1124" s="63"/>
      <c r="CC1124" s="63"/>
    </row>
    <row r="1125" spans="1:82" x14ac:dyDescent="0.35">
      <c r="A1125" s="97"/>
      <c r="B1125" s="82"/>
      <c r="C1125" s="82"/>
      <c r="D1125" s="82"/>
      <c r="E1125" s="82"/>
      <c r="F1125" s="63"/>
      <c r="G1125" s="63"/>
      <c r="H1125" s="63"/>
      <c r="I1125" s="63"/>
      <c r="J1125" s="63"/>
      <c r="K1125" s="63"/>
      <c r="L1125" s="63"/>
      <c r="M1125" s="63"/>
      <c r="N1125" s="63"/>
      <c r="O1125" s="63"/>
      <c r="P1125" s="63"/>
      <c r="Q1125" s="63"/>
      <c r="R1125" s="63"/>
      <c r="S1125" s="63"/>
      <c r="T1125" s="63"/>
      <c r="U1125" s="63"/>
      <c r="X1125" s="63"/>
      <c r="Y1125" s="63"/>
      <c r="Z1125" s="63"/>
      <c r="AA1125" s="63"/>
      <c r="AB1125" s="63"/>
      <c r="AC1125" s="63"/>
      <c r="AD1125" s="63"/>
      <c r="AE1125" s="110"/>
      <c r="AF1125" s="63"/>
      <c r="AG1125" s="63"/>
      <c r="AH1125" s="63"/>
      <c r="AI1125" s="63"/>
      <c r="AJ1125" s="63"/>
      <c r="AK1125" s="63"/>
      <c r="AL1125" s="63"/>
      <c r="AM1125" s="63"/>
      <c r="AN1125" s="63"/>
      <c r="AO1125" s="63"/>
      <c r="AP1125" s="63"/>
      <c r="AQ1125" s="63"/>
      <c r="AT1125" s="63"/>
      <c r="AU1125" s="63"/>
      <c r="AV1125" s="63"/>
      <c r="AW1125" s="63"/>
      <c r="AX1125" s="63"/>
      <c r="AY1125" s="63"/>
      <c r="AZ1125" s="63"/>
      <c r="BA1125" s="63"/>
      <c r="BB1125" s="63"/>
      <c r="BC1125" s="63"/>
      <c r="BD1125" s="63"/>
      <c r="BE1125" s="63"/>
      <c r="BF1125" s="63"/>
      <c r="BG1125" s="63"/>
      <c r="BH1125" s="63"/>
      <c r="BI1125" s="63"/>
      <c r="BJ1125" s="63"/>
      <c r="BK1125" s="63"/>
      <c r="BL1125" s="63"/>
      <c r="BM1125" s="63"/>
      <c r="BN1125" s="63"/>
      <c r="BO1125" s="63"/>
      <c r="BR1125" s="63"/>
      <c r="BS1125" s="63"/>
      <c r="BT1125" s="63"/>
      <c r="BU1125" s="63"/>
      <c r="BV1125" s="63"/>
      <c r="BW1125" s="63"/>
      <c r="BX1125" s="63"/>
      <c r="BY1125" s="63"/>
      <c r="BZ1125" s="63"/>
      <c r="CA1125" s="63"/>
      <c r="CB1125" s="63"/>
      <c r="CC1125" s="63"/>
    </row>
    <row r="1126" spans="1:82" s="100" customFormat="1" x14ac:dyDescent="0.35">
      <c r="A1126" s="98"/>
      <c r="B1126" s="99"/>
      <c r="C1126" s="99"/>
      <c r="D1126" s="99"/>
      <c r="E1126" s="99"/>
      <c r="V1126" s="63"/>
      <c r="W1126" s="63"/>
      <c r="AE1126" s="101"/>
      <c r="AR1126" s="63"/>
      <c r="AS1126" s="63"/>
      <c r="AT1126" s="102"/>
      <c r="BO1126" s="102"/>
      <c r="BP1126" s="63"/>
      <c r="BQ1126" s="63"/>
      <c r="CD1126" s="63"/>
    </row>
    <row r="1127" spans="1:82" s="78" customFormat="1" x14ac:dyDescent="0.35">
      <c r="A1127" s="104"/>
      <c r="B1127" s="105"/>
      <c r="C1127" s="105"/>
      <c r="D1127" s="105"/>
      <c r="E1127" s="105"/>
      <c r="V1127" s="63"/>
      <c r="W1127" s="63"/>
      <c r="AE1127" s="79"/>
      <c r="AR1127" s="63"/>
      <c r="AS1127" s="63"/>
      <c r="AT1127" s="103"/>
      <c r="BO1127" s="103"/>
      <c r="BP1127" s="63"/>
      <c r="BQ1127" s="63"/>
      <c r="CD1127" s="63"/>
    </row>
    <row r="1128" spans="1:82" x14ac:dyDescent="0.35">
      <c r="A1128" s="97"/>
      <c r="B1128" s="82"/>
      <c r="C1128" s="82"/>
      <c r="D1128" s="82"/>
      <c r="E1128" s="82"/>
      <c r="F1128" s="63"/>
      <c r="G1128" s="63"/>
      <c r="H1128" s="63"/>
      <c r="I1128" s="63"/>
      <c r="J1128" s="63"/>
      <c r="K1128" s="63"/>
      <c r="L1128" s="63"/>
      <c r="M1128" s="63"/>
      <c r="N1128" s="63"/>
      <c r="O1128" s="63"/>
      <c r="P1128" s="63"/>
      <c r="Q1128" s="63"/>
      <c r="R1128" s="63"/>
      <c r="S1128" s="63"/>
      <c r="T1128" s="63"/>
      <c r="U1128" s="63"/>
      <c r="X1128" s="63"/>
      <c r="Y1128" s="63"/>
      <c r="Z1128" s="63"/>
      <c r="AA1128" s="63"/>
      <c r="AB1128" s="63"/>
      <c r="AC1128" s="63"/>
      <c r="AD1128" s="63"/>
      <c r="AE1128" s="110"/>
      <c r="AF1128" s="63"/>
      <c r="AG1128" s="63"/>
      <c r="AH1128" s="63"/>
      <c r="AI1128" s="63"/>
      <c r="AJ1128" s="63"/>
      <c r="AK1128" s="63"/>
      <c r="AL1128" s="63"/>
      <c r="AM1128" s="63"/>
      <c r="AN1128" s="63"/>
      <c r="AO1128" s="63"/>
      <c r="AP1128" s="63"/>
      <c r="AQ1128" s="63"/>
      <c r="AT1128" s="63"/>
      <c r="AU1128" s="63"/>
      <c r="AV1128" s="63"/>
      <c r="AW1128" s="63"/>
      <c r="AX1128" s="63"/>
      <c r="AY1128" s="63"/>
      <c r="AZ1128" s="63"/>
      <c r="BA1128" s="63"/>
      <c r="BB1128" s="63"/>
      <c r="BC1128" s="63"/>
      <c r="BD1128" s="63"/>
      <c r="BE1128" s="63"/>
      <c r="BF1128" s="63"/>
      <c r="BG1128" s="63"/>
      <c r="BH1128" s="63"/>
      <c r="BI1128" s="63"/>
      <c r="BJ1128" s="63"/>
      <c r="BK1128" s="63"/>
      <c r="BL1128" s="63"/>
      <c r="BM1128" s="63"/>
      <c r="BN1128" s="63"/>
      <c r="BO1128" s="63"/>
      <c r="BR1128" s="63"/>
      <c r="BS1128" s="63"/>
      <c r="BT1128" s="63"/>
      <c r="BU1128" s="63"/>
      <c r="BV1128" s="63"/>
      <c r="BW1128" s="63"/>
      <c r="BX1128" s="63"/>
      <c r="BY1128" s="63"/>
      <c r="BZ1128" s="63"/>
      <c r="CA1128" s="63"/>
      <c r="CB1128" s="63"/>
      <c r="CC1128" s="63"/>
    </row>
    <row r="1129" spans="1:82" x14ac:dyDescent="0.35">
      <c r="A1129" s="97"/>
      <c r="B1129" s="82"/>
      <c r="C1129" s="82"/>
      <c r="D1129" s="82"/>
      <c r="E1129" s="82"/>
      <c r="F1129" s="63"/>
      <c r="G1129" s="63"/>
      <c r="H1129" s="63"/>
      <c r="I1129" s="63"/>
      <c r="J1129" s="63"/>
      <c r="K1129" s="63"/>
      <c r="L1129" s="63"/>
      <c r="M1129" s="63"/>
      <c r="N1129" s="63"/>
      <c r="O1129" s="63"/>
      <c r="P1129" s="63"/>
      <c r="Q1129" s="63"/>
      <c r="R1129" s="63"/>
      <c r="S1129" s="63"/>
      <c r="T1129" s="63"/>
      <c r="U1129" s="63"/>
      <c r="X1129" s="63"/>
      <c r="Y1129" s="63"/>
      <c r="Z1129" s="63"/>
      <c r="AA1129" s="63"/>
      <c r="AB1129" s="63"/>
      <c r="AC1129" s="63"/>
      <c r="AD1129" s="63"/>
      <c r="AE1129" s="110"/>
      <c r="AF1129" s="63"/>
      <c r="AG1129" s="63"/>
      <c r="AH1129" s="63"/>
      <c r="AI1129" s="63"/>
      <c r="AJ1129" s="63"/>
      <c r="AK1129" s="63"/>
      <c r="AL1129" s="63"/>
      <c r="AM1129" s="63"/>
      <c r="AN1129" s="63"/>
      <c r="AO1129" s="63"/>
      <c r="AP1129" s="63"/>
      <c r="AQ1129" s="63"/>
      <c r="AT1129" s="63"/>
      <c r="AU1129" s="63"/>
      <c r="AV1129" s="63"/>
      <c r="AW1129" s="63"/>
      <c r="AX1129" s="63"/>
      <c r="AY1129" s="63"/>
      <c r="AZ1129" s="63"/>
      <c r="BA1129" s="63"/>
      <c r="BB1129" s="63"/>
      <c r="BC1129" s="63"/>
      <c r="BD1129" s="63"/>
      <c r="BE1129" s="63"/>
      <c r="BF1129" s="63"/>
      <c r="BG1129" s="63"/>
      <c r="BH1129" s="63"/>
      <c r="BI1129" s="63"/>
      <c r="BJ1129" s="63"/>
      <c r="BK1129" s="63"/>
      <c r="BL1129" s="63"/>
      <c r="BM1129" s="63"/>
      <c r="BN1129" s="63"/>
      <c r="BO1129" s="63"/>
      <c r="BR1129" s="63"/>
      <c r="BS1129" s="63"/>
      <c r="BT1129" s="63"/>
      <c r="BU1129" s="63"/>
      <c r="BV1129" s="63"/>
      <c r="BW1129" s="63"/>
      <c r="BX1129" s="63"/>
      <c r="BY1129" s="63"/>
      <c r="BZ1129" s="63"/>
      <c r="CA1129" s="63"/>
      <c r="CB1129" s="63"/>
      <c r="CC1129" s="63"/>
    </row>
    <row r="1130" spans="1:82" x14ac:dyDescent="0.35">
      <c r="A1130" s="97"/>
      <c r="B1130" s="82"/>
      <c r="C1130" s="82"/>
      <c r="D1130" s="82"/>
      <c r="E1130" s="82"/>
      <c r="F1130" s="63"/>
      <c r="G1130" s="63"/>
      <c r="H1130" s="63"/>
      <c r="I1130" s="63"/>
      <c r="J1130" s="63"/>
      <c r="K1130" s="63"/>
      <c r="L1130" s="63"/>
      <c r="M1130" s="63"/>
      <c r="N1130" s="63"/>
      <c r="O1130" s="63"/>
      <c r="P1130" s="63"/>
      <c r="Q1130" s="63"/>
      <c r="R1130" s="63"/>
      <c r="S1130" s="63"/>
      <c r="T1130" s="63"/>
      <c r="U1130" s="63"/>
      <c r="X1130" s="63"/>
      <c r="Y1130" s="63"/>
      <c r="Z1130" s="63"/>
      <c r="AA1130" s="63"/>
      <c r="AB1130" s="63"/>
      <c r="AC1130" s="63"/>
      <c r="AD1130" s="63"/>
      <c r="AE1130" s="110"/>
      <c r="AF1130" s="63"/>
      <c r="AG1130" s="63"/>
      <c r="AH1130" s="63"/>
      <c r="AI1130" s="63"/>
      <c r="AJ1130" s="63"/>
      <c r="AK1130" s="63"/>
      <c r="AL1130" s="63"/>
      <c r="AM1130" s="63"/>
      <c r="AN1130" s="63"/>
      <c r="AO1130" s="63"/>
      <c r="AP1130" s="63"/>
      <c r="AQ1130" s="63"/>
      <c r="AT1130" s="63"/>
      <c r="AU1130" s="63"/>
      <c r="AV1130" s="63"/>
      <c r="AW1130" s="63"/>
      <c r="AX1130" s="63"/>
      <c r="AY1130" s="63"/>
      <c r="AZ1130" s="63"/>
      <c r="BA1130" s="63"/>
      <c r="BB1130" s="63"/>
      <c r="BC1130" s="63"/>
      <c r="BD1130" s="63"/>
      <c r="BE1130" s="63"/>
      <c r="BF1130" s="63"/>
      <c r="BG1130" s="63"/>
      <c r="BH1130" s="63"/>
      <c r="BI1130" s="63"/>
      <c r="BJ1130" s="63"/>
      <c r="BK1130" s="63"/>
      <c r="BL1130" s="63"/>
      <c r="BM1130" s="63"/>
      <c r="BN1130" s="63"/>
      <c r="BO1130" s="63"/>
      <c r="BR1130" s="63"/>
      <c r="BS1130" s="63"/>
      <c r="BT1130" s="63"/>
      <c r="BU1130" s="63"/>
      <c r="BV1130" s="63"/>
      <c r="BW1130" s="63"/>
      <c r="BX1130" s="63"/>
      <c r="BY1130" s="63"/>
      <c r="BZ1130" s="63"/>
      <c r="CA1130" s="63"/>
      <c r="CB1130" s="63"/>
      <c r="CC1130" s="63"/>
    </row>
    <row r="1131" spans="1:82" x14ac:dyDescent="0.35">
      <c r="A1131" s="97"/>
      <c r="B1131" s="82"/>
      <c r="C1131" s="82"/>
      <c r="D1131" s="82"/>
      <c r="E1131" s="82"/>
      <c r="F1131" s="63"/>
      <c r="G1131" s="63"/>
      <c r="H1131" s="63"/>
      <c r="I1131" s="63"/>
      <c r="J1131" s="63"/>
      <c r="K1131" s="63"/>
      <c r="L1131" s="63"/>
      <c r="M1131" s="63"/>
      <c r="N1131" s="63"/>
      <c r="O1131" s="63"/>
      <c r="P1131" s="63"/>
      <c r="Q1131" s="63"/>
      <c r="R1131" s="63"/>
      <c r="S1131" s="63"/>
      <c r="T1131" s="63"/>
      <c r="U1131" s="63"/>
      <c r="X1131" s="63"/>
      <c r="Y1131" s="63"/>
      <c r="Z1131" s="63"/>
      <c r="AA1131" s="63"/>
      <c r="AB1131" s="63"/>
      <c r="AC1131" s="63"/>
      <c r="AD1131" s="63"/>
      <c r="AE1131" s="110"/>
      <c r="AF1131" s="63"/>
      <c r="AG1131" s="63"/>
      <c r="AH1131" s="63"/>
      <c r="AI1131" s="63"/>
      <c r="AJ1131" s="63"/>
      <c r="AK1131" s="63"/>
      <c r="AL1131" s="63"/>
      <c r="AM1131" s="63"/>
      <c r="AN1131" s="63"/>
      <c r="AO1131" s="63"/>
      <c r="AP1131" s="63"/>
      <c r="AQ1131" s="63"/>
      <c r="AT1131" s="63"/>
      <c r="AU1131" s="63"/>
      <c r="AV1131" s="63"/>
      <c r="AW1131" s="63"/>
      <c r="AX1131" s="63"/>
      <c r="AY1131" s="63"/>
      <c r="AZ1131" s="63"/>
      <c r="BA1131" s="63"/>
      <c r="BB1131" s="63"/>
      <c r="BC1131" s="63"/>
      <c r="BD1131" s="63"/>
      <c r="BE1131" s="63"/>
      <c r="BF1131" s="63"/>
      <c r="BG1131" s="63"/>
      <c r="BH1131" s="63"/>
      <c r="BI1131" s="63"/>
      <c r="BJ1131" s="63"/>
      <c r="BK1131" s="63"/>
      <c r="BL1131" s="63"/>
      <c r="BM1131" s="63"/>
      <c r="BN1131" s="63"/>
      <c r="BO1131" s="63"/>
      <c r="BR1131" s="63"/>
      <c r="BS1131" s="63"/>
      <c r="BT1131" s="63"/>
      <c r="BU1131" s="63"/>
      <c r="BV1131" s="63"/>
      <c r="BW1131" s="63"/>
      <c r="BX1131" s="63"/>
      <c r="BY1131" s="63"/>
      <c r="BZ1131" s="63"/>
      <c r="CA1131" s="63"/>
      <c r="CB1131" s="63"/>
      <c r="CC1131" s="63"/>
    </row>
    <row r="1132" spans="1:82" x14ac:dyDescent="0.35">
      <c r="A1132" s="97"/>
      <c r="B1132" s="82"/>
      <c r="C1132" s="82"/>
      <c r="D1132" s="82"/>
      <c r="E1132" s="82"/>
      <c r="F1132" s="63"/>
      <c r="G1132" s="63"/>
      <c r="H1132" s="63"/>
      <c r="I1132" s="63"/>
      <c r="J1132" s="63"/>
      <c r="K1132" s="63"/>
      <c r="L1132" s="63"/>
      <c r="M1132" s="63"/>
      <c r="N1132" s="63"/>
      <c r="O1132" s="63"/>
      <c r="P1132" s="63"/>
      <c r="Q1132" s="63"/>
      <c r="R1132" s="63"/>
      <c r="S1132" s="63"/>
      <c r="T1132" s="63"/>
      <c r="U1132" s="63"/>
      <c r="X1132" s="63"/>
      <c r="Y1132" s="63"/>
      <c r="Z1132" s="63"/>
      <c r="AA1132" s="63"/>
      <c r="AB1132" s="63"/>
      <c r="AC1132" s="63"/>
      <c r="AD1132" s="63"/>
      <c r="AE1132" s="110"/>
      <c r="AF1132" s="63"/>
      <c r="AG1132" s="63"/>
      <c r="AH1132" s="63"/>
      <c r="AI1132" s="63"/>
      <c r="AJ1132" s="63"/>
      <c r="AK1132" s="63"/>
      <c r="AL1132" s="63"/>
      <c r="AM1132" s="63"/>
      <c r="AN1132" s="63"/>
      <c r="AO1132" s="63"/>
      <c r="AP1132" s="63"/>
      <c r="AQ1132" s="63"/>
      <c r="AT1132" s="63"/>
      <c r="AU1132" s="63"/>
      <c r="AV1132" s="63"/>
      <c r="AW1132" s="63"/>
      <c r="AX1132" s="63"/>
      <c r="AY1132" s="63"/>
      <c r="AZ1132" s="63"/>
      <c r="BA1132" s="63"/>
      <c r="BB1132" s="63"/>
      <c r="BC1132" s="63"/>
      <c r="BD1132" s="63"/>
      <c r="BE1132" s="63"/>
      <c r="BF1132" s="63"/>
      <c r="BG1132" s="63"/>
      <c r="BH1132" s="63"/>
      <c r="BI1132" s="63"/>
      <c r="BJ1132" s="63"/>
      <c r="BK1132" s="63"/>
      <c r="BL1132" s="63"/>
      <c r="BM1132" s="63"/>
      <c r="BN1132" s="63"/>
      <c r="BO1132" s="63"/>
      <c r="BR1132" s="63"/>
      <c r="BS1132" s="63"/>
      <c r="BT1132" s="63"/>
      <c r="BU1132" s="63"/>
      <c r="BV1132" s="63"/>
      <c r="BW1132" s="63"/>
      <c r="BX1132" s="63"/>
      <c r="BY1132" s="63"/>
      <c r="BZ1132" s="63"/>
      <c r="CA1132" s="63"/>
      <c r="CB1132" s="63"/>
      <c r="CC1132" s="63"/>
    </row>
    <row r="1133" spans="1:82" x14ac:dyDescent="0.35">
      <c r="A1133" s="97"/>
      <c r="B1133" s="82"/>
      <c r="C1133" s="82"/>
      <c r="D1133" s="82"/>
      <c r="E1133" s="82"/>
      <c r="F1133" s="63"/>
      <c r="G1133" s="63"/>
      <c r="H1133" s="63"/>
      <c r="I1133" s="63"/>
      <c r="J1133" s="63"/>
      <c r="K1133" s="63"/>
      <c r="L1133" s="63"/>
      <c r="M1133" s="63"/>
      <c r="N1133" s="63"/>
      <c r="O1133" s="63"/>
      <c r="P1133" s="63"/>
      <c r="Q1133" s="63"/>
      <c r="R1133" s="63"/>
      <c r="S1133" s="63"/>
      <c r="T1133" s="63"/>
      <c r="U1133" s="63"/>
      <c r="X1133" s="63"/>
      <c r="Y1133" s="63"/>
      <c r="Z1133" s="63"/>
      <c r="AA1133" s="63"/>
      <c r="AB1133" s="63"/>
      <c r="AC1133" s="63"/>
      <c r="AD1133" s="63"/>
      <c r="AE1133" s="110"/>
      <c r="AF1133" s="63"/>
      <c r="AG1133" s="63"/>
      <c r="AH1133" s="63"/>
      <c r="AI1133" s="63"/>
      <c r="AJ1133" s="63"/>
      <c r="AK1133" s="63"/>
      <c r="AL1133" s="63"/>
      <c r="AM1133" s="63"/>
      <c r="AN1133" s="63"/>
      <c r="AO1133" s="63"/>
      <c r="AP1133" s="63"/>
      <c r="AQ1133" s="63"/>
      <c r="AT1133" s="63"/>
      <c r="AU1133" s="63"/>
      <c r="AV1133" s="63"/>
      <c r="AW1133" s="63"/>
      <c r="AX1133" s="63"/>
      <c r="AY1133" s="63"/>
      <c r="AZ1133" s="63"/>
      <c r="BA1133" s="63"/>
      <c r="BB1133" s="63"/>
      <c r="BC1133" s="63"/>
      <c r="BD1133" s="63"/>
      <c r="BE1133" s="63"/>
      <c r="BF1133" s="63"/>
      <c r="BG1133" s="63"/>
      <c r="BH1133" s="63"/>
      <c r="BI1133" s="63"/>
      <c r="BJ1133" s="63"/>
      <c r="BK1133" s="63"/>
      <c r="BL1133" s="63"/>
      <c r="BM1133" s="63"/>
      <c r="BN1133" s="63"/>
      <c r="BO1133" s="63"/>
      <c r="BR1133" s="63"/>
      <c r="BS1133" s="63"/>
      <c r="BT1133" s="63"/>
      <c r="BU1133" s="63"/>
      <c r="BV1133" s="63"/>
      <c r="BW1133" s="63"/>
      <c r="BX1133" s="63"/>
      <c r="BY1133" s="63"/>
      <c r="BZ1133" s="63"/>
      <c r="CA1133" s="63"/>
      <c r="CB1133" s="63"/>
      <c r="CC1133" s="63"/>
    </row>
    <row r="1134" spans="1:82" x14ac:dyDescent="0.35">
      <c r="A1134" s="97"/>
      <c r="B1134" s="82"/>
      <c r="C1134" s="82"/>
      <c r="D1134" s="82"/>
      <c r="E1134" s="82"/>
      <c r="F1134" s="63"/>
      <c r="G1134" s="63"/>
      <c r="H1134" s="63"/>
      <c r="I1134" s="63"/>
      <c r="J1134" s="63"/>
      <c r="K1134" s="63"/>
      <c r="L1134" s="63"/>
      <c r="M1134" s="63"/>
      <c r="N1134" s="63"/>
      <c r="O1134" s="63"/>
      <c r="P1134" s="63"/>
      <c r="Q1134" s="63"/>
      <c r="R1134" s="63"/>
      <c r="S1134" s="63"/>
      <c r="T1134" s="63"/>
      <c r="U1134" s="63"/>
      <c r="X1134" s="63"/>
      <c r="Y1134" s="63"/>
      <c r="Z1134" s="63"/>
      <c r="AA1134" s="63"/>
      <c r="AB1134" s="63"/>
      <c r="AC1134" s="63"/>
      <c r="AD1134" s="63"/>
      <c r="AE1134" s="110"/>
      <c r="AF1134" s="63"/>
      <c r="AG1134" s="63"/>
      <c r="AH1134" s="63"/>
      <c r="AI1134" s="63"/>
      <c r="AJ1134" s="63"/>
      <c r="AK1134" s="63"/>
      <c r="AL1134" s="63"/>
      <c r="AM1134" s="63"/>
      <c r="AN1134" s="63"/>
      <c r="AO1134" s="63"/>
      <c r="AP1134" s="63"/>
      <c r="AQ1134" s="63"/>
      <c r="AT1134" s="63"/>
      <c r="AU1134" s="63"/>
      <c r="AV1134" s="63"/>
      <c r="AW1134" s="63"/>
      <c r="AX1134" s="63"/>
      <c r="AY1134" s="63"/>
      <c r="AZ1134" s="63"/>
      <c r="BA1134" s="63"/>
      <c r="BB1134" s="63"/>
      <c r="BC1134" s="63"/>
      <c r="BD1134" s="63"/>
      <c r="BE1134" s="63"/>
      <c r="BF1134" s="63"/>
      <c r="BG1134" s="63"/>
      <c r="BH1134" s="63"/>
      <c r="BI1134" s="63"/>
      <c r="BJ1134" s="63"/>
      <c r="BK1134" s="63"/>
      <c r="BL1134" s="63"/>
      <c r="BM1134" s="63"/>
      <c r="BN1134" s="63"/>
      <c r="BO1134" s="63"/>
      <c r="BR1134" s="63"/>
      <c r="BS1134" s="63"/>
      <c r="BT1134" s="63"/>
      <c r="BU1134" s="63"/>
      <c r="BV1134" s="63"/>
      <c r="BW1134" s="63"/>
      <c r="BX1134" s="63"/>
      <c r="BY1134" s="63"/>
      <c r="BZ1134" s="63"/>
      <c r="CA1134" s="63"/>
      <c r="CB1134" s="63"/>
      <c r="CC1134" s="63"/>
    </row>
    <row r="1135" spans="1:82" x14ac:dyDescent="0.35">
      <c r="A1135" s="97"/>
      <c r="B1135" s="82"/>
      <c r="C1135" s="82"/>
      <c r="D1135" s="82"/>
      <c r="E1135" s="82"/>
      <c r="F1135" s="63"/>
      <c r="G1135" s="63"/>
      <c r="H1135" s="63"/>
      <c r="I1135" s="63"/>
      <c r="J1135" s="63"/>
      <c r="K1135" s="63"/>
      <c r="L1135" s="63"/>
      <c r="M1135" s="63"/>
      <c r="N1135" s="63"/>
      <c r="O1135" s="63"/>
      <c r="P1135" s="63"/>
      <c r="Q1135" s="63"/>
      <c r="R1135" s="63"/>
      <c r="S1135" s="63"/>
      <c r="T1135" s="63"/>
      <c r="U1135" s="63"/>
      <c r="X1135" s="63"/>
      <c r="Y1135" s="63"/>
      <c r="Z1135" s="63"/>
      <c r="AA1135" s="63"/>
      <c r="AB1135" s="63"/>
      <c r="AC1135" s="63"/>
      <c r="AD1135" s="63"/>
      <c r="AE1135" s="110"/>
      <c r="AF1135" s="63"/>
      <c r="AG1135" s="63"/>
      <c r="AH1135" s="63"/>
      <c r="AI1135" s="63"/>
      <c r="AJ1135" s="63"/>
      <c r="AK1135" s="63"/>
      <c r="AL1135" s="63"/>
      <c r="AM1135" s="63"/>
      <c r="AN1135" s="63"/>
      <c r="AO1135" s="63"/>
      <c r="AP1135" s="63"/>
      <c r="AQ1135" s="63"/>
      <c r="AT1135" s="63"/>
      <c r="AU1135" s="63"/>
      <c r="AV1135" s="63"/>
      <c r="AW1135" s="63"/>
      <c r="AX1135" s="63"/>
      <c r="AY1135" s="63"/>
      <c r="AZ1135" s="63"/>
      <c r="BA1135" s="63"/>
      <c r="BB1135" s="63"/>
      <c r="BC1135" s="63"/>
      <c r="BD1135" s="63"/>
      <c r="BE1135" s="63"/>
      <c r="BF1135" s="63"/>
      <c r="BG1135" s="63"/>
      <c r="BH1135" s="63"/>
      <c r="BI1135" s="63"/>
      <c r="BJ1135" s="63"/>
      <c r="BK1135" s="63"/>
      <c r="BL1135" s="63"/>
      <c r="BM1135" s="63"/>
      <c r="BN1135" s="63"/>
      <c r="BO1135" s="63"/>
      <c r="BR1135" s="63"/>
      <c r="BS1135" s="63"/>
      <c r="BT1135" s="63"/>
      <c r="BU1135" s="63"/>
      <c r="BV1135" s="63"/>
      <c r="BW1135" s="63"/>
      <c r="BX1135" s="63"/>
      <c r="BY1135" s="63"/>
      <c r="BZ1135" s="63"/>
      <c r="CA1135" s="63"/>
      <c r="CB1135" s="63"/>
      <c r="CC1135" s="63"/>
    </row>
    <row r="1136" spans="1:82" x14ac:dyDescent="0.35">
      <c r="A1136" s="97"/>
      <c r="B1136" s="82"/>
      <c r="C1136" s="82"/>
      <c r="D1136" s="82"/>
      <c r="E1136" s="82"/>
      <c r="F1136" s="63"/>
      <c r="G1136" s="63"/>
      <c r="H1136" s="63"/>
      <c r="I1136" s="63"/>
      <c r="J1136" s="63"/>
      <c r="K1136" s="63"/>
      <c r="L1136" s="63"/>
      <c r="M1136" s="63"/>
      <c r="N1136" s="63"/>
      <c r="O1136" s="63"/>
      <c r="P1136" s="63"/>
      <c r="Q1136" s="63"/>
      <c r="R1136" s="63"/>
      <c r="S1136" s="63"/>
      <c r="T1136" s="63"/>
      <c r="U1136" s="63"/>
      <c r="X1136" s="63"/>
      <c r="Y1136" s="63"/>
      <c r="Z1136" s="63"/>
      <c r="AA1136" s="63"/>
      <c r="AB1136" s="63"/>
      <c r="AC1136" s="63"/>
      <c r="AD1136" s="63"/>
      <c r="AE1136" s="110"/>
      <c r="AF1136" s="63"/>
      <c r="AG1136" s="63"/>
      <c r="AH1136" s="63"/>
      <c r="AI1136" s="63"/>
      <c r="AJ1136" s="63"/>
      <c r="AK1136" s="63"/>
      <c r="AL1136" s="63"/>
      <c r="AM1136" s="63"/>
      <c r="AN1136" s="63"/>
      <c r="AO1136" s="63"/>
      <c r="AP1136" s="63"/>
      <c r="AQ1136" s="63"/>
      <c r="AT1136" s="63"/>
      <c r="AU1136" s="63"/>
      <c r="AV1136" s="63"/>
      <c r="AW1136" s="63"/>
      <c r="AX1136" s="63"/>
      <c r="AY1136" s="63"/>
      <c r="AZ1136" s="63"/>
      <c r="BA1136" s="63"/>
      <c r="BB1136" s="63"/>
      <c r="BC1136" s="63"/>
      <c r="BD1136" s="63"/>
      <c r="BE1136" s="63"/>
      <c r="BF1136" s="63"/>
      <c r="BG1136" s="63"/>
      <c r="BH1136" s="63"/>
      <c r="BI1136" s="63"/>
      <c r="BJ1136" s="63"/>
      <c r="BK1136" s="63"/>
      <c r="BL1136" s="63"/>
      <c r="BM1136" s="63"/>
      <c r="BN1136" s="63"/>
      <c r="BO1136" s="63"/>
      <c r="BR1136" s="63"/>
      <c r="BS1136" s="63"/>
      <c r="BT1136" s="63"/>
      <c r="BU1136" s="63"/>
      <c r="BV1136" s="63"/>
      <c r="BW1136" s="63"/>
      <c r="BX1136" s="63"/>
      <c r="BY1136" s="63"/>
      <c r="BZ1136" s="63"/>
      <c r="CA1136" s="63"/>
      <c r="CB1136" s="63"/>
      <c r="CC1136" s="63"/>
    </row>
    <row r="1137" spans="1:81" x14ac:dyDescent="0.35">
      <c r="A1137" s="97"/>
      <c r="B1137" s="82"/>
      <c r="C1137" s="82"/>
      <c r="D1137" s="82"/>
      <c r="E1137" s="82"/>
      <c r="F1137" s="63"/>
      <c r="G1137" s="63"/>
      <c r="H1137" s="63"/>
      <c r="I1137" s="63"/>
      <c r="J1137" s="63"/>
      <c r="K1137" s="63"/>
      <c r="L1137" s="63"/>
      <c r="M1137" s="63"/>
      <c r="N1137" s="63"/>
      <c r="O1137" s="63"/>
      <c r="P1137" s="63"/>
      <c r="Q1137" s="63"/>
      <c r="R1137" s="63"/>
      <c r="S1137" s="63"/>
      <c r="T1137" s="63"/>
      <c r="U1137" s="63"/>
      <c r="X1137" s="63"/>
      <c r="Y1137" s="63"/>
      <c r="Z1137" s="63"/>
      <c r="AA1137" s="63"/>
      <c r="AB1137" s="63"/>
      <c r="AC1137" s="63"/>
      <c r="AD1137" s="63"/>
      <c r="AE1137" s="110"/>
      <c r="AF1137" s="63"/>
      <c r="AG1137" s="63"/>
      <c r="AH1137" s="63"/>
      <c r="AI1137" s="63"/>
      <c r="AJ1137" s="63"/>
      <c r="AK1137" s="63"/>
      <c r="AL1137" s="63"/>
      <c r="AM1137" s="63"/>
      <c r="AN1137" s="63"/>
      <c r="AO1137" s="63"/>
      <c r="AP1137" s="63"/>
      <c r="AQ1137" s="63"/>
      <c r="AT1137" s="63"/>
      <c r="AU1137" s="63"/>
      <c r="AV1137" s="63"/>
      <c r="AW1137" s="63"/>
      <c r="AX1137" s="63"/>
      <c r="AY1137" s="63"/>
      <c r="AZ1137" s="63"/>
      <c r="BA1137" s="63"/>
      <c r="BB1137" s="63"/>
      <c r="BC1137" s="63"/>
      <c r="BD1137" s="63"/>
      <c r="BE1137" s="63"/>
      <c r="BF1137" s="63"/>
      <c r="BG1137" s="63"/>
      <c r="BH1137" s="63"/>
      <c r="BI1137" s="63"/>
      <c r="BJ1137" s="63"/>
      <c r="BK1137" s="63"/>
      <c r="BL1137" s="63"/>
      <c r="BM1137" s="63"/>
      <c r="BN1137" s="63"/>
      <c r="BO1137" s="63"/>
      <c r="BR1137" s="63"/>
      <c r="BS1137" s="63"/>
      <c r="BT1137" s="63"/>
      <c r="BU1137" s="63"/>
      <c r="BV1137" s="63"/>
      <c r="BW1137" s="63"/>
      <c r="BX1137" s="63"/>
      <c r="BY1137" s="63"/>
      <c r="BZ1137" s="63"/>
      <c r="CA1137" s="63"/>
      <c r="CB1137" s="63"/>
      <c r="CC1137" s="63"/>
    </row>
    <row r="1138" spans="1:81" x14ac:dyDescent="0.35">
      <c r="A1138" s="97"/>
      <c r="B1138" s="82"/>
      <c r="C1138" s="82"/>
      <c r="D1138" s="82"/>
      <c r="E1138" s="82"/>
      <c r="F1138" s="63"/>
      <c r="G1138" s="63"/>
      <c r="H1138" s="63"/>
      <c r="I1138" s="63"/>
      <c r="J1138" s="63"/>
      <c r="K1138" s="63"/>
      <c r="L1138" s="63"/>
      <c r="M1138" s="63"/>
      <c r="N1138" s="63"/>
      <c r="O1138" s="63"/>
      <c r="P1138" s="63"/>
      <c r="Q1138" s="63"/>
      <c r="R1138" s="63"/>
      <c r="S1138" s="63"/>
      <c r="T1138" s="63"/>
      <c r="U1138" s="63"/>
      <c r="X1138" s="63"/>
      <c r="Y1138" s="63"/>
      <c r="Z1138" s="63"/>
      <c r="AA1138" s="63"/>
      <c r="AB1138" s="63"/>
      <c r="AC1138" s="63"/>
      <c r="AD1138" s="63"/>
      <c r="AE1138" s="110"/>
      <c r="AF1138" s="63"/>
      <c r="AG1138" s="63"/>
      <c r="AH1138" s="63"/>
      <c r="AI1138" s="63"/>
      <c r="AJ1138" s="63"/>
      <c r="AK1138" s="63"/>
      <c r="AL1138" s="63"/>
      <c r="AM1138" s="63"/>
      <c r="AN1138" s="63"/>
      <c r="AO1138" s="63"/>
      <c r="AP1138" s="63"/>
      <c r="AQ1138" s="63"/>
      <c r="AT1138" s="63"/>
      <c r="AU1138" s="63"/>
      <c r="AV1138" s="63"/>
      <c r="AW1138" s="63"/>
      <c r="AX1138" s="63"/>
      <c r="AY1138" s="63"/>
      <c r="AZ1138" s="63"/>
      <c r="BA1138" s="63"/>
      <c r="BB1138" s="63"/>
      <c r="BC1138" s="63"/>
      <c r="BD1138" s="63"/>
      <c r="BE1138" s="63"/>
      <c r="BF1138" s="63"/>
      <c r="BG1138" s="63"/>
      <c r="BH1138" s="63"/>
      <c r="BI1138" s="63"/>
      <c r="BJ1138" s="63"/>
      <c r="BK1138" s="63"/>
      <c r="BL1138" s="63"/>
      <c r="BM1138" s="63"/>
      <c r="BN1138" s="63"/>
      <c r="BO1138" s="63"/>
      <c r="BR1138" s="63"/>
      <c r="BS1138" s="63"/>
      <c r="BT1138" s="63"/>
      <c r="BU1138" s="63"/>
      <c r="BV1138" s="63"/>
      <c r="BW1138" s="63"/>
      <c r="BX1138" s="63"/>
      <c r="BY1138" s="63"/>
      <c r="BZ1138" s="63"/>
      <c r="CA1138" s="63"/>
      <c r="CB1138" s="63"/>
      <c r="CC1138" s="63"/>
    </row>
    <row r="1139" spans="1:81" x14ac:dyDescent="0.35">
      <c r="A1139" s="97"/>
      <c r="B1139" s="82"/>
      <c r="C1139" s="82"/>
      <c r="D1139" s="82"/>
      <c r="E1139" s="82"/>
      <c r="F1139" s="63"/>
      <c r="G1139" s="63"/>
      <c r="H1139" s="63"/>
      <c r="I1139" s="63"/>
      <c r="J1139" s="63"/>
      <c r="K1139" s="63"/>
      <c r="L1139" s="63"/>
      <c r="M1139" s="63"/>
      <c r="N1139" s="63"/>
      <c r="O1139" s="63"/>
      <c r="P1139" s="63"/>
      <c r="Q1139" s="63"/>
      <c r="R1139" s="63"/>
      <c r="S1139" s="63"/>
      <c r="T1139" s="63"/>
      <c r="U1139" s="63"/>
      <c r="X1139" s="63"/>
      <c r="Y1139" s="63"/>
      <c r="Z1139" s="63"/>
      <c r="AA1139" s="63"/>
      <c r="AB1139" s="63"/>
      <c r="AC1139" s="63"/>
      <c r="AD1139" s="63"/>
      <c r="AE1139" s="110"/>
      <c r="AF1139" s="63"/>
      <c r="AG1139" s="63"/>
      <c r="AH1139" s="63"/>
      <c r="AI1139" s="63"/>
      <c r="AJ1139" s="63"/>
      <c r="AK1139" s="63"/>
      <c r="AL1139" s="63"/>
      <c r="AM1139" s="63"/>
      <c r="AN1139" s="63"/>
      <c r="AO1139" s="63"/>
      <c r="AP1139" s="63"/>
      <c r="AQ1139" s="63"/>
      <c r="AT1139" s="63"/>
      <c r="AU1139" s="63"/>
      <c r="AV1139" s="63"/>
      <c r="AW1139" s="63"/>
      <c r="AX1139" s="63"/>
      <c r="AY1139" s="63"/>
      <c r="AZ1139" s="63"/>
      <c r="BA1139" s="63"/>
      <c r="BB1139" s="63"/>
      <c r="BC1139" s="63"/>
      <c r="BD1139" s="63"/>
      <c r="BE1139" s="63"/>
      <c r="BF1139" s="63"/>
      <c r="BG1139" s="63"/>
      <c r="BH1139" s="63"/>
      <c r="BI1139" s="63"/>
      <c r="BJ1139" s="63"/>
      <c r="BK1139" s="63"/>
      <c r="BL1139" s="63"/>
      <c r="BM1139" s="63"/>
      <c r="BN1139" s="63"/>
      <c r="BO1139" s="63"/>
      <c r="BR1139" s="63"/>
      <c r="BS1139" s="63"/>
      <c r="BT1139" s="63"/>
      <c r="BU1139" s="63"/>
      <c r="BV1139" s="63"/>
      <c r="BW1139" s="63"/>
      <c r="BX1139" s="63"/>
      <c r="BY1139" s="63"/>
      <c r="BZ1139" s="63"/>
      <c r="CA1139" s="63"/>
      <c r="CB1139" s="63"/>
      <c r="CC1139" s="63"/>
    </row>
    <row r="1140" spans="1:81" x14ac:dyDescent="0.35">
      <c r="A1140" s="97"/>
      <c r="B1140" s="82"/>
      <c r="C1140" s="82"/>
      <c r="D1140" s="82"/>
      <c r="E1140" s="82"/>
      <c r="F1140" s="63"/>
      <c r="G1140" s="63"/>
      <c r="H1140" s="63"/>
      <c r="I1140" s="63"/>
      <c r="J1140" s="63"/>
      <c r="K1140" s="63"/>
      <c r="L1140" s="63"/>
      <c r="M1140" s="63"/>
      <c r="N1140" s="63"/>
      <c r="O1140" s="63"/>
      <c r="P1140" s="63"/>
      <c r="Q1140" s="63"/>
      <c r="R1140" s="63"/>
      <c r="S1140" s="63"/>
      <c r="T1140" s="63"/>
      <c r="U1140" s="63"/>
      <c r="X1140" s="63"/>
      <c r="Y1140" s="63"/>
      <c r="Z1140" s="63"/>
      <c r="AA1140" s="63"/>
      <c r="AB1140" s="63"/>
      <c r="AC1140" s="63"/>
      <c r="AD1140" s="63"/>
      <c r="AE1140" s="110"/>
      <c r="AF1140" s="63"/>
      <c r="AG1140" s="63"/>
      <c r="AH1140" s="63"/>
      <c r="AI1140" s="63"/>
      <c r="AJ1140" s="63"/>
      <c r="AK1140" s="63"/>
      <c r="AL1140" s="63"/>
      <c r="AM1140" s="63"/>
      <c r="AN1140" s="63"/>
      <c r="AO1140" s="63"/>
      <c r="AP1140" s="63"/>
      <c r="AQ1140" s="63"/>
      <c r="AT1140" s="63"/>
      <c r="AU1140" s="63"/>
      <c r="AV1140" s="63"/>
      <c r="AW1140" s="63"/>
      <c r="AX1140" s="63"/>
      <c r="AY1140" s="63"/>
      <c r="AZ1140" s="63"/>
      <c r="BA1140" s="63"/>
      <c r="BB1140" s="63"/>
      <c r="BC1140" s="63"/>
      <c r="BD1140" s="63"/>
      <c r="BE1140" s="63"/>
      <c r="BF1140" s="63"/>
      <c r="BG1140" s="63"/>
      <c r="BH1140" s="63"/>
      <c r="BI1140" s="63"/>
      <c r="BJ1140" s="63"/>
      <c r="BK1140" s="63"/>
      <c r="BL1140" s="63"/>
      <c r="BM1140" s="63"/>
      <c r="BN1140" s="63"/>
      <c r="BO1140" s="63"/>
      <c r="BR1140" s="63"/>
      <c r="BS1140" s="63"/>
      <c r="BT1140" s="63"/>
      <c r="BU1140" s="63"/>
      <c r="BV1140" s="63"/>
      <c r="BW1140" s="63"/>
      <c r="BX1140" s="63"/>
      <c r="BY1140" s="63"/>
      <c r="BZ1140" s="63"/>
      <c r="CA1140" s="63"/>
      <c r="CB1140" s="63"/>
      <c r="CC1140" s="63"/>
    </row>
    <row r="1141" spans="1:81" x14ac:dyDescent="0.35">
      <c r="A1141" s="97"/>
      <c r="B1141" s="82"/>
      <c r="C1141" s="82"/>
      <c r="D1141" s="82"/>
      <c r="E1141" s="82"/>
      <c r="F1141" s="63"/>
      <c r="G1141" s="63"/>
      <c r="H1141" s="63"/>
      <c r="I1141" s="63"/>
      <c r="J1141" s="63"/>
      <c r="K1141" s="63"/>
      <c r="L1141" s="63"/>
      <c r="M1141" s="63"/>
      <c r="N1141" s="63"/>
      <c r="O1141" s="63"/>
      <c r="P1141" s="63"/>
      <c r="Q1141" s="63"/>
      <c r="R1141" s="63"/>
      <c r="S1141" s="63"/>
      <c r="T1141" s="63"/>
      <c r="U1141" s="63"/>
      <c r="X1141" s="63"/>
      <c r="Y1141" s="63"/>
      <c r="Z1141" s="63"/>
      <c r="AA1141" s="63"/>
      <c r="AB1141" s="63"/>
      <c r="AC1141" s="63"/>
      <c r="AD1141" s="63"/>
      <c r="AE1141" s="110"/>
      <c r="AF1141" s="63"/>
      <c r="AG1141" s="63"/>
      <c r="AH1141" s="63"/>
      <c r="AI1141" s="63"/>
      <c r="AJ1141" s="63"/>
      <c r="AK1141" s="63"/>
      <c r="AL1141" s="63"/>
      <c r="AM1141" s="63"/>
      <c r="AN1141" s="63"/>
      <c r="AO1141" s="63"/>
      <c r="AP1141" s="63"/>
      <c r="AQ1141" s="63"/>
      <c r="AT1141" s="63"/>
      <c r="AU1141" s="63"/>
      <c r="AV1141" s="63"/>
      <c r="AW1141" s="63"/>
      <c r="AX1141" s="63"/>
      <c r="AY1141" s="63"/>
      <c r="AZ1141" s="63"/>
      <c r="BA1141" s="63"/>
      <c r="BB1141" s="63"/>
      <c r="BC1141" s="63"/>
      <c r="BD1141" s="63"/>
      <c r="BE1141" s="63"/>
      <c r="BF1141" s="63"/>
      <c r="BG1141" s="63"/>
      <c r="BH1141" s="63"/>
      <c r="BI1141" s="63"/>
      <c r="BJ1141" s="63"/>
      <c r="BK1141" s="63"/>
      <c r="BL1141" s="63"/>
      <c r="BM1141" s="63"/>
      <c r="BN1141" s="63"/>
      <c r="BO1141" s="63"/>
      <c r="BR1141" s="63"/>
      <c r="BS1141" s="63"/>
      <c r="BT1141" s="63"/>
      <c r="BU1141" s="63"/>
      <c r="BV1141" s="63"/>
      <c r="BW1141" s="63"/>
      <c r="BX1141" s="63"/>
      <c r="BY1141" s="63"/>
      <c r="BZ1141" s="63"/>
      <c r="CA1141" s="63"/>
      <c r="CB1141" s="63"/>
      <c r="CC1141" s="63"/>
    </row>
    <row r="1142" spans="1:81" x14ac:dyDescent="0.35">
      <c r="A1142" s="97"/>
      <c r="B1142" s="82"/>
      <c r="C1142" s="82"/>
      <c r="D1142" s="82"/>
      <c r="E1142" s="82"/>
      <c r="F1142" s="63"/>
      <c r="G1142" s="63"/>
      <c r="H1142" s="63"/>
      <c r="I1142" s="63"/>
      <c r="J1142" s="63"/>
      <c r="K1142" s="63"/>
      <c r="L1142" s="63"/>
      <c r="M1142" s="63"/>
      <c r="N1142" s="63"/>
      <c r="O1142" s="63"/>
      <c r="P1142" s="63"/>
      <c r="Q1142" s="63"/>
      <c r="R1142" s="63"/>
      <c r="S1142" s="63"/>
      <c r="T1142" s="63"/>
      <c r="U1142" s="63"/>
      <c r="X1142" s="63"/>
      <c r="Y1142" s="63"/>
      <c r="Z1142" s="63"/>
      <c r="AA1142" s="63"/>
      <c r="AB1142" s="63"/>
      <c r="AC1142" s="63"/>
      <c r="AD1142" s="63"/>
      <c r="AE1142" s="110"/>
      <c r="AF1142" s="63"/>
      <c r="AG1142" s="63"/>
      <c r="AH1142" s="63"/>
      <c r="AI1142" s="63"/>
      <c r="AJ1142" s="63"/>
      <c r="AK1142" s="63"/>
      <c r="AL1142" s="63"/>
      <c r="AM1142" s="63"/>
      <c r="AN1142" s="63"/>
      <c r="AO1142" s="63"/>
      <c r="AP1142" s="63"/>
      <c r="AQ1142" s="63"/>
      <c r="AT1142" s="63"/>
      <c r="AU1142" s="63"/>
      <c r="AV1142" s="63"/>
      <c r="AW1142" s="63"/>
      <c r="AX1142" s="63"/>
      <c r="AY1142" s="63"/>
      <c r="AZ1142" s="63"/>
      <c r="BA1142" s="63"/>
      <c r="BB1142" s="63"/>
      <c r="BC1142" s="63"/>
      <c r="BD1142" s="63"/>
      <c r="BE1142" s="63"/>
      <c r="BF1142" s="63"/>
      <c r="BG1142" s="63"/>
      <c r="BH1142" s="63"/>
      <c r="BI1142" s="63"/>
      <c r="BJ1142" s="63"/>
      <c r="BK1142" s="63"/>
      <c r="BL1142" s="63"/>
      <c r="BM1142" s="63"/>
      <c r="BN1142" s="63"/>
      <c r="BO1142" s="63"/>
      <c r="BR1142" s="63"/>
      <c r="BS1142" s="63"/>
      <c r="BT1142" s="63"/>
      <c r="BU1142" s="63"/>
      <c r="BV1142" s="63"/>
      <c r="BW1142" s="63"/>
      <c r="BX1142" s="63"/>
      <c r="BY1142" s="63"/>
      <c r="BZ1142" s="63"/>
      <c r="CA1142" s="63"/>
      <c r="CB1142" s="63"/>
      <c r="CC1142" s="63"/>
    </row>
    <row r="1143" spans="1:81" x14ac:dyDescent="0.35">
      <c r="A1143" s="97"/>
      <c r="B1143" s="82"/>
      <c r="C1143" s="82"/>
      <c r="D1143" s="82"/>
      <c r="E1143" s="82"/>
      <c r="F1143" s="63"/>
      <c r="G1143" s="63"/>
      <c r="H1143" s="63"/>
      <c r="I1143" s="63"/>
      <c r="J1143" s="63"/>
      <c r="K1143" s="63"/>
      <c r="L1143" s="63"/>
      <c r="M1143" s="63"/>
      <c r="N1143" s="63"/>
      <c r="O1143" s="63"/>
      <c r="P1143" s="63"/>
      <c r="Q1143" s="63"/>
      <c r="R1143" s="63"/>
      <c r="S1143" s="63"/>
      <c r="T1143" s="63"/>
      <c r="U1143" s="63"/>
      <c r="X1143" s="63"/>
      <c r="Y1143" s="63"/>
      <c r="Z1143" s="63"/>
      <c r="AA1143" s="63"/>
      <c r="AB1143" s="63"/>
      <c r="AC1143" s="63"/>
      <c r="AD1143" s="63"/>
      <c r="AE1143" s="110"/>
      <c r="AF1143" s="63"/>
      <c r="AG1143" s="63"/>
      <c r="AH1143" s="63"/>
      <c r="AI1143" s="63"/>
      <c r="AJ1143" s="63"/>
      <c r="AK1143" s="63"/>
      <c r="AL1143" s="63"/>
      <c r="AM1143" s="63"/>
      <c r="AN1143" s="63"/>
      <c r="AO1143" s="63"/>
      <c r="AP1143" s="63"/>
      <c r="AQ1143" s="63"/>
      <c r="AT1143" s="63"/>
      <c r="AU1143" s="63"/>
      <c r="AV1143" s="63"/>
      <c r="AW1143" s="63"/>
      <c r="AX1143" s="63"/>
      <c r="AY1143" s="63"/>
      <c r="AZ1143" s="63"/>
      <c r="BA1143" s="63"/>
      <c r="BB1143" s="63"/>
      <c r="BC1143" s="63"/>
      <c r="BD1143" s="63"/>
      <c r="BE1143" s="63"/>
      <c r="BF1143" s="63"/>
      <c r="BG1143" s="63"/>
      <c r="BH1143" s="63"/>
      <c r="BI1143" s="63"/>
      <c r="BJ1143" s="63"/>
      <c r="BK1143" s="63"/>
      <c r="BL1143" s="63"/>
      <c r="BM1143" s="63"/>
      <c r="BN1143" s="63"/>
      <c r="BO1143" s="63"/>
      <c r="BR1143" s="63"/>
      <c r="BS1143" s="63"/>
      <c r="BT1143" s="63"/>
      <c r="BU1143" s="63"/>
      <c r="BV1143" s="63"/>
      <c r="BW1143" s="63"/>
      <c r="BX1143" s="63"/>
      <c r="BY1143" s="63"/>
      <c r="BZ1143" s="63"/>
      <c r="CA1143" s="63"/>
      <c r="CB1143" s="63"/>
      <c r="CC1143" s="63"/>
    </row>
    <row r="1144" spans="1:81" x14ac:dyDescent="0.35">
      <c r="A1144" s="97"/>
      <c r="B1144" s="82"/>
      <c r="C1144" s="82"/>
      <c r="D1144" s="82"/>
      <c r="E1144" s="82"/>
      <c r="F1144" s="63"/>
      <c r="G1144" s="63"/>
      <c r="H1144" s="63"/>
      <c r="I1144" s="63"/>
      <c r="J1144" s="63"/>
      <c r="K1144" s="63"/>
      <c r="L1144" s="63"/>
      <c r="M1144" s="63"/>
      <c r="N1144" s="63"/>
      <c r="O1144" s="63"/>
      <c r="P1144" s="63"/>
      <c r="Q1144" s="63"/>
      <c r="R1144" s="63"/>
      <c r="S1144" s="63"/>
      <c r="T1144" s="63"/>
      <c r="U1144" s="63"/>
      <c r="X1144" s="63"/>
      <c r="Y1144" s="63"/>
      <c r="Z1144" s="63"/>
      <c r="AA1144" s="63"/>
      <c r="AB1144" s="63"/>
      <c r="AC1144" s="63"/>
      <c r="AD1144" s="63"/>
      <c r="AE1144" s="110"/>
      <c r="AF1144" s="63"/>
      <c r="AG1144" s="63"/>
      <c r="AH1144" s="63"/>
      <c r="AI1144" s="63"/>
      <c r="AJ1144" s="63"/>
      <c r="AK1144" s="63"/>
      <c r="AL1144" s="63"/>
      <c r="AM1144" s="63"/>
      <c r="AN1144" s="63"/>
      <c r="AO1144" s="63"/>
      <c r="AP1144" s="63"/>
      <c r="AQ1144" s="63"/>
      <c r="AT1144" s="63"/>
      <c r="AU1144" s="63"/>
      <c r="AV1144" s="63"/>
      <c r="AW1144" s="63"/>
      <c r="AX1144" s="63"/>
      <c r="AY1144" s="63"/>
      <c r="AZ1144" s="63"/>
      <c r="BA1144" s="63"/>
      <c r="BB1144" s="63"/>
      <c r="BC1144" s="63"/>
      <c r="BD1144" s="63"/>
      <c r="BE1144" s="63"/>
      <c r="BF1144" s="63"/>
      <c r="BG1144" s="63"/>
      <c r="BH1144" s="63"/>
      <c r="BI1144" s="63"/>
      <c r="BJ1144" s="63"/>
      <c r="BK1144" s="63"/>
      <c r="BL1144" s="63"/>
      <c r="BM1144" s="63"/>
      <c r="BN1144" s="63"/>
      <c r="BO1144" s="63"/>
      <c r="BR1144" s="63"/>
      <c r="BS1144" s="63"/>
      <c r="BT1144" s="63"/>
      <c r="BU1144" s="63"/>
      <c r="BV1144" s="63"/>
      <c r="BW1144" s="63"/>
      <c r="BX1144" s="63"/>
      <c r="BY1144" s="63"/>
      <c r="BZ1144" s="63"/>
      <c r="CA1144" s="63"/>
      <c r="CB1144" s="63"/>
      <c r="CC1144" s="63"/>
    </row>
    <row r="1145" spans="1:81" x14ac:dyDescent="0.35">
      <c r="A1145" s="97"/>
      <c r="B1145" s="82"/>
      <c r="C1145" s="82"/>
      <c r="D1145" s="82"/>
      <c r="E1145" s="82"/>
      <c r="F1145" s="63"/>
      <c r="G1145" s="63"/>
      <c r="H1145" s="63"/>
      <c r="I1145" s="63"/>
      <c r="J1145" s="63"/>
      <c r="K1145" s="63"/>
      <c r="L1145" s="63"/>
      <c r="M1145" s="63"/>
      <c r="N1145" s="63"/>
      <c r="O1145" s="63"/>
      <c r="P1145" s="63"/>
      <c r="Q1145" s="63"/>
      <c r="R1145" s="63"/>
      <c r="S1145" s="63"/>
      <c r="T1145" s="63"/>
      <c r="U1145" s="63"/>
      <c r="X1145" s="63"/>
      <c r="Y1145" s="63"/>
      <c r="Z1145" s="63"/>
      <c r="AA1145" s="63"/>
      <c r="AB1145" s="63"/>
      <c r="AC1145" s="63"/>
      <c r="AD1145" s="63"/>
      <c r="AE1145" s="110"/>
      <c r="AF1145" s="63"/>
      <c r="AG1145" s="63"/>
      <c r="AH1145" s="63"/>
      <c r="AI1145" s="63"/>
      <c r="AJ1145" s="63"/>
      <c r="AK1145" s="63"/>
      <c r="AL1145" s="63"/>
      <c r="AM1145" s="63"/>
      <c r="AN1145" s="63"/>
      <c r="AO1145" s="63"/>
      <c r="AP1145" s="63"/>
      <c r="AQ1145" s="63"/>
      <c r="AT1145" s="63"/>
      <c r="AU1145" s="63"/>
      <c r="AV1145" s="63"/>
      <c r="AW1145" s="63"/>
      <c r="AX1145" s="63"/>
      <c r="AY1145" s="63"/>
      <c r="AZ1145" s="63"/>
      <c r="BA1145" s="63"/>
      <c r="BB1145" s="63"/>
      <c r="BC1145" s="63"/>
      <c r="BD1145" s="63"/>
      <c r="BE1145" s="63"/>
      <c r="BF1145" s="63"/>
      <c r="BG1145" s="63"/>
      <c r="BH1145" s="63"/>
      <c r="BI1145" s="63"/>
      <c r="BJ1145" s="63"/>
      <c r="BK1145" s="63"/>
      <c r="BL1145" s="63"/>
      <c r="BM1145" s="63"/>
      <c r="BN1145" s="63"/>
      <c r="BO1145" s="63"/>
      <c r="BR1145" s="63"/>
      <c r="BS1145" s="63"/>
      <c r="BT1145" s="63"/>
      <c r="BU1145" s="63"/>
      <c r="BV1145" s="63"/>
      <c r="BW1145" s="63"/>
      <c r="BX1145" s="63"/>
      <c r="BY1145" s="63"/>
      <c r="BZ1145" s="63"/>
      <c r="CA1145" s="63"/>
      <c r="CB1145" s="63"/>
      <c r="CC1145" s="63"/>
    </row>
    <row r="1146" spans="1:81" x14ac:dyDescent="0.35">
      <c r="A1146" s="97"/>
      <c r="B1146" s="82"/>
      <c r="C1146" s="82"/>
      <c r="D1146" s="82"/>
      <c r="E1146" s="82"/>
      <c r="F1146" s="63"/>
      <c r="G1146" s="63"/>
      <c r="H1146" s="63"/>
      <c r="I1146" s="63"/>
      <c r="J1146" s="63"/>
      <c r="K1146" s="63"/>
      <c r="L1146" s="63"/>
      <c r="M1146" s="63"/>
      <c r="N1146" s="63"/>
      <c r="O1146" s="63"/>
      <c r="P1146" s="63"/>
      <c r="Q1146" s="63"/>
      <c r="R1146" s="63"/>
      <c r="S1146" s="63"/>
      <c r="T1146" s="63"/>
      <c r="U1146" s="63"/>
      <c r="X1146" s="63"/>
      <c r="Y1146" s="63"/>
      <c r="Z1146" s="63"/>
      <c r="AA1146" s="63"/>
      <c r="AB1146" s="63"/>
      <c r="AC1146" s="63"/>
      <c r="AD1146" s="63"/>
      <c r="AE1146" s="110"/>
      <c r="AF1146" s="63"/>
      <c r="AG1146" s="63"/>
      <c r="AH1146" s="63"/>
      <c r="AI1146" s="63"/>
      <c r="AJ1146" s="63"/>
      <c r="AK1146" s="63"/>
      <c r="AL1146" s="63"/>
      <c r="AM1146" s="63"/>
      <c r="AN1146" s="63"/>
      <c r="AO1146" s="63"/>
      <c r="AP1146" s="63"/>
      <c r="AQ1146" s="63"/>
      <c r="AT1146" s="63"/>
      <c r="AU1146" s="63"/>
      <c r="AV1146" s="63"/>
      <c r="AW1146" s="63"/>
      <c r="AX1146" s="63"/>
      <c r="AY1146" s="63"/>
      <c r="AZ1146" s="63"/>
      <c r="BA1146" s="63"/>
      <c r="BB1146" s="63"/>
      <c r="BC1146" s="63"/>
      <c r="BD1146" s="63"/>
      <c r="BE1146" s="63"/>
      <c r="BF1146" s="63"/>
      <c r="BG1146" s="63"/>
      <c r="BH1146" s="63"/>
      <c r="BI1146" s="63"/>
      <c r="BJ1146" s="63"/>
      <c r="BK1146" s="63"/>
      <c r="BL1146" s="63"/>
      <c r="BM1146" s="63"/>
      <c r="BN1146" s="63"/>
      <c r="BO1146" s="63"/>
      <c r="BR1146" s="63"/>
      <c r="BS1146" s="63"/>
      <c r="BT1146" s="63"/>
      <c r="BU1146" s="63"/>
      <c r="BV1146" s="63"/>
      <c r="BW1146" s="63"/>
      <c r="BX1146" s="63"/>
      <c r="BY1146" s="63"/>
      <c r="BZ1146" s="63"/>
      <c r="CA1146" s="63"/>
      <c r="CB1146" s="63"/>
      <c r="CC1146" s="63"/>
    </row>
    <row r="1147" spans="1:81" x14ac:dyDescent="0.35">
      <c r="A1147" s="97"/>
      <c r="B1147" s="82"/>
      <c r="C1147" s="82"/>
      <c r="D1147" s="82"/>
      <c r="E1147" s="82"/>
      <c r="F1147" s="63"/>
      <c r="G1147" s="63"/>
      <c r="H1147" s="63"/>
      <c r="I1147" s="63"/>
      <c r="J1147" s="63"/>
      <c r="K1147" s="63"/>
      <c r="L1147" s="63"/>
      <c r="M1147" s="63"/>
      <c r="N1147" s="63"/>
      <c r="O1147" s="63"/>
      <c r="P1147" s="63"/>
      <c r="Q1147" s="63"/>
      <c r="R1147" s="63"/>
      <c r="S1147" s="63"/>
      <c r="T1147" s="63"/>
      <c r="U1147" s="63"/>
      <c r="X1147" s="63"/>
      <c r="Y1147" s="63"/>
      <c r="Z1147" s="63"/>
      <c r="AA1147" s="63"/>
      <c r="AB1147" s="63"/>
      <c r="AC1147" s="63"/>
      <c r="AD1147" s="63"/>
      <c r="AE1147" s="110"/>
      <c r="AF1147" s="63"/>
      <c r="AG1147" s="63"/>
      <c r="AH1147" s="63"/>
      <c r="AI1147" s="63"/>
      <c r="AJ1147" s="63"/>
      <c r="AK1147" s="63"/>
      <c r="AL1147" s="63"/>
      <c r="AM1147" s="63"/>
      <c r="AN1147" s="63"/>
      <c r="AO1147" s="63"/>
      <c r="AP1147" s="63"/>
      <c r="AQ1147" s="63"/>
      <c r="AT1147" s="63"/>
      <c r="AU1147" s="63"/>
      <c r="AV1147" s="63"/>
      <c r="AW1147" s="63"/>
      <c r="AX1147" s="63"/>
      <c r="AY1147" s="63"/>
      <c r="AZ1147" s="63"/>
      <c r="BA1147" s="63"/>
      <c r="BB1147" s="63"/>
      <c r="BC1147" s="63"/>
      <c r="BD1147" s="63"/>
      <c r="BE1147" s="63"/>
      <c r="BF1147" s="63"/>
      <c r="BG1147" s="63"/>
      <c r="BH1147" s="63"/>
      <c r="BI1147" s="63"/>
      <c r="BJ1147" s="63"/>
      <c r="BK1147" s="63"/>
      <c r="BL1147" s="63"/>
      <c r="BM1147" s="63"/>
      <c r="BN1147" s="63"/>
      <c r="BO1147" s="63"/>
      <c r="BR1147" s="63"/>
      <c r="BS1147" s="63"/>
      <c r="BT1147" s="63"/>
      <c r="BU1147" s="63"/>
      <c r="BV1147" s="63"/>
      <c r="BW1147" s="63"/>
      <c r="BX1147" s="63"/>
      <c r="BY1147" s="63"/>
      <c r="BZ1147" s="63"/>
      <c r="CA1147" s="63"/>
      <c r="CB1147" s="63"/>
      <c r="CC1147" s="63"/>
    </row>
    <row r="1148" spans="1:81" x14ac:dyDescent="0.35">
      <c r="A1148" s="97"/>
      <c r="B1148" s="82"/>
      <c r="C1148" s="82"/>
      <c r="D1148" s="82"/>
      <c r="E1148" s="82"/>
      <c r="F1148" s="63"/>
      <c r="G1148" s="63"/>
      <c r="H1148" s="63"/>
      <c r="I1148" s="63"/>
      <c r="J1148" s="63"/>
      <c r="K1148" s="63"/>
      <c r="L1148" s="63"/>
      <c r="M1148" s="63"/>
      <c r="N1148" s="63"/>
      <c r="O1148" s="63"/>
      <c r="P1148" s="63"/>
      <c r="Q1148" s="63"/>
      <c r="R1148" s="63"/>
      <c r="S1148" s="63"/>
      <c r="T1148" s="63"/>
      <c r="U1148" s="63"/>
      <c r="X1148" s="63"/>
      <c r="Y1148" s="63"/>
      <c r="Z1148" s="63"/>
      <c r="AA1148" s="63"/>
      <c r="AB1148" s="63"/>
      <c r="AC1148" s="63"/>
      <c r="AD1148" s="63"/>
      <c r="AE1148" s="110"/>
      <c r="AF1148" s="63"/>
      <c r="AG1148" s="63"/>
      <c r="AH1148" s="63"/>
      <c r="AI1148" s="63"/>
      <c r="AJ1148" s="63"/>
      <c r="AK1148" s="63"/>
      <c r="AL1148" s="63"/>
      <c r="AM1148" s="63"/>
      <c r="AN1148" s="63"/>
      <c r="AO1148" s="63"/>
      <c r="AP1148" s="63"/>
      <c r="AQ1148" s="63"/>
      <c r="AT1148" s="63"/>
      <c r="AU1148" s="63"/>
      <c r="AV1148" s="63"/>
      <c r="AW1148" s="63"/>
      <c r="AX1148" s="63"/>
      <c r="AY1148" s="63"/>
      <c r="AZ1148" s="63"/>
      <c r="BA1148" s="63"/>
      <c r="BB1148" s="63"/>
      <c r="BC1148" s="63"/>
      <c r="BD1148" s="63"/>
      <c r="BE1148" s="63"/>
      <c r="BF1148" s="63"/>
      <c r="BG1148" s="63"/>
      <c r="BH1148" s="63"/>
      <c r="BI1148" s="63"/>
      <c r="BJ1148" s="63"/>
      <c r="BK1148" s="63"/>
      <c r="BL1148" s="63"/>
      <c r="BM1148" s="63"/>
      <c r="BN1148" s="63"/>
      <c r="BO1148" s="63"/>
      <c r="BR1148" s="63"/>
      <c r="BS1148" s="63"/>
      <c r="BT1148" s="63"/>
      <c r="BU1148" s="63"/>
      <c r="BV1148" s="63"/>
      <c r="BW1148" s="63"/>
      <c r="BX1148" s="63"/>
      <c r="BY1148" s="63"/>
      <c r="BZ1148" s="63"/>
      <c r="CA1148" s="63"/>
      <c r="CB1148" s="63"/>
      <c r="CC1148" s="63"/>
    </row>
    <row r="1149" spans="1:81" x14ac:dyDescent="0.35">
      <c r="A1149" s="97"/>
      <c r="B1149" s="82"/>
      <c r="C1149" s="82"/>
      <c r="D1149" s="82"/>
      <c r="E1149" s="82"/>
      <c r="F1149" s="63"/>
      <c r="G1149" s="63"/>
      <c r="H1149" s="63"/>
      <c r="I1149" s="63"/>
      <c r="J1149" s="63"/>
      <c r="K1149" s="63"/>
      <c r="L1149" s="63"/>
      <c r="M1149" s="63"/>
      <c r="N1149" s="63"/>
      <c r="O1149" s="63"/>
      <c r="P1149" s="63"/>
      <c r="Q1149" s="63"/>
      <c r="R1149" s="63"/>
      <c r="S1149" s="63"/>
      <c r="T1149" s="63"/>
      <c r="U1149" s="63"/>
      <c r="X1149" s="63"/>
      <c r="Y1149" s="63"/>
      <c r="Z1149" s="63"/>
      <c r="AA1149" s="63"/>
      <c r="AB1149" s="63"/>
      <c r="AC1149" s="63"/>
      <c r="AD1149" s="63"/>
      <c r="AE1149" s="110"/>
      <c r="AF1149" s="63"/>
      <c r="AG1149" s="63"/>
      <c r="AH1149" s="63"/>
      <c r="AI1149" s="63"/>
      <c r="AJ1149" s="63"/>
      <c r="AK1149" s="63"/>
      <c r="AL1149" s="63"/>
      <c r="AM1149" s="63"/>
      <c r="AN1149" s="63"/>
      <c r="AO1149" s="63"/>
      <c r="AP1149" s="63"/>
      <c r="AQ1149" s="63"/>
      <c r="AT1149" s="63"/>
      <c r="AU1149" s="63"/>
      <c r="AV1149" s="63"/>
      <c r="AW1149" s="63"/>
      <c r="AX1149" s="63"/>
      <c r="AY1149" s="63"/>
      <c r="AZ1149" s="63"/>
      <c r="BA1149" s="63"/>
      <c r="BB1149" s="63"/>
      <c r="BC1149" s="63"/>
      <c r="BD1149" s="63"/>
      <c r="BE1149" s="63"/>
      <c r="BF1149" s="63"/>
      <c r="BG1149" s="63"/>
      <c r="BH1149" s="63"/>
      <c r="BI1149" s="63"/>
      <c r="BJ1149" s="63"/>
      <c r="BK1149" s="63"/>
      <c r="BL1149" s="63"/>
      <c r="BM1149" s="63"/>
      <c r="BN1149" s="63"/>
      <c r="BO1149" s="63"/>
      <c r="BR1149" s="63"/>
      <c r="BS1149" s="63"/>
      <c r="BT1149" s="63"/>
      <c r="BU1149" s="63"/>
      <c r="BV1149" s="63"/>
      <c r="BW1149" s="63"/>
      <c r="BX1149" s="63"/>
      <c r="BY1149" s="63"/>
      <c r="BZ1149" s="63"/>
      <c r="CA1149" s="63"/>
      <c r="CB1149" s="63"/>
      <c r="CC1149" s="63"/>
    </row>
    <row r="1150" spans="1:81" x14ac:dyDescent="0.35">
      <c r="A1150" s="97"/>
      <c r="B1150" s="82"/>
      <c r="C1150" s="82"/>
      <c r="D1150" s="82"/>
      <c r="E1150" s="82"/>
      <c r="F1150" s="63"/>
      <c r="G1150" s="63"/>
      <c r="H1150" s="63"/>
      <c r="I1150" s="63"/>
      <c r="J1150" s="63"/>
      <c r="K1150" s="63"/>
      <c r="L1150" s="63"/>
      <c r="M1150" s="63"/>
      <c r="N1150" s="63"/>
      <c r="O1150" s="63"/>
      <c r="P1150" s="63"/>
      <c r="Q1150" s="63"/>
      <c r="R1150" s="63"/>
      <c r="S1150" s="63"/>
      <c r="T1150" s="63"/>
      <c r="U1150" s="63"/>
      <c r="X1150" s="63"/>
      <c r="Y1150" s="63"/>
      <c r="Z1150" s="63"/>
      <c r="AA1150" s="63"/>
      <c r="AB1150" s="63"/>
      <c r="AC1150" s="63"/>
      <c r="AD1150" s="63"/>
      <c r="AE1150" s="110"/>
      <c r="AF1150" s="63"/>
      <c r="AG1150" s="63"/>
      <c r="AH1150" s="63"/>
      <c r="AI1150" s="63"/>
      <c r="AJ1150" s="63"/>
      <c r="AK1150" s="63"/>
      <c r="AL1150" s="63"/>
      <c r="AM1150" s="63"/>
      <c r="AN1150" s="63"/>
      <c r="AO1150" s="63"/>
      <c r="AP1150" s="63"/>
      <c r="AQ1150" s="63"/>
      <c r="AT1150" s="63"/>
      <c r="AU1150" s="63"/>
      <c r="AV1150" s="63"/>
      <c r="AW1150" s="63"/>
      <c r="AX1150" s="63"/>
      <c r="AY1150" s="63"/>
      <c r="AZ1150" s="63"/>
      <c r="BA1150" s="63"/>
      <c r="BB1150" s="63"/>
      <c r="BC1150" s="63"/>
      <c r="BD1150" s="63"/>
      <c r="BE1150" s="63"/>
      <c r="BF1150" s="63"/>
      <c r="BG1150" s="63"/>
      <c r="BH1150" s="63"/>
      <c r="BI1150" s="63"/>
      <c r="BJ1150" s="63"/>
      <c r="BK1150" s="63"/>
      <c r="BL1150" s="63"/>
      <c r="BM1150" s="63"/>
      <c r="BN1150" s="63"/>
      <c r="BO1150" s="63"/>
      <c r="BR1150" s="63"/>
      <c r="BS1150" s="63"/>
      <c r="BT1150" s="63"/>
      <c r="BU1150" s="63"/>
      <c r="BV1150" s="63"/>
      <c r="BW1150" s="63"/>
      <c r="BX1150" s="63"/>
      <c r="BY1150" s="63"/>
      <c r="BZ1150" s="63"/>
      <c r="CA1150" s="63"/>
      <c r="CB1150" s="63"/>
      <c r="CC1150" s="63"/>
    </row>
    <row r="1151" spans="1:81" x14ac:dyDescent="0.35">
      <c r="A1151" s="97"/>
      <c r="B1151" s="82"/>
      <c r="C1151" s="82"/>
      <c r="D1151" s="82"/>
      <c r="E1151" s="82"/>
      <c r="F1151" s="63"/>
      <c r="G1151" s="63"/>
      <c r="H1151" s="63"/>
      <c r="I1151" s="63"/>
      <c r="J1151" s="63"/>
      <c r="K1151" s="63"/>
      <c r="L1151" s="63"/>
      <c r="M1151" s="63"/>
      <c r="N1151" s="63"/>
      <c r="O1151" s="63"/>
      <c r="P1151" s="63"/>
      <c r="Q1151" s="63"/>
      <c r="R1151" s="63"/>
      <c r="S1151" s="63"/>
      <c r="T1151" s="63"/>
      <c r="U1151" s="63"/>
      <c r="X1151" s="63"/>
      <c r="Y1151" s="63"/>
      <c r="Z1151" s="63"/>
      <c r="AA1151" s="63"/>
      <c r="AB1151" s="63"/>
      <c r="AC1151" s="63"/>
      <c r="AD1151" s="63"/>
      <c r="AE1151" s="110"/>
      <c r="AF1151" s="63"/>
      <c r="AG1151" s="63"/>
      <c r="AH1151" s="63"/>
      <c r="AI1151" s="63"/>
      <c r="AJ1151" s="63"/>
      <c r="AK1151" s="63"/>
      <c r="AL1151" s="63"/>
      <c r="AM1151" s="63"/>
      <c r="AN1151" s="63"/>
      <c r="AO1151" s="63"/>
      <c r="AP1151" s="63"/>
      <c r="AQ1151" s="63"/>
      <c r="AT1151" s="63"/>
      <c r="AU1151" s="63"/>
      <c r="AV1151" s="63"/>
      <c r="AW1151" s="63"/>
      <c r="AX1151" s="63"/>
      <c r="AY1151" s="63"/>
      <c r="AZ1151" s="63"/>
      <c r="BA1151" s="63"/>
      <c r="BB1151" s="63"/>
      <c r="BC1151" s="63"/>
      <c r="BD1151" s="63"/>
      <c r="BE1151" s="63"/>
      <c r="BF1151" s="63"/>
      <c r="BG1151" s="63"/>
      <c r="BH1151" s="63"/>
      <c r="BI1151" s="63"/>
      <c r="BJ1151" s="63"/>
      <c r="BK1151" s="63"/>
      <c r="BL1151" s="63"/>
      <c r="BM1151" s="63"/>
      <c r="BN1151" s="63"/>
      <c r="BO1151" s="63"/>
      <c r="BR1151" s="63"/>
      <c r="BS1151" s="63"/>
      <c r="BT1151" s="63"/>
      <c r="BU1151" s="63"/>
      <c r="BV1151" s="63"/>
      <c r="BW1151" s="63"/>
      <c r="BX1151" s="63"/>
      <c r="BY1151" s="63"/>
      <c r="BZ1151" s="63"/>
      <c r="CA1151" s="63"/>
      <c r="CB1151" s="63"/>
      <c r="CC1151" s="63"/>
    </row>
    <row r="1152" spans="1:81" x14ac:dyDescent="0.35">
      <c r="A1152" s="97"/>
      <c r="B1152" s="82"/>
      <c r="C1152" s="82"/>
      <c r="D1152" s="82"/>
      <c r="E1152" s="82"/>
      <c r="F1152" s="63"/>
      <c r="G1152" s="63"/>
      <c r="H1152" s="63"/>
      <c r="I1152" s="63"/>
      <c r="J1152" s="63"/>
      <c r="K1152" s="63"/>
      <c r="L1152" s="63"/>
      <c r="M1152" s="63"/>
      <c r="N1152" s="63"/>
      <c r="O1152" s="63"/>
      <c r="P1152" s="63"/>
      <c r="Q1152" s="63"/>
      <c r="R1152" s="63"/>
      <c r="S1152" s="63"/>
      <c r="T1152" s="63"/>
      <c r="U1152" s="63"/>
      <c r="X1152" s="63"/>
      <c r="Y1152" s="63"/>
      <c r="Z1152" s="63"/>
      <c r="AA1152" s="63"/>
      <c r="AB1152" s="63"/>
      <c r="AC1152" s="63"/>
      <c r="AD1152" s="63"/>
      <c r="AE1152" s="110"/>
      <c r="AF1152" s="63"/>
      <c r="AG1152" s="63"/>
      <c r="AH1152" s="63"/>
      <c r="AI1152" s="63"/>
      <c r="AJ1152" s="63"/>
      <c r="AK1152" s="63"/>
      <c r="AL1152" s="63"/>
      <c r="AM1152" s="63"/>
      <c r="AN1152" s="63"/>
      <c r="AO1152" s="63"/>
      <c r="AP1152" s="63"/>
      <c r="AQ1152" s="63"/>
      <c r="AT1152" s="63"/>
      <c r="AU1152" s="63"/>
      <c r="AV1152" s="63"/>
      <c r="AW1152" s="63"/>
      <c r="AX1152" s="63"/>
      <c r="AY1152" s="63"/>
      <c r="AZ1152" s="63"/>
      <c r="BA1152" s="63"/>
      <c r="BB1152" s="63"/>
      <c r="BC1152" s="63"/>
      <c r="BD1152" s="63"/>
      <c r="BE1152" s="63"/>
      <c r="BF1152" s="63"/>
      <c r="BG1152" s="63"/>
      <c r="BH1152" s="63"/>
      <c r="BI1152" s="63"/>
      <c r="BJ1152" s="63"/>
      <c r="BK1152" s="63"/>
      <c r="BL1152" s="63"/>
      <c r="BM1152" s="63"/>
      <c r="BN1152" s="63"/>
      <c r="BO1152" s="63"/>
      <c r="BR1152" s="63"/>
      <c r="BS1152" s="63"/>
      <c r="BT1152" s="63"/>
      <c r="BU1152" s="63"/>
      <c r="BV1152" s="63"/>
      <c r="BW1152" s="63"/>
      <c r="BX1152" s="63"/>
      <c r="BY1152" s="63"/>
      <c r="BZ1152" s="63"/>
      <c r="CA1152" s="63"/>
      <c r="CB1152" s="63"/>
      <c r="CC1152" s="63"/>
    </row>
    <row r="1153" spans="1:81" x14ac:dyDescent="0.35">
      <c r="A1153" s="97"/>
      <c r="B1153" s="82"/>
      <c r="C1153" s="82"/>
      <c r="D1153" s="82"/>
      <c r="E1153" s="82"/>
      <c r="F1153" s="63"/>
      <c r="G1153" s="63"/>
      <c r="H1153" s="63"/>
      <c r="I1153" s="63"/>
      <c r="J1153" s="63"/>
      <c r="K1153" s="63"/>
      <c r="L1153" s="63"/>
      <c r="M1153" s="63"/>
      <c r="N1153" s="63"/>
      <c r="O1153" s="63"/>
      <c r="P1153" s="63"/>
      <c r="Q1153" s="63"/>
      <c r="R1153" s="63"/>
      <c r="S1153" s="63"/>
      <c r="T1153" s="63"/>
      <c r="U1153" s="63"/>
      <c r="X1153" s="63"/>
      <c r="Y1153" s="63"/>
      <c r="Z1153" s="63"/>
      <c r="AA1153" s="63"/>
      <c r="AB1153" s="63"/>
      <c r="AC1153" s="63"/>
      <c r="AD1153" s="63"/>
      <c r="AE1153" s="110"/>
      <c r="AF1153" s="63"/>
      <c r="AG1153" s="63"/>
      <c r="AH1153" s="63"/>
      <c r="AI1153" s="63"/>
      <c r="AJ1153" s="63"/>
      <c r="AK1153" s="63"/>
      <c r="AL1153" s="63"/>
      <c r="AM1153" s="63"/>
      <c r="AN1153" s="63"/>
      <c r="AO1153" s="63"/>
      <c r="AP1153" s="63"/>
      <c r="AQ1153" s="63"/>
      <c r="AT1153" s="63"/>
      <c r="AU1153" s="63"/>
      <c r="AV1153" s="63"/>
      <c r="AW1153" s="63"/>
      <c r="AX1153" s="63"/>
      <c r="AY1153" s="63"/>
      <c r="AZ1153" s="63"/>
      <c r="BA1153" s="63"/>
      <c r="BB1153" s="63"/>
      <c r="BC1153" s="63"/>
      <c r="BD1153" s="63"/>
      <c r="BE1153" s="63"/>
      <c r="BF1153" s="63"/>
      <c r="BG1153" s="63"/>
      <c r="BH1153" s="63"/>
      <c r="BI1153" s="63"/>
      <c r="BJ1153" s="63"/>
      <c r="BK1153" s="63"/>
      <c r="BL1153" s="63"/>
      <c r="BM1153" s="63"/>
      <c r="BN1153" s="63"/>
      <c r="BO1153" s="63"/>
      <c r="BR1153" s="63"/>
      <c r="BS1153" s="63"/>
      <c r="BT1153" s="63"/>
      <c r="BU1153" s="63"/>
      <c r="BV1153" s="63"/>
      <c r="BW1153" s="63"/>
      <c r="BX1153" s="63"/>
      <c r="BY1153" s="63"/>
      <c r="BZ1153" s="63"/>
      <c r="CA1153" s="63"/>
      <c r="CB1153" s="63"/>
      <c r="CC1153" s="63"/>
    </row>
    <row r="1154" spans="1:81" x14ac:dyDescent="0.35">
      <c r="A1154" s="97"/>
      <c r="B1154" s="82"/>
      <c r="C1154" s="82"/>
      <c r="D1154" s="82"/>
      <c r="E1154" s="82"/>
      <c r="F1154" s="63"/>
      <c r="G1154" s="63"/>
      <c r="H1154" s="63"/>
      <c r="I1154" s="63"/>
      <c r="J1154" s="63"/>
      <c r="K1154" s="63"/>
      <c r="L1154" s="63"/>
      <c r="M1154" s="63"/>
      <c r="N1154" s="63"/>
      <c r="O1154" s="63"/>
      <c r="P1154" s="63"/>
      <c r="Q1154" s="63"/>
      <c r="R1154" s="63"/>
      <c r="S1154" s="63"/>
      <c r="T1154" s="63"/>
      <c r="U1154" s="63"/>
      <c r="X1154" s="63"/>
      <c r="Y1154" s="63"/>
      <c r="Z1154" s="63"/>
      <c r="AA1154" s="63"/>
      <c r="AB1154" s="63"/>
      <c r="AC1154" s="63"/>
      <c r="AD1154" s="63"/>
      <c r="AE1154" s="110"/>
      <c r="AF1154" s="63"/>
      <c r="AG1154" s="63"/>
      <c r="AH1154" s="63"/>
      <c r="AI1154" s="63"/>
      <c r="AJ1154" s="63"/>
      <c r="AK1154" s="63"/>
      <c r="AL1154" s="63"/>
      <c r="AM1154" s="63"/>
      <c r="AN1154" s="63"/>
      <c r="AO1154" s="63"/>
      <c r="AP1154" s="63"/>
      <c r="AQ1154" s="63"/>
      <c r="AT1154" s="63"/>
      <c r="AU1154" s="63"/>
      <c r="AV1154" s="63"/>
      <c r="AW1154" s="63"/>
      <c r="AX1154" s="63"/>
      <c r="AY1154" s="63"/>
      <c r="AZ1154" s="63"/>
      <c r="BA1154" s="63"/>
      <c r="BB1154" s="63"/>
      <c r="BC1154" s="63"/>
      <c r="BD1154" s="63"/>
      <c r="BE1154" s="63"/>
      <c r="BF1154" s="63"/>
      <c r="BG1154" s="63"/>
      <c r="BH1154" s="63"/>
      <c r="BI1154" s="63"/>
      <c r="BJ1154" s="63"/>
      <c r="BK1154" s="63"/>
      <c r="BL1154" s="63"/>
      <c r="BM1154" s="63"/>
      <c r="BN1154" s="63"/>
      <c r="BO1154" s="63"/>
      <c r="BR1154" s="63"/>
      <c r="BS1154" s="63"/>
      <c r="BT1154" s="63"/>
      <c r="BU1154" s="63"/>
      <c r="BV1154" s="63"/>
      <c r="BW1154" s="63"/>
      <c r="BX1154" s="63"/>
      <c r="BY1154" s="63"/>
      <c r="BZ1154" s="63"/>
      <c r="CA1154" s="63"/>
      <c r="CB1154" s="63"/>
      <c r="CC1154" s="63"/>
    </row>
    <row r="1155" spans="1:81" x14ac:dyDescent="0.35">
      <c r="A1155" s="97"/>
      <c r="B1155" s="82"/>
      <c r="C1155" s="82"/>
      <c r="D1155" s="82"/>
      <c r="E1155" s="82"/>
      <c r="F1155" s="63"/>
      <c r="G1155" s="63"/>
      <c r="H1155" s="63"/>
      <c r="I1155" s="63"/>
      <c r="J1155" s="63"/>
      <c r="K1155" s="63"/>
      <c r="L1155" s="63"/>
      <c r="M1155" s="63"/>
      <c r="N1155" s="63"/>
      <c r="O1155" s="63"/>
      <c r="P1155" s="63"/>
      <c r="Q1155" s="63"/>
      <c r="R1155" s="63"/>
      <c r="S1155" s="63"/>
      <c r="T1155" s="63"/>
      <c r="U1155" s="63"/>
      <c r="X1155" s="63"/>
      <c r="Y1155" s="63"/>
      <c r="Z1155" s="63"/>
      <c r="AA1155" s="63"/>
      <c r="AB1155" s="63"/>
      <c r="AC1155" s="63"/>
      <c r="AD1155" s="63"/>
      <c r="AE1155" s="110"/>
      <c r="AF1155" s="63"/>
      <c r="AG1155" s="63"/>
      <c r="AH1155" s="63"/>
      <c r="AI1155" s="63"/>
      <c r="AJ1155" s="63"/>
      <c r="AK1155" s="63"/>
      <c r="AL1155" s="63"/>
      <c r="AM1155" s="63"/>
      <c r="AN1155" s="63"/>
      <c r="AO1155" s="63"/>
      <c r="AP1155" s="63"/>
      <c r="AQ1155" s="63"/>
      <c r="AT1155" s="63"/>
      <c r="AU1155" s="63"/>
      <c r="AV1155" s="63"/>
      <c r="AW1155" s="63"/>
      <c r="AX1155" s="63"/>
      <c r="AY1155" s="63"/>
      <c r="AZ1155" s="63"/>
      <c r="BA1155" s="63"/>
      <c r="BB1155" s="63"/>
      <c r="BC1155" s="63"/>
      <c r="BD1155" s="63"/>
      <c r="BE1155" s="63"/>
      <c r="BF1155" s="63"/>
      <c r="BG1155" s="63"/>
      <c r="BH1155" s="63"/>
      <c r="BI1155" s="63"/>
      <c r="BJ1155" s="63"/>
      <c r="BK1155" s="63"/>
      <c r="BL1155" s="63"/>
      <c r="BM1155" s="63"/>
      <c r="BN1155" s="63"/>
      <c r="BO1155" s="63"/>
      <c r="BR1155" s="63"/>
      <c r="BS1155" s="63"/>
      <c r="BT1155" s="63"/>
      <c r="BU1155" s="63"/>
      <c r="BV1155" s="63"/>
      <c r="BW1155" s="63"/>
      <c r="BX1155" s="63"/>
      <c r="BY1155" s="63"/>
      <c r="BZ1155" s="63"/>
      <c r="CA1155" s="63"/>
      <c r="CB1155" s="63"/>
      <c r="CC1155" s="63"/>
    </row>
    <row r="1156" spans="1:81" x14ac:dyDescent="0.35">
      <c r="A1156" s="97"/>
      <c r="B1156" s="82"/>
      <c r="C1156" s="82"/>
      <c r="D1156" s="82"/>
      <c r="E1156" s="82"/>
      <c r="F1156" s="63"/>
      <c r="G1156" s="63"/>
      <c r="H1156" s="63"/>
      <c r="I1156" s="63"/>
      <c r="J1156" s="63"/>
      <c r="K1156" s="63"/>
      <c r="L1156" s="63"/>
      <c r="M1156" s="63"/>
      <c r="N1156" s="63"/>
      <c r="O1156" s="63"/>
      <c r="P1156" s="63"/>
      <c r="Q1156" s="63"/>
      <c r="R1156" s="63"/>
      <c r="S1156" s="63"/>
      <c r="T1156" s="63"/>
      <c r="U1156" s="63"/>
      <c r="X1156" s="63"/>
      <c r="Y1156" s="63"/>
      <c r="Z1156" s="63"/>
      <c r="AA1156" s="63"/>
      <c r="AB1156" s="63"/>
      <c r="AC1156" s="63"/>
      <c r="AD1156" s="63"/>
      <c r="AE1156" s="110"/>
      <c r="AF1156" s="63"/>
      <c r="AG1156" s="63"/>
      <c r="AH1156" s="63"/>
      <c r="AI1156" s="63"/>
      <c r="AJ1156" s="63"/>
      <c r="AK1156" s="63"/>
      <c r="AL1156" s="63"/>
      <c r="AM1156" s="63"/>
      <c r="AN1156" s="63"/>
      <c r="AO1156" s="63"/>
      <c r="AP1156" s="63"/>
      <c r="AQ1156" s="63"/>
      <c r="AT1156" s="63"/>
      <c r="AU1156" s="63"/>
      <c r="AV1156" s="63"/>
      <c r="AW1156" s="63"/>
      <c r="AX1156" s="63"/>
      <c r="AY1156" s="63"/>
      <c r="AZ1156" s="63"/>
      <c r="BA1156" s="63"/>
      <c r="BB1156" s="63"/>
      <c r="BC1156" s="63"/>
      <c r="BD1156" s="63"/>
      <c r="BE1156" s="63"/>
      <c r="BF1156" s="63"/>
      <c r="BG1156" s="63"/>
      <c r="BH1156" s="63"/>
      <c r="BI1156" s="63"/>
      <c r="BJ1156" s="63"/>
      <c r="BK1156" s="63"/>
      <c r="BL1156" s="63"/>
      <c r="BM1156" s="63"/>
      <c r="BN1156" s="63"/>
      <c r="BO1156" s="63"/>
      <c r="BR1156" s="63"/>
      <c r="BS1156" s="63"/>
      <c r="BT1156" s="63"/>
      <c r="BU1156" s="63"/>
      <c r="BV1156" s="63"/>
      <c r="BW1156" s="63"/>
      <c r="BX1156" s="63"/>
      <c r="BY1156" s="63"/>
      <c r="BZ1156" s="63"/>
      <c r="CA1156" s="63"/>
      <c r="CB1156" s="63"/>
      <c r="CC1156" s="63"/>
    </row>
    <row r="1157" spans="1:81" x14ac:dyDescent="0.35">
      <c r="A1157" s="97"/>
      <c r="B1157" s="82"/>
      <c r="C1157" s="82"/>
      <c r="D1157" s="82"/>
      <c r="E1157" s="82"/>
      <c r="F1157" s="63"/>
      <c r="G1157" s="63"/>
      <c r="H1157" s="63"/>
      <c r="I1157" s="63"/>
      <c r="J1157" s="63"/>
      <c r="K1157" s="63"/>
      <c r="L1157" s="63"/>
      <c r="M1157" s="63"/>
      <c r="N1157" s="63"/>
      <c r="O1157" s="63"/>
      <c r="P1157" s="63"/>
      <c r="Q1157" s="63"/>
      <c r="R1157" s="63"/>
      <c r="S1157" s="63"/>
      <c r="T1157" s="63"/>
      <c r="U1157" s="63"/>
      <c r="X1157" s="63"/>
      <c r="Y1157" s="63"/>
      <c r="Z1157" s="63"/>
      <c r="AA1157" s="63"/>
      <c r="AB1157" s="63"/>
      <c r="AC1157" s="63"/>
      <c r="AD1157" s="63"/>
      <c r="AE1157" s="110"/>
      <c r="AF1157" s="63"/>
      <c r="AG1157" s="63"/>
      <c r="AH1157" s="63"/>
      <c r="AI1157" s="63"/>
      <c r="AJ1157" s="63"/>
      <c r="AK1157" s="63"/>
      <c r="AL1157" s="63"/>
      <c r="AM1157" s="63"/>
      <c r="AN1157" s="63"/>
      <c r="AO1157" s="63"/>
      <c r="AP1157" s="63"/>
      <c r="AQ1157" s="63"/>
      <c r="AT1157" s="63"/>
      <c r="AU1157" s="63"/>
      <c r="AV1157" s="63"/>
      <c r="AW1157" s="63"/>
      <c r="AX1157" s="63"/>
      <c r="AY1157" s="63"/>
      <c r="AZ1157" s="63"/>
      <c r="BA1157" s="63"/>
      <c r="BB1157" s="63"/>
      <c r="BC1157" s="63"/>
      <c r="BD1157" s="63"/>
      <c r="BE1157" s="63"/>
      <c r="BF1157" s="63"/>
      <c r="BG1157" s="63"/>
      <c r="BH1157" s="63"/>
      <c r="BI1157" s="63"/>
      <c r="BJ1157" s="63"/>
      <c r="BK1157" s="63"/>
      <c r="BL1157" s="63"/>
      <c r="BM1157" s="63"/>
      <c r="BN1157" s="63"/>
      <c r="BO1157" s="63"/>
      <c r="BR1157" s="63"/>
      <c r="BS1157" s="63"/>
      <c r="BT1157" s="63"/>
      <c r="BU1157" s="63"/>
      <c r="BV1157" s="63"/>
      <c r="BW1157" s="63"/>
      <c r="BX1157" s="63"/>
      <c r="BY1157" s="63"/>
      <c r="BZ1157" s="63"/>
      <c r="CA1157" s="63"/>
      <c r="CB1157" s="63"/>
      <c r="CC1157" s="63"/>
    </row>
    <row r="1158" spans="1:81" x14ac:dyDescent="0.35">
      <c r="A1158" s="97"/>
      <c r="B1158" s="82"/>
      <c r="C1158" s="82"/>
      <c r="D1158" s="82"/>
      <c r="E1158" s="82"/>
      <c r="F1158" s="63"/>
      <c r="G1158" s="63"/>
      <c r="H1158" s="63"/>
      <c r="I1158" s="63"/>
      <c r="J1158" s="63"/>
      <c r="K1158" s="63"/>
      <c r="L1158" s="63"/>
      <c r="M1158" s="63"/>
      <c r="N1158" s="63"/>
      <c r="O1158" s="63"/>
      <c r="P1158" s="63"/>
      <c r="Q1158" s="63"/>
      <c r="R1158" s="63"/>
      <c r="S1158" s="63"/>
      <c r="T1158" s="63"/>
      <c r="U1158" s="63"/>
      <c r="X1158" s="63"/>
      <c r="Y1158" s="63"/>
      <c r="Z1158" s="63"/>
      <c r="AA1158" s="63"/>
      <c r="AB1158" s="63"/>
      <c r="AC1158" s="63"/>
      <c r="AD1158" s="63"/>
      <c r="AE1158" s="110"/>
      <c r="AF1158" s="63"/>
      <c r="AG1158" s="63"/>
      <c r="AH1158" s="63"/>
      <c r="AI1158" s="63"/>
      <c r="AJ1158" s="63"/>
      <c r="AK1158" s="63"/>
      <c r="AL1158" s="63"/>
      <c r="AM1158" s="63"/>
      <c r="AN1158" s="63"/>
      <c r="AO1158" s="63"/>
      <c r="AP1158" s="63"/>
      <c r="AQ1158" s="63"/>
      <c r="AT1158" s="63"/>
      <c r="AU1158" s="63"/>
      <c r="AV1158" s="63"/>
      <c r="AW1158" s="63"/>
      <c r="AX1158" s="63"/>
      <c r="AY1158" s="63"/>
      <c r="AZ1158" s="63"/>
      <c r="BA1158" s="63"/>
      <c r="BB1158" s="63"/>
      <c r="BC1158" s="63"/>
      <c r="BD1158" s="63"/>
      <c r="BE1158" s="63"/>
      <c r="BF1158" s="63"/>
      <c r="BG1158" s="63"/>
      <c r="BH1158" s="63"/>
      <c r="BI1158" s="63"/>
      <c r="BJ1158" s="63"/>
      <c r="BK1158" s="63"/>
      <c r="BL1158" s="63"/>
      <c r="BM1158" s="63"/>
      <c r="BN1158" s="63"/>
      <c r="BO1158" s="63"/>
      <c r="BR1158" s="63"/>
      <c r="BS1158" s="63"/>
      <c r="BT1158" s="63"/>
      <c r="BU1158" s="63"/>
      <c r="BV1158" s="63"/>
      <c r="BW1158" s="63"/>
      <c r="BX1158" s="63"/>
      <c r="BY1158" s="63"/>
      <c r="BZ1158" s="63"/>
      <c r="CA1158" s="63"/>
      <c r="CB1158" s="63"/>
      <c r="CC1158" s="63"/>
    </row>
    <row r="1159" spans="1:81" x14ac:dyDescent="0.35">
      <c r="A1159" s="97"/>
      <c r="B1159" s="82"/>
      <c r="C1159" s="82"/>
      <c r="D1159" s="82"/>
      <c r="E1159" s="82"/>
      <c r="F1159" s="63"/>
      <c r="G1159" s="63"/>
      <c r="H1159" s="63"/>
      <c r="I1159" s="63"/>
      <c r="J1159" s="63"/>
      <c r="K1159" s="63"/>
      <c r="L1159" s="63"/>
      <c r="M1159" s="63"/>
      <c r="N1159" s="63"/>
      <c r="O1159" s="63"/>
      <c r="P1159" s="63"/>
      <c r="Q1159" s="63"/>
      <c r="R1159" s="63"/>
      <c r="S1159" s="63"/>
      <c r="T1159" s="63"/>
      <c r="U1159" s="63"/>
      <c r="X1159" s="63"/>
      <c r="Y1159" s="63"/>
      <c r="Z1159" s="63"/>
      <c r="AA1159" s="63"/>
      <c r="AB1159" s="63"/>
      <c r="AC1159" s="63"/>
      <c r="AD1159" s="63"/>
      <c r="AE1159" s="110"/>
      <c r="AF1159" s="63"/>
      <c r="AG1159" s="63"/>
      <c r="AH1159" s="63"/>
      <c r="AI1159" s="63"/>
      <c r="AJ1159" s="63"/>
      <c r="AK1159" s="63"/>
      <c r="AL1159" s="63"/>
      <c r="AM1159" s="63"/>
      <c r="AN1159" s="63"/>
      <c r="AO1159" s="63"/>
      <c r="AP1159" s="63"/>
      <c r="AQ1159" s="63"/>
      <c r="AT1159" s="63"/>
      <c r="AU1159" s="63"/>
      <c r="AV1159" s="63"/>
      <c r="AW1159" s="63"/>
      <c r="AX1159" s="63"/>
      <c r="AY1159" s="63"/>
      <c r="AZ1159" s="63"/>
      <c r="BA1159" s="63"/>
      <c r="BB1159" s="63"/>
      <c r="BC1159" s="63"/>
      <c r="BD1159" s="63"/>
      <c r="BE1159" s="63"/>
      <c r="BF1159" s="63"/>
      <c r="BG1159" s="63"/>
      <c r="BH1159" s="63"/>
      <c r="BI1159" s="63"/>
      <c r="BJ1159" s="63"/>
      <c r="BK1159" s="63"/>
      <c r="BL1159" s="63"/>
      <c r="BM1159" s="63"/>
      <c r="BN1159" s="63"/>
      <c r="BO1159" s="63"/>
      <c r="BR1159" s="63"/>
      <c r="BS1159" s="63"/>
      <c r="BT1159" s="63"/>
      <c r="BU1159" s="63"/>
      <c r="BV1159" s="63"/>
      <c r="BW1159" s="63"/>
      <c r="BX1159" s="63"/>
      <c r="BY1159" s="63"/>
      <c r="BZ1159" s="63"/>
      <c r="CA1159" s="63"/>
      <c r="CB1159" s="63"/>
      <c r="CC1159" s="63"/>
    </row>
    <row r="1160" spans="1:81" x14ac:dyDescent="0.35">
      <c r="A1160" s="97"/>
      <c r="B1160" s="82"/>
      <c r="C1160" s="82"/>
      <c r="D1160" s="82"/>
      <c r="E1160" s="82"/>
      <c r="F1160" s="63"/>
      <c r="G1160" s="63"/>
      <c r="H1160" s="63"/>
      <c r="I1160" s="63"/>
      <c r="J1160" s="63"/>
      <c r="K1160" s="63"/>
      <c r="L1160" s="63"/>
      <c r="M1160" s="63"/>
      <c r="N1160" s="63"/>
      <c r="O1160" s="63"/>
      <c r="P1160" s="63"/>
      <c r="Q1160" s="63"/>
      <c r="R1160" s="63"/>
      <c r="S1160" s="63"/>
      <c r="T1160" s="63"/>
      <c r="U1160" s="63"/>
      <c r="X1160" s="63"/>
      <c r="Y1160" s="63"/>
      <c r="Z1160" s="63"/>
      <c r="AA1160" s="63"/>
      <c r="AB1160" s="63"/>
      <c r="AC1160" s="63"/>
      <c r="AD1160" s="63"/>
      <c r="AE1160" s="110"/>
      <c r="AF1160" s="63"/>
      <c r="AG1160" s="63"/>
      <c r="AH1160" s="63"/>
      <c r="AI1160" s="63"/>
      <c r="AJ1160" s="63"/>
      <c r="AK1160" s="63"/>
      <c r="AL1160" s="63"/>
      <c r="AM1160" s="63"/>
      <c r="AN1160" s="63"/>
      <c r="AO1160" s="63"/>
      <c r="AP1160" s="63"/>
      <c r="AQ1160" s="63"/>
      <c r="AT1160" s="63"/>
      <c r="AU1160" s="63"/>
      <c r="AV1160" s="63"/>
      <c r="AW1160" s="63"/>
      <c r="AX1160" s="63"/>
      <c r="AY1160" s="63"/>
      <c r="AZ1160" s="63"/>
      <c r="BA1160" s="63"/>
      <c r="BB1160" s="63"/>
      <c r="BC1160" s="63"/>
      <c r="BD1160" s="63"/>
      <c r="BE1160" s="63"/>
      <c r="BF1160" s="63"/>
      <c r="BG1160" s="63"/>
      <c r="BH1160" s="63"/>
      <c r="BI1160" s="63"/>
      <c r="BJ1160" s="63"/>
      <c r="BK1160" s="63"/>
      <c r="BL1160" s="63"/>
      <c r="BM1160" s="63"/>
      <c r="BN1160" s="63"/>
      <c r="BO1160" s="63"/>
      <c r="BR1160" s="63"/>
      <c r="BS1160" s="63"/>
      <c r="BT1160" s="63"/>
      <c r="BU1160" s="63"/>
      <c r="BV1160" s="63"/>
      <c r="BW1160" s="63"/>
      <c r="BX1160" s="63"/>
      <c r="BY1160" s="63"/>
      <c r="BZ1160" s="63"/>
      <c r="CA1160" s="63"/>
      <c r="CB1160" s="63"/>
      <c r="CC1160" s="63"/>
    </row>
    <row r="1161" spans="1:81" x14ac:dyDescent="0.35">
      <c r="A1161" s="97"/>
      <c r="B1161" s="82"/>
      <c r="C1161" s="82"/>
      <c r="D1161" s="82"/>
      <c r="E1161" s="82"/>
      <c r="F1161" s="63"/>
      <c r="G1161" s="63"/>
      <c r="H1161" s="63"/>
      <c r="I1161" s="63"/>
      <c r="J1161" s="63"/>
      <c r="K1161" s="63"/>
      <c r="L1161" s="63"/>
      <c r="M1161" s="63"/>
      <c r="N1161" s="63"/>
      <c r="O1161" s="63"/>
      <c r="P1161" s="63"/>
      <c r="Q1161" s="63"/>
      <c r="R1161" s="63"/>
      <c r="S1161" s="63"/>
      <c r="T1161" s="63"/>
      <c r="U1161" s="63"/>
      <c r="X1161" s="63"/>
      <c r="Y1161" s="63"/>
      <c r="Z1161" s="63"/>
      <c r="AA1161" s="63"/>
      <c r="AB1161" s="63"/>
      <c r="AC1161" s="63"/>
      <c r="AD1161" s="63"/>
      <c r="AE1161" s="110"/>
      <c r="AF1161" s="63"/>
      <c r="AG1161" s="63"/>
      <c r="AH1161" s="63"/>
      <c r="AI1161" s="63"/>
      <c r="AJ1161" s="63"/>
      <c r="AK1161" s="63"/>
      <c r="AL1161" s="63"/>
      <c r="AM1161" s="63"/>
      <c r="AN1161" s="63"/>
      <c r="AO1161" s="63"/>
      <c r="AP1161" s="63"/>
      <c r="AQ1161" s="63"/>
      <c r="AT1161" s="63"/>
      <c r="AU1161" s="63"/>
      <c r="AV1161" s="63"/>
      <c r="AW1161" s="63"/>
      <c r="AX1161" s="63"/>
      <c r="AY1161" s="63"/>
      <c r="AZ1161" s="63"/>
      <c r="BA1161" s="63"/>
      <c r="BB1161" s="63"/>
      <c r="BC1161" s="63"/>
      <c r="BD1161" s="63"/>
      <c r="BE1161" s="63"/>
      <c r="BF1161" s="63"/>
      <c r="BG1161" s="63"/>
      <c r="BH1161" s="63"/>
      <c r="BI1161" s="63"/>
      <c r="BJ1161" s="63"/>
      <c r="BK1161" s="63"/>
      <c r="BL1161" s="63"/>
      <c r="BM1161" s="63"/>
      <c r="BN1161" s="63"/>
      <c r="BO1161" s="63"/>
      <c r="BR1161" s="63"/>
      <c r="BS1161" s="63"/>
      <c r="BT1161" s="63"/>
      <c r="BU1161" s="63"/>
      <c r="BV1161" s="63"/>
      <c r="BW1161" s="63"/>
      <c r="BX1161" s="63"/>
      <c r="BY1161" s="63"/>
      <c r="BZ1161" s="63"/>
      <c r="CA1161" s="63"/>
      <c r="CB1161" s="63"/>
      <c r="CC1161" s="63"/>
    </row>
    <row r="1162" spans="1:81" x14ac:dyDescent="0.35">
      <c r="A1162" s="97"/>
      <c r="B1162" s="82"/>
      <c r="C1162" s="82"/>
      <c r="D1162" s="82"/>
      <c r="E1162" s="82"/>
      <c r="F1162" s="63"/>
      <c r="G1162" s="63"/>
      <c r="H1162" s="63"/>
      <c r="I1162" s="63"/>
      <c r="J1162" s="63"/>
      <c r="K1162" s="63"/>
      <c r="L1162" s="63"/>
      <c r="M1162" s="63"/>
      <c r="N1162" s="63"/>
      <c r="O1162" s="63"/>
      <c r="P1162" s="63"/>
      <c r="Q1162" s="63"/>
      <c r="R1162" s="63"/>
      <c r="S1162" s="63"/>
      <c r="T1162" s="63"/>
      <c r="U1162" s="63"/>
      <c r="X1162" s="63"/>
      <c r="Y1162" s="63"/>
      <c r="Z1162" s="63"/>
      <c r="AA1162" s="63"/>
      <c r="AB1162" s="63"/>
      <c r="AC1162" s="63"/>
      <c r="AD1162" s="63"/>
      <c r="AE1162" s="110"/>
      <c r="AF1162" s="63"/>
      <c r="AG1162" s="63"/>
      <c r="AH1162" s="63"/>
      <c r="AI1162" s="63"/>
      <c r="AJ1162" s="63"/>
      <c r="AK1162" s="63"/>
      <c r="AL1162" s="63"/>
      <c r="AM1162" s="63"/>
      <c r="AN1162" s="63"/>
      <c r="AO1162" s="63"/>
      <c r="AP1162" s="63"/>
      <c r="AQ1162" s="63"/>
      <c r="AT1162" s="63"/>
      <c r="AU1162" s="63"/>
      <c r="AV1162" s="63"/>
      <c r="AW1162" s="63"/>
      <c r="AX1162" s="63"/>
      <c r="AY1162" s="63"/>
      <c r="AZ1162" s="63"/>
      <c r="BA1162" s="63"/>
      <c r="BB1162" s="63"/>
      <c r="BC1162" s="63"/>
      <c r="BD1162" s="63"/>
      <c r="BE1162" s="63"/>
      <c r="BF1162" s="63"/>
      <c r="BG1162" s="63"/>
      <c r="BH1162" s="63"/>
      <c r="BI1162" s="63"/>
      <c r="BJ1162" s="63"/>
      <c r="BK1162" s="63"/>
      <c r="BL1162" s="63"/>
      <c r="BM1162" s="63"/>
      <c r="BN1162" s="63"/>
      <c r="BO1162" s="63"/>
      <c r="BR1162" s="63"/>
      <c r="BS1162" s="63"/>
      <c r="BT1162" s="63"/>
      <c r="BU1162" s="63"/>
      <c r="BV1162" s="63"/>
      <c r="BW1162" s="63"/>
      <c r="BX1162" s="63"/>
      <c r="BY1162" s="63"/>
      <c r="BZ1162" s="63"/>
      <c r="CA1162" s="63"/>
      <c r="CB1162" s="63"/>
      <c r="CC1162" s="63"/>
    </row>
    <row r="1163" spans="1:81" x14ac:dyDescent="0.35">
      <c r="A1163" s="97"/>
      <c r="B1163" s="82"/>
      <c r="C1163" s="82"/>
      <c r="D1163" s="82"/>
      <c r="E1163" s="82"/>
      <c r="F1163" s="63"/>
      <c r="G1163" s="63"/>
      <c r="H1163" s="63"/>
      <c r="I1163" s="63"/>
      <c r="J1163" s="63"/>
      <c r="K1163" s="63"/>
      <c r="L1163" s="63"/>
      <c r="M1163" s="63"/>
      <c r="N1163" s="63"/>
      <c r="O1163" s="63"/>
      <c r="P1163" s="63"/>
      <c r="Q1163" s="63"/>
      <c r="R1163" s="63"/>
      <c r="S1163" s="63"/>
      <c r="T1163" s="63"/>
      <c r="U1163" s="63"/>
      <c r="X1163" s="63"/>
      <c r="Y1163" s="63"/>
      <c r="Z1163" s="63"/>
      <c r="AA1163" s="63"/>
      <c r="AB1163" s="63"/>
      <c r="AC1163" s="63"/>
      <c r="AD1163" s="63"/>
      <c r="AE1163" s="110"/>
      <c r="AF1163" s="63"/>
      <c r="AG1163" s="63"/>
      <c r="AH1163" s="63"/>
      <c r="AI1163" s="63"/>
      <c r="AJ1163" s="63"/>
      <c r="AK1163" s="63"/>
      <c r="AL1163" s="63"/>
      <c r="AM1163" s="63"/>
      <c r="AN1163" s="63"/>
      <c r="AO1163" s="63"/>
      <c r="AP1163" s="63"/>
      <c r="AQ1163" s="63"/>
      <c r="AT1163" s="63"/>
      <c r="AU1163" s="63"/>
      <c r="AV1163" s="63"/>
      <c r="AW1163" s="63"/>
      <c r="AX1163" s="63"/>
      <c r="AY1163" s="63"/>
      <c r="AZ1163" s="63"/>
      <c r="BA1163" s="63"/>
      <c r="BB1163" s="63"/>
      <c r="BC1163" s="63"/>
      <c r="BD1163" s="63"/>
      <c r="BE1163" s="63"/>
      <c r="BF1163" s="63"/>
      <c r="BG1163" s="63"/>
      <c r="BH1163" s="63"/>
      <c r="BI1163" s="63"/>
      <c r="BJ1163" s="63"/>
      <c r="BK1163" s="63"/>
      <c r="BL1163" s="63"/>
      <c r="BM1163" s="63"/>
      <c r="BN1163" s="63"/>
      <c r="BO1163" s="63"/>
      <c r="BR1163" s="63"/>
      <c r="BS1163" s="63"/>
      <c r="BT1163" s="63"/>
      <c r="BU1163" s="63"/>
      <c r="BV1163" s="63"/>
      <c r="BW1163" s="63"/>
      <c r="BX1163" s="63"/>
      <c r="BY1163" s="63"/>
      <c r="BZ1163" s="63"/>
      <c r="CA1163" s="63"/>
      <c r="CB1163" s="63"/>
      <c r="CC1163" s="63"/>
    </row>
    <row r="1164" spans="1:81" x14ac:dyDescent="0.35">
      <c r="A1164" s="97"/>
      <c r="B1164" s="82"/>
      <c r="C1164" s="82"/>
      <c r="D1164" s="82"/>
      <c r="E1164" s="82"/>
      <c r="F1164" s="63"/>
      <c r="G1164" s="63"/>
      <c r="H1164" s="63"/>
      <c r="I1164" s="63"/>
      <c r="J1164" s="63"/>
      <c r="K1164" s="63"/>
      <c r="L1164" s="63"/>
      <c r="M1164" s="63"/>
      <c r="N1164" s="63"/>
      <c r="O1164" s="63"/>
      <c r="P1164" s="63"/>
      <c r="Q1164" s="63"/>
      <c r="R1164" s="63"/>
      <c r="S1164" s="63"/>
      <c r="T1164" s="63"/>
      <c r="U1164" s="63"/>
      <c r="X1164" s="63"/>
      <c r="Y1164" s="63"/>
      <c r="Z1164" s="63"/>
      <c r="AA1164" s="63"/>
      <c r="AB1164" s="63"/>
      <c r="AC1164" s="63"/>
      <c r="AD1164" s="63"/>
      <c r="AE1164" s="110"/>
      <c r="AF1164" s="63"/>
      <c r="AG1164" s="63"/>
      <c r="AH1164" s="63"/>
      <c r="AI1164" s="63"/>
      <c r="AJ1164" s="63"/>
      <c r="AK1164" s="63"/>
      <c r="AL1164" s="63"/>
      <c r="AM1164" s="63"/>
      <c r="AN1164" s="63"/>
      <c r="AO1164" s="63"/>
      <c r="AP1164" s="63"/>
      <c r="AQ1164" s="63"/>
      <c r="AT1164" s="63"/>
      <c r="AU1164" s="63"/>
      <c r="AV1164" s="63"/>
      <c r="AW1164" s="63"/>
      <c r="AX1164" s="63"/>
      <c r="AY1164" s="63"/>
      <c r="AZ1164" s="63"/>
      <c r="BA1164" s="63"/>
      <c r="BB1164" s="63"/>
      <c r="BC1164" s="63"/>
      <c r="BD1164" s="63"/>
      <c r="BE1164" s="63"/>
      <c r="BF1164" s="63"/>
      <c r="BG1164" s="63"/>
      <c r="BH1164" s="63"/>
      <c r="BI1164" s="63"/>
      <c r="BJ1164" s="63"/>
      <c r="BK1164" s="63"/>
      <c r="BL1164" s="63"/>
      <c r="BM1164" s="63"/>
      <c r="BN1164" s="63"/>
      <c r="BO1164" s="63"/>
      <c r="BR1164" s="63"/>
      <c r="BS1164" s="63"/>
      <c r="BT1164" s="63"/>
      <c r="BU1164" s="63"/>
      <c r="BV1164" s="63"/>
      <c r="BW1164" s="63"/>
      <c r="BX1164" s="63"/>
      <c r="BY1164" s="63"/>
      <c r="BZ1164" s="63"/>
      <c r="CA1164" s="63"/>
      <c r="CB1164" s="63"/>
      <c r="CC1164" s="63"/>
    </row>
    <row r="1165" spans="1:81" x14ac:dyDescent="0.35">
      <c r="A1165" s="97"/>
      <c r="B1165" s="82"/>
      <c r="C1165" s="82"/>
      <c r="D1165" s="82"/>
      <c r="E1165" s="82"/>
      <c r="F1165" s="63"/>
      <c r="G1165" s="63"/>
      <c r="H1165" s="63"/>
      <c r="I1165" s="63"/>
      <c r="J1165" s="63"/>
      <c r="K1165" s="63"/>
      <c r="L1165" s="63"/>
      <c r="M1165" s="63"/>
      <c r="N1165" s="63"/>
      <c r="O1165" s="63"/>
      <c r="P1165" s="63"/>
      <c r="Q1165" s="63"/>
      <c r="R1165" s="63"/>
      <c r="S1165" s="63"/>
      <c r="T1165" s="63"/>
      <c r="U1165" s="63"/>
      <c r="X1165" s="63"/>
      <c r="Y1165" s="63"/>
      <c r="Z1165" s="63"/>
      <c r="AA1165" s="63"/>
      <c r="AB1165" s="63"/>
      <c r="AC1165" s="63"/>
      <c r="AD1165" s="63"/>
      <c r="AE1165" s="110"/>
      <c r="AF1165" s="63"/>
      <c r="AG1165" s="63"/>
      <c r="AH1165" s="63"/>
      <c r="AI1165" s="63"/>
      <c r="AJ1165" s="63"/>
      <c r="AK1165" s="63"/>
      <c r="AL1165" s="63"/>
      <c r="AM1165" s="63"/>
      <c r="AN1165" s="63"/>
      <c r="AO1165" s="63"/>
      <c r="AP1165" s="63"/>
      <c r="AQ1165" s="63"/>
      <c r="AT1165" s="63"/>
      <c r="AU1165" s="63"/>
      <c r="AV1165" s="63"/>
      <c r="AW1165" s="63"/>
      <c r="AX1165" s="63"/>
      <c r="AY1165" s="63"/>
      <c r="AZ1165" s="63"/>
      <c r="BA1165" s="63"/>
      <c r="BB1165" s="63"/>
      <c r="BC1165" s="63"/>
      <c r="BD1165" s="63"/>
      <c r="BE1165" s="63"/>
      <c r="BF1165" s="63"/>
      <c r="BG1165" s="63"/>
      <c r="BH1165" s="63"/>
      <c r="BI1165" s="63"/>
      <c r="BJ1165" s="63"/>
      <c r="BK1165" s="63"/>
      <c r="BL1165" s="63"/>
      <c r="BM1165" s="63"/>
      <c r="BN1165" s="63"/>
      <c r="BO1165" s="63"/>
      <c r="BR1165" s="63"/>
      <c r="BS1165" s="63"/>
      <c r="BT1165" s="63"/>
      <c r="BU1165" s="63"/>
      <c r="BV1165" s="63"/>
      <c r="BW1165" s="63"/>
      <c r="BX1165" s="63"/>
      <c r="BY1165" s="63"/>
      <c r="BZ1165" s="63"/>
      <c r="CA1165" s="63"/>
      <c r="CB1165" s="63"/>
      <c r="CC1165" s="63"/>
    </row>
    <row r="1166" spans="1:81" x14ac:dyDescent="0.35">
      <c r="A1166" s="97"/>
      <c r="B1166" s="82"/>
      <c r="C1166" s="82"/>
      <c r="D1166" s="82"/>
      <c r="E1166" s="82"/>
      <c r="F1166" s="63"/>
      <c r="G1166" s="63"/>
      <c r="H1166" s="63"/>
      <c r="I1166" s="63"/>
      <c r="J1166" s="63"/>
      <c r="K1166" s="63"/>
      <c r="L1166" s="63"/>
      <c r="M1166" s="63"/>
      <c r="N1166" s="63"/>
      <c r="O1166" s="63"/>
      <c r="P1166" s="63"/>
      <c r="Q1166" s="63"/>
      <c r="R1166" s="63"/>
      <c r="S1166" s="63"/>
      <c r="T1166" s="63"/>
      <c r="U1166" s="63"/>
      <c r="X1166" s="63"/>
      <c r="Y1166" s="63"/>
      <c r="Z1166" s="63"/>
      <c r="AA1166" s="63"/>
      <c r="AB1166" s="63"/>
      <c r="AC1166" s="63"/>
      <c r="AD1166" s="63"/>
      <c r="AE1166" s="110"/>
      <c r="AF1166" s="63"/>
      <c r="AG1166" s="63"/>
      <c r="AH1166" s="63"/>
      <c r="AI1166" s="63"/>
      <c r="AJ1166" s="63"/>
      <c r="AK1166" s="63"/>
      <c r="AL1166" s="63"/>
      <c r="AM1166" s="63"/>
      <c r="AN1166" s="63"/>
      <c r="AO1166" s="63"/>
      <c r="AP1166" s="63"/>
      <c r="AQ1166" s="63"/>
      <c r="AT1166" s="63"/>
      <c r="AU1166" s="63"/>
      <c r="AV1166" s="63"/>
      <c r="AW1166" s="63"/>
      <c r="AX1166" s="63"/>
      <c r="AY1166" s="63"/>
      <c r="AZ1166" s="63"/>
      <c r="BA1166" s="63"/>
      <c r="BB1166" s="63"/>
      <c r="BC1166" s="63"/>
      <c r="BD1166" s="63"/>
      <c r="BE1166" s="63"/>
      <c r="BF1166" s="63"/>
      <c r="BG1166" s="63"/>
      <c r="BH1166" s="63"/>
      <c r="BI1166" s="63"/>
      <c r="BJ1166" s="63"/>
      <c r="BK1166" s="63"/>
      <c r="BL1166" s="63"/>
      <c r="BM1166" s="63"/>
      <c r="BN1166" s="63"/>
      <c r="BO1166" s="63"/>
      <c r="BR1166" s="63"/>
      <c r="BS1166" s="63"/>
      <c r="BT1166" s="63"/>
      <c r="BU1166" s="63"/>
      <c r="BV1166" s="63"/>
      <c r="BW1166" s="63"/>
      <c r="BX1166" s="63"/>
      <c r="BY1166" s="63"/>
      <c r="BZ1166" s="63"/>
      <c r="CA1166" s="63"/>
      <c r="CB1166" s="63"/>
      <c r="CC1166" s="63"/>
    </row>
    <row r="1167" spans="1:81" x14ac:dyDescent="0.35">
      <c r="A1167" s="97"/>
      <c r="B1167" s="82"/>
      <c r="C1167" s="82"/>
      <c r="D1167" s="82"/>
      <c r="E1167" s="82"/>
      <c r="F1167" s="63"/>
      <c r="G1167" s="63"/>
      <c r="H1167" s="63"/>
      <c r="I1167" s="63"/>
      <c r="J1167" s="63"/>
      <c r="K1167" s="63"/>
      <c r="L1167" s="63"/>
      <c r="M1167" s="63"/>
      <c r="N1167" s="63"/>
      <c r="O1167" s="63"/>
      <c r="P1167" s="63"/>
      <c r="Q1167" s="63"/>
      <c r="R1167" s="63"/>
      <c r="S1167" s="63"/>
      <c r="T1167" s="63"/>
      <c r="U1167" s="63"/>
      <c r="X1167" s="63"/>
      <c r="Y1167" s="63"/>
      <c r="Z1167" s="63"/>
      <c r="AA1167" s="63"/>
      <c r="AB1167" s="63"/>
      <c r="AC1167" s="63"/>
      <c r="AD1167" s="63"/>
      <c r="AE1167" s="110"/>
      <c r="AF1167" s="63"/>
      <c r="AG1167" s="63"/>
      <c r="AH1167" s="63"/>
      <c r="AI1167" s="63"/>
      <c r="AJ1167" s="63"/>
      <c r="AK1167" s="63"/>
      <c r="AL1167" s="63"/>
      <c r="AM1167" s="63"/>
      <c r="AN1167" s="63"/>
      <c r="AO1167" s="63"/>
      <c r="AP1167" s="63"/>
      <c r="AQ1167" s="63"/>
      <c r="AT1167" s="63"/>
      <c r="AU1167" s="63"/>
      <c r="AV1167" s="63"/>
      <c r="AW1167" s="63"/>
      <c r="AX1167" s="63"/>
      <c r="AY1167" s="63"/>
      <c r="AZ1167" s="63"/>
      <c r="BA1167" s="63"/>
      <c r="BB1167" s="63"/>
      <c r="BC1167" s="63"/>
      <c r="BD1167" s="63"/>
      <c r="BE1167" s="63"/>
      <c r="BF1167" s="63"/>
      <c r="BG1167" s="63"/>
      <c r="BH1167" s="63"/>
      <c r="BI1167" s="63"/>
      <c r="BJ1167" s="63"/>
      <c r="BK1167" s="63"/>
      <c r="BL1167" s="63"/>
      <c r="BM1167" s="63"/>
      <c r="BN1167" s="63"/>
      <c r="BO1167" s="63"/>
      <c r="BR1167" s="63"/>
      <c r="BS1167" s="63"/>
      <c r="BT1167" s="63"/>
      <c r="BU1167" s="63"/>
      <c r="BV1167" s="63"/>
      <c r="BW1167" s="63"/>
      <c r="BX1167" s="63"/>
      <c r="BY1167" s="63"/>
      <c r="BZ1167" s="63"/>
      <c r="CA1167" s="63"/>
      <c r="CB1167" s="63"/>
      <c r="CC1167" s="63"/>
    </row>
    <row r="1168" spans="1:81" x14ac:dyDescent="0.35">
      <c r="A1168" s="97"/>
      <c r="B1168" s="82"/>
      <c r="C1168" s="82"/>
      <c r="D1168" s="82"/>
      <c r="E1168" s="82"/>
      <c r="F1168" s="63"/>
      <c r="G1168" s="63"/>
      <c r="H1168" s="63"/>
      <c r="I1168" s="63"/>
      <c r="J1168" s="63"/>
      <c r="K1168" s="63"/>
      <c r="L1168" s="63"/>
      <c r="M1168" s="63"/>
      <c r="N1168" s="63"/>
      <c r="O1168" s="63"/>
      <c r="P1168" s="63"/>
      <c r="Q1168" s="63"/>
      <c r="R1168" s="63"/>
      <c r="S1168" s="63"/>
      <c r="T1168" s="63"/>
      <c r="U1168" s="63"/>
      <c r="X1168" s="63"/>
      <c r="Y1168" s="63"/>
      <c r="Z1168" s="63"/>
      <c r="AA1168" s="63"/>
      <c r="AB1168" s="63"/>
      <c r="AC1168" s="63"/>
      <c r="AD1168" s="63"/>
      <c r="AE1168" s="110"/>
      <c r="AF1168" s="63"/>
      <c r="AG1168" s="63"/>
      <c r="AH1168" s="63"/>
      <c r="AI1168" s="63"/>
      <c r="AJ1168" s="63"/>
      <c r="AK1168" s="63"/>
      <c r="AL1168" s="63"/>
      <c r="AM1168" s="63"/>
      <c r="AN1168" s="63"/>
      <c r="AO1168" s="63"/>
      <c r="AP1168" s="63"/>
      <c r="AQ1168" s="63"/>
      <c r="AT1168" s="63"/>
      <c r="AU1168" s="63"/>
      <c r="AV1168" s="63"/>
      <c r="AW1168" s="63"/>
      <c r="AX1168" s="63"/>
      <c r="AY1168" s="63"/>
      <c r="AZ1168" s="63"/>
      <c r="BA1168" s="63"/>
      <c r="BB1168" s="63"/>
      <c r="BC1168" s="63"/>
      <c r="BD1168" s="63"/>
      <c r="BE1168" s="63"/>
      <c r="BF1168" s="63"/>
      <c r="BG1168" s="63"/>
      <c r="BH1168" s="63"/>
      <c r="BI1168" s="63"/>
      <c r="BJ1168" s="63"/>
      <c r="BK1168" s="63"/>
      <c r="BL1168" s="63"/>
      <c r="BM1168" s="63"/>
      <c r="BN1168" s="63"/>
      <c r="BO1168" s="63"/>
      <c r="BR1168" s="63"/>
      <c r="BS1168" s="63"/>
      <c r="BT1168" s="63"/>
      <c r="BU1168" s="63"/>
      <c r="BV1168" s="63"/>
      <c r="BW1168" s="63"/>
      <c r="BX1168" s="63"/>
      <c r="BY1168" s="63"/>
      <c r="BZ1168" s="63"/>
      <c r="CA1168" s="63"/>
      <c r="CB1168" s="63"/>
      <c r="CC1168" s="63"/>
    </row>
    <row r="1169" spans="1:82" x14ac:dyDescent="0.35">
      <c r="A1169" s="97"/>
      <c r="B1169" s="82"/>
      <c r="C1169" s="82"/>
      <c r="D1169" s="82"/>
      <c r="E1169" s="82"/>
      <c r="F1169" s="63"/>
      <c r="G1169" s="63"/>
      <c r="H1169" s="63"/>
      <c r="I1169" s="63"/>
      <c r="J1169" s="63"/>
      <c r="K1169" s="63"/>
      <c r="L1169" s="63"/>
      <c r="M1169" s="63"/>
      <c r="N1169" s="63"/>
      <c r="O1169" s="63"/>
      <c r="P1169" s="63"/>
      <c r="Q1169" s="63"/>
      <c r="R1169" s="63"/>
      <c r="S1169" s="63"/>
      <c r="T1169" s="63"/>
      <c r="U1169" s="63"/>
      <c r="X1169" s="63"/>
      <c r="Y1169" s="63"/>
      <c r="Z1169" s="63"/>
      <c r="AA1169" s="63"/>
      <c r="AB1169" s="63"/>
      <c r="AC1169" s="63"/>
      <c r="AD1169" s="63"/>
      <c r="AE1169" s="110"/>
      <c r="AF1169" s="63"/>
      <c r="AG1169" s="63"/>
      <c r="AH1169" s="63"/>
      <c r="AI1169" s="63"/>
      <c r="AJ1169" s="63"/>
      <c r="AK1169" s="63"/>
      <c r="AL1169" s="63"/>
      <c r="AM1169" s="63"/>
      <c r="AN1169" s="63"/>
      <c r="AO1169" s="63"/>
      <c r="AP1169" s="63"/>
      <c r="AQ1169" s="63"/>
      <c r="AT1169" s="63"/>
      <c r="AU1169" s="63"/>
      <c r="AV1169" s="63"/>
      <c r="AW1169" s="63"/>
      <c r="AX1169" s="63"/>
      <c r="AY1169" s="63"/>
      <c r="AZ1169" s="63"/>
      <c r="BA1169" s="63"/>
      <c r="BB1169" s="63"/>
      <c r="BC1169" s="63"/>
      <c r="BD1169" s="63"/>
      <c r="BE1169" s="63"/>
      <c r="BF1169" s="63"/>
      <c r="BG1169" s="63"/>
      <c r="BH1169" s="63"/>
      <c r="BI1169" s="63"/>
      <c r="BJ1169" s="63"/>
      <c r="BK1169" s="63"/>
      <c r="BL1169" s="63"/>
      <c r="BM1169" s="63"/>
      <c r="BN1169" s="63"/>
      <c r="BO1169" s="63"/>
      <c r="BR1169" s="63"/>
      <c r="BS1169" s="63"/>
      <c r="BT1169" s="63"/>
      <c r="BU1169" s="63"/>
      <c r="BV1169" s="63"/>
      <c r="BW1169" s="63"/>
      <c r="BX1169" s="63"/>
      <c r="BY1169" s="63"/>
      <c r="BZ1169" s="63"/>
      <c r="CA1169" s="63"/>
      <c r="CB1169" s="63"/>
      <c r="CC1169" s="63"/>
    </row>
    <row r="1170" spans="1:82" x14ac:dyDescent="0.35">
      <c r="A1170" s="97"/>
      <c r="B1170" s="82"/>
      <c r="C1170" s="82"/>
      <c r="D1170" s="82"/>
      <c r="E1170" s="82"/>
      <c r="F1170" s="63"/>
      <c r="G1170" s="63"/>
      <c r="H1170" s="63"/>
      <c r="I1170" s="63"/>
      <c r="J1170" s="63"/>
      <c r="K1170" s="63"/>
      <c r="L1170" s="63"/>
      <c r="M1170" s="63"/>
      <c r="N1170" s="63"/>
      <c r="O1170" s="63"/>
      <c r="P1170" s="63"/>
      <c r="Q1170" s="63"/>
      <c r="R1170" s="63"/>
      <c r="S1170" s="63"/>
      <c r="T1170" s="63"/>
      <c r="U1170" s="63"/>
      <c r="X1170" s="63"/>
      <c r="Y1170" s="63"/>
      <c r="Z1170" s="63"/>
      <c r="AA1170" s="63"/>
      <c r="AB1170" s="63"/>
      <c r="AC1170" s="63"/>
      <c r="AD1170" s="63"/>
      <c r="AE1170" s="110"/>
      <c r="AF1170" s="63"/>
      <c r="AG1170" s="63"/>
      <c r="AH1170" s="63"/>
      <c r="AI1170" s="63"/>
      <c r="AJ1170" s="63"/>
      <c r="AK1170" s="63"/>
      <c r="AL1170" s="63"/>
      <c r="AM1170" s="63"/>
      <c r="AN1170" s="63"/>
      <c r="AO1170" s="63"/>
      <c r="AP1170" s="63"/>
      <c r="AQ1170" s="63"/>
      <c r="AT1170" s="63"/>
      <c r="AU1170" s="63"/>
      <c r="AV1170" s="63"/>
      <c r="AW1170" s="63"/>
      <c r="AX1170" s="63"/>
      <c r="AY1170" s="63"/>
      <c r="AZ1170" s="63"/>
      <c r="BA1170" s="63"/>
      <c r="BB1170" s="63"/>
      <c r="BC1170" s="63"/>
      <c r="BD1170" s="63"/>
      <c r="BE1170" s="63"/>
      <c r="BF1170" s="63"/>
      <c r="BG1170" s="63"/>
      <c r="BH1170" s="63"/>
      <c r="BI1170" s="63"/>
      <c r="BJ1170" s="63"/>
      <c r="BK1170" s="63"/>
      <c r="BL1170" s="63"/>
      <c r="BM1170" s="63"/>
      <c r="BN1170" s="63"/>
      <c r="BO1170" s="63"/>
      <c r="BR1170" s="63"/>
      <c r="BS1170" s="63"/>
      <c r="BT1170" s="63"/>
      <c r="BU1170" s="63"/>
      <c r="BV1170" s="63"/>
      <c r="BW1170" s="63"/>
      <c r="BX1170" s="63"/>
      <c r="BY1170" s="63"/>
      <c r="BZ1170" s="63"/>
      <c r="CA1170" s="63"/>
      <c r="CB1170" s="63"/>
      <c r="CC1170" s="63"/>
    </row>
    <row r="1171" spans="1:82" x14ac:dyDescent="0.35">
      <c r="A1171" s="97"/>
      <c r="B1171" s="82"/>
      <c r="C1171" s="82"/>
      <c r="D1171" s="82"/>
      <c r="E1171" s="82"/>
      <c r="F1171" s="63"/>
      <c r="G1171" s="63"/>
      <c r="H1171" s="63"/>
      <c r="I1171" s="63"/>
      <c r="J1171" s="63"/>
      <c r="K1171" s="63"/>
      <c r="L1171" s="63"/>
      <c r="M1171" s="63"/>
      <c r="N1171" s="63"/>
      <c r="O1171" s="63"/>
      <c r="P1171" s="63"/>
      <c r="Q1171" s="63"/>
      <c r="R1171" s="63"/>
      <c r="S1171" s="63"/>
      <c r="T1171" s="63"/>
      <c r="U1171" s="63"/>
      <c r="X1171" s="63"/>
      <c r="Y1171" s="63"/>
      <c r="Z1171" s="63"/>
      <c r="AA1171" s="63"/>
      <c r="AB1171" s="63"/>
      <c r="AC1171" s="63"/>
      <c r="AD1171" s="63"/>
      <c r="AE1171" s="110"/>
      <c r="AF1171" s="63"/>
      <c r="AG1171" s="63"/>
      <c r="AH1171" s="63"/>
      <c r="AI1171" s="63"/>
      <c r="AJ1171" s="63"/>
      <c r="AK1171" s="63"/>
      <c r="AL1171" s="63"/>
      <c r="AM1171" s="63"/>
      <c r="AN1171" s="63"/>
      <c r="AO1171" s="63"/>
      <c r="AP1171" s="63"/>
      <c r="AQ1171" s="63"/>
      <c r="AT1171" s="63"/>
      <c r="AU1171" s="63"/>
      <c r="AV1171" s="63"/>
      <c r="AW1171" s="63"/>
      <c r="AX1171" s="63"/>
      <c r="AY1171" s="63"/>
      <c r="AZ1171" s="63"/>
      <c r="BA1171" s="63"/>
      <c r="BB1171" s="63"/>
      <c r="BC1171" s="63"/>
      <c r="BD1171" s="63"/>
      <c r="BE1171" s="63"/>
      <c r="BF1171" s="63"/>
      <c r="BG1171" s="63"/>
      <c r="BH1171" s="63"/>
      <c r="BI1171" s="63"/>
      <c r="BJ1171" s="63"/>
      <c r="BK1171" s="63"/>
      <c r="BL1171" s="63"/>
      <c r="BM1171" s="63"/>
      <c r="BN1171" s="63"/>
      <c r="BO1171" s="63"/>
      <c r="BR1171" s="63"/>
      <c r="BS1171" s="63"/>
      <c r="BT1171" s="63"/>
      <c r="BU1171" s="63"/>
      <c r="BV1171" s="63"/>
      <c r="BW1171" s="63"/>
      <c r="BX1171" s="63"/>
      <c r="BY1171" s="63"/>
      <c r="BZ1171" s="63"/>
      <c r="CA1171" s="63"/>
      <c r="CB1171" s="63"/>
      <c r="CC1171" s="63"/>
    </row>
    <row r="1172" spans="1:82" x14ac:dyDescent="0.35">
      <c r="A1172" s="97"/>
      <c r="B1172" s="82"/>
      <c r="C1172" s="82"/>
      <c r="D1172" s="82"/>
      <c r="E1172" s="82"/>
      <c r="F1172" s="63"/>
      <c r="G1172" s="63"/>
      <c r="H1172" s="63"/>
      <c r="I1172" s="63"/>
      <c r="J1172" s="63"/>
      <c r="K1172" s="63"/>
      <c r="L1172" s="63"/>
      <c r="M1172" s="63"/>
      <c r="N1172" s="63"/>
      <c r="O1172" s="63"/>
      <c r="P1172" s="63"/>
      <c r="Q1172" s="63"/>
      <c r="R1172" s="63"/>
      <c r="S1172" s="63"/>
      <c r="T1172" s="63"/>
      <c r="U1172" s="63"/>
      <c r="X1172" s="63"/>
      <c r="Y1172" s="63"/>
      <c r="Z1172" s="63"/>
      <c r="AA1172" s="63"/>
      <c r="AB1172" s="63"/>
      <c r="AC1172" s="63"/>
      <c r="AD1172" s="63"/>
      <c r="AE1172" s="110"/>
      <c r="AF1172" s="63"/>
      <c r="AG1172" s="63"/>
      <c r="AH1172" s="63"/>
      <c r="AI1172" s="63"/>
      <c r="AJ1172" s="63"/>
      <c r="AK1172" s="63"/>
      <c r="AL1172" s="63"/>
      <c r="AM1172" s="63"/>
      <c r="AN1172" s="63"/>
      <c r="AO1172" s="63"/>
      <c r="AP1172" s="63"/>
      <c r="AQ1172" s="63"/>
      <c r="AT1172" s="63"/>
      <c r="AU1172" s="63"/>
      <c r="AV1172" s="63"/>
      <c r="AW1172" s="63"/>
      <c r="AX1172" s="63"/>
      <c r="AY1172" s="63"/>
      <c r="AZ1172" s="63"/>
      <c r="BA1172" s="63"/>
      <c r="BB1172" s="63"/>
      <c r="BC1172" s="63"/>
      <c r="BD1172" s="63"/>
      <c r="BE1172" s="63"/>
      <c r="BF1172" s="63"/>
      <c r="BG1172" s="63"/>
      <c r="BH1172" s="63"/>
      <c r="BI1172" s="63"/>
      <c r="BJ1172" s="63"/>
      <c r="BK1172" s="63"/>
      <c r="BL1172" s="63"/>
      <c r="BM1172" s="63"/>
      <c r="BN1172" s="63"/>
      <c r="BO1172" s="63"/>
      <c r="BR1172" s="63"/>
      <c r="BS1172" s="63"/>
      <c r="BT1172" s="63"/>
      <c r="BU1172" s="63"/>
      <c r="BV1172" s="63"/>
      <c r="BW1172" s="63"/>
      <c r="BX1172" s="63"/>
      <c r="BY1172" s="63"/>
      <c r="BZ1172" s="63"/>
      <c r="CA1172" s="63"/>
      <c r="CB1172" s="63"/>
      <c r="CC1172" s="63"/>
    </row>
    <row r="1173" spans="1:82" s="100" customFormat="1" x14ac:dyDescent="0.35">
      <c r="A1173" s="98"/>
      <c r="B1173" s="99"/>
      <c r="C1173" s="99"/>
      <c r="D1173" s="99"/>
      <c r="E1173" s="99"/>
      <c r="V1173" s="63"/>
      <c r="W1173" s="63"/>
      <c r="AE1173" s="101"/>
      <c r="AR1173" s="63"/>
      <c r="AS1173" s="63"/>
      <c r="AT1173" s="102"/>
      <c r="BO1173" s="102"/>
      <c r="BP1173" s="63"/>
      <c r="BQ1173" s="63"/>
      <c r="CD1173" s="63"/>
    </row>
    <row r="1174" spans="1:82" s="78" customFormat="1" x14ac:dyDescent="0.35">
      <c r="A1174" s="104"/>
      <c r="B1174" s="105"/>
      <c r="C1174" s="105"/>
      <c r="D1174" s="105"/>
      <c r="E1174" s="105"/>
      <c r="V1174" s="63"/>
      <c r="W1174" s="63"/>
      <c r="AE1174" s="79"/>
      <c r="AR1174" s="63"/>
      <c r="AS1174" s="63"/>
      <c r="AT1174" s="103"/>
      <c r="BO1174" s="103"/>
      <c r="BP1174" s="63"/>
      <c r="BQ1174" s="63"/>
      <c r="CD1174" s="63"/>
    </row>
    <row r="1175" spans="1:82" x14ac:dyDescent="0.35">
      <c r="A1175" s="97"/>
      <c r="B1175" s="82"/>
      <c r="C1175" s="82"/>
      <c r="D1175" s="82"/>
      <c r="E1175" s="82"/>
      <c r="F1175" s="63"/>
      <c r="G1175" s="63"/>
      <c r="H1175" s="63"/>
      <c r="I1175" s="63"/>
      <c r="J1175" s="63"/>
      <c r="K1175" s="63"/>
      <c r="L1175" s="63"/>
      <c r="M1175" s="63"/>
      <c r="N1175" s="63"/>
      <c r="O1175" s="63"/>
      <c r="P1175" s="63"/>
      <c r="Q1175" s="63"/>
      <c r="R1175" s="63"/>
      <c r="S1175" s="63"/>
      <c r="T1175" s="63"/>
      <c r="U1175" s="63"/>
      <c r="X1175" s="63"/>
      <c r="Y1175" s="63"/>
      <c r="Z1175" s="63"/>
      <c r="AA1175" s="63"/>
      <c r="AB1175" s="63"/>
      <c r="AC1175" s="63"/>
      <c r="AD1175" s="63"/>
      <c r="AE1175" s="110"/>
      <c r="AF1175" s="63"/>
      <c r="AG1175" s="63"/>
      <c r="AH1175" s="63"/>
      <c r="AI1175" s="63"/>
      <c r="AJ1175" s="63"/>
      <c r="AK1175" s="63"/>
      <c r="AL1175" s="63"/>
      <c r="AM1175" s="63"/>
      <c r="AN1175" s="63"/>
      <c r="AO1175" s="63"/>
      <c r="AP1175" s="63"/>
      <c r="AQ1175" s="63"/>
      <c r="AT1175" s="63"/>
      <c r="AU1175" s="63"/>
      <c r="AV1175" s="63"/>
      <c r="AW1175" s="63"/>
      <c r="AX1175" s="63"/>
      <c r="AY1175" s="63"/>
      <c r="AZ1175" s="63"/>
      <c r="BA1175" s="63"/>
      <c r="BB1175" s="63"/>
      <c r="BC1175" s="63"/>
      <c r="BD1175" s="63"/>
      <c r="BE1175" s="63"/>
      <c r="BF1175" s="63"/>
      <c r="BG1175" s="63"/>
      <c r="BH1175" s="63"/>
      <c r="BI1175" s="63"/>
      <c r="BJ1175" s="63"/>
      <c r="BK1175" s="63"/>
      <c r="BL1175" s="63"/>
      <c r="BM1175" s="63"/>
      <c r="BN1175" s="63"/>
      <c r="BO1175" s="63"/>
      <c r="BR1175" s="63"/>
      <c r="BS1175" s="63"/>
      <c r="BT1175" s="63"/>
      <c r="BU1175" s="63"/>
      <c r="BV1175" s="63"/>
      <c r="BW1175" s="63"/>
      <c r="BX1175" s="63"/>
      <c r="BY1175" s="63"/>
      <c r="BZ1175" s="63"/>
      <c r="CA1175" s="63"/>
      <c r="CB1175" s="63"/>
      <c r="CC1175" s="63"/>
    </row>
    <row r="1176" spans="1:82" x14ac:dyDescent="0.35">
      <c r="A1176" s="97"/>
      <c r="B1176" s="82"/>
      <c r="C1176" s="82"/>
      <c r="D1176" s="82"/>
      <c r="E1176" s="82"/>
      <c r="F1176" s="63"/>
      <c r="G1176" s="63"/>
      <c r="H1176" s="63"/>
      <c r="I1176" s="63"/>
      <c r="J1176" s="63"/>
      <c r="K1176" s="63"/>
      <c r="L1176" s="63"/>
      <c r="M1176" s="63"/>
      <c r="N1176" s="63"/>
      <c r="O1176" s="63"/>
      <c r="P1176" s="63"/>
      <c r="Q1176" s="63"/>
      <c r="R1176" s="63"/>
      <c r="S1176" s="63"/>
      <c r="T1176" s="63"/>
      <c r="U1176" s="63"/>
      <c r="X1176" s="63"/>
      <c r="Y1176" s="63"/>
      <c r="Z1176" s="63"/>
      <c r="AA1176" s="63"/>
      <c r="AB1176" s="63"/>
      <c r="AC1176" s="63"/>
      <c r="AD1176" s="63"/>
      <c r="AE1176" s="110"/>
      <c r="AF1176" s="63"/>
      <c r="AG1176" s="63"/>
      <c r="AH1176" s="63"/>
      <c r="AI1176" s="63"/>
      <c r="AJ1176" s="63"/>
      <c r="AK1176" s="63"/>
      <c r="AL1176" s="63"/>
      <c r="AM1176" s="63"/>
      <c r="AN1176" s="63"/>
      <c r="AO1176" s="63"/>
      <c r="AP1176" s="63"/>
      <c r="AQ1176" s="63"/>
      <c r="AT1176" s="63"/>
      <c r="AU1176" s="63"/>
      <c r="AV1176" s="63"/>
      <c r="AW1176" s="63"/>
      <c r="AX1176" s="63"/>
      <c r="AY1176" s="63"/>
      <c r="AZ1176" s="63"/>
      <c r="BA1176" s="63"/>
      <c r="BB1176" s="63"/>
      <c r="BC1176" s="63"/>
      <c r="BD1176" s="63"/>
      <c r="BE1176" s="63"/>
      <c r="BF1176" s="63"/>
      <c r="BG1176" s="63"/>
      <c r="BH1176" s="63"/>
      <c r="BI1176" s="63"/>
      <c r="BJ1176" s="63"/>
      <c r="BK1176" s="63"/>
      <c r="BL1176" s="63"/>
      <c r="BM1176" s="63"/>
      <c r="BN1176" s="63"/>
      <c r="BO1176" s="63"/>
      <c r="BR1176" s="63"/>
      <c r="BS1176" s="63"/>
      <c r="BT1176" s="63"/>
      <c r="BU1176" s="63"/>
      <c r="BV1176" s="63"/>
      <c r="BW1176" s="63"/>
      <c r="BX1176" s="63"/>
      <c r="BY1176" s="63"/>
      <c r="BZ1176" s="63"/>
      <c r="CA1176" s="63"/>
      <c r="CB1176" s="63"/>
      <c r="CC1176" s="63"/>
    </row>
    <row r="1177" spans="1:82" x14ac:dyDescent="0.35">
      <c r="A1177" s="97"/>
      <c r="B1177" s="82"/>
      <c r="C1177" s="82"/>
      <c r="D1177" s="82"/>
      <c r="E1177" s="82"/>
      <c r="F1177" s="63"/>
      <c r="G1177" s="63"/>
      <c r="H1177" s="63"/>
      <c r="I1177" s="63"/>
      <c r="J1177" s="63"/>
      <c r="K1177" s="63"/>
      <c r="L1177" s="63"/>
      <c r="M1177" s="63"/>
      <c r="N1177" s="63"/>
      <c r="O1177" s="63"/>
      <c r="P1177" s="63"/>
      <c r="Q1177" s="63"/>
      <c r="R1177" s="63"/>
      <c r="S1177" s="63"/>
      <c r="T1177" s="63"/>
      <c r="U1177" s="63"/>
      <c r="X1177" s="63"/>
      <c r="Y1177" s="63"/>
      <c r="Z1177" s="63"/>
      <c r="AA1177" s="63"/>
      <c r="AB1177" s="63"/>
      <c r="AC1177" s="63"/>
      <c r="AD1177" s="63"/>
      <c r="AE1177" s="110"/>
      <c r="AF1177" s="63"/>
      <c r="AG1177" s="63"/>
      <c r="AH1177" s="63"/>
      <c r="AI1177" s="63"/>
      <c r="AJ1177" s="63"/>
      <c r="AK1177" s="63"/>
      <c r="AL1177" s="63"/>
      <c r="AM1177" s="63"/>
      <c r="AN1177" s="63"/>
      <c r="AO1177" s="63"/>
      <c r="AP1177" s="63"/>
      <c r="AQ1177" s="63"/>
      <c r="AT1177" s="63"/>
      <c r="AU1177" s="63"/>
      <c r="AV1177" s="63"/>
      <c r="AW1177" s="63"/>
      <c r="AX1177" s="63"/>
      <c r="AY1177" s="63"/>
      <c r="AZ1177" s="63"/>
      <c r="BA1177" s="63"/>
      <c r="BB1177" s="63"/>
      <c r="BC1177" s="63"/>
      <c r="BD1177" s="63"/>
      <c r="BE1177" s="63"/>
      <c r="BF1177" s="63"/>
      <c r="BG1177" s="63"/>
      <c r="BH1177" s="63"/>
      <c r="BI1177" s="63"/>
      <c r="BJ1177" s="63"/>
      <c r="BK1177" s="63"/>
      <c r="BL1177" s="63"/>
      <c r="BM1177" s="63"/>
      <c r="BN1177" s="63"/>
      <c r="BO1177" s="63"/>
      <c r="BR1177" s="63"/>
      <c r="BS1177" s="63"/>
      <c r="BT1177" s="63"/>
      <c r="BU1177" s="63"/>
      <c r="BV1177" s="63"/>
      <c r="BW1177" s="63"/>
      <c r="BX1177" s="63"/>
      <c r="BY1177" s="63"/>
      <c r="BZ1177" s="63"/>
      <c r="CA1177" s="63"/>
      <c r="CB1177" s="63"/>
      <c r="CC1177" s="63"/>
    </row>
    <row r="1178" spans="1:82" x14ac:dyDescent="0.35">
      <c r="A1178" s="97"/>
      <c r="B1178" s="82"/>
      <c r="C1178" s="82"/>
      <c r="D1178" s="82"/>
      <c r="E1178" s="82"/>
      <c r="F1178" s="63"/>
      <c r="G1178" s="63"/>
      <c r="H1178" s="63"/>
      <c r="I1178" s="63"/>
      <c r="J1178" s="63"/>
      <c r="K1178" s="63"/>
      <c r="L1178" s="63"/>
      <c r="M1178" s="63"/>
      <c r="N1178" s="63"/>
      <c r="O1178" s="63"/>
      <c r="P1178" s="63"/>
      <c r="Q1178" s="63"/>
      <c r="R1178" s="63"/>
      <c r="S1178" s="63"/>
      <c r="T1178" s="63"/>
      <c r="U1178" s="63"/>
      <c r="X1178" s="63"/>
      <c r="Y1178" s="63"/>
      <c r="Z1178" s="63"/>
      <c r="AA1178" s="63"/>
      <c r="AB1178" s="63"/>
      <c r="AC1178" s="63"/>
      <c r="AD1178" s="63"/>
      <c r="AE1178" s="110"/>
      <c r="AF1178" s="63"/>
      <c r="AG1178" s="63"/>
      <c r="AH1178" s="63"/>
      <c r="AI1178" s="63"/>
      <c r="AJ1178" s="63"/>
      <c r="AK1178" s="63"/>
      <c r="AL1178" s="63"/>
      <c r="AM1178" s="63"/>
      <c r="AN1178" s="63"/>
      <c r="AO1178" s="63"/>
      <c r="AP1178" s="63"/>
      <c r="AQ1178" s="63"/>
      <c r="AT1178" s="63"/>
      <c r="AU1178" s="63"/>
      <c r="AV1178" s="63"/>
      <c r="AW1178" s="63"/>
      <c r="AX1178" s="63"/>
      <c r="AY1178" s="63"/>
      <c r="AZ1178" s="63"/>
      <c r="BA1178" s="63"/>
      <c r="BB1178" s="63"/>
      <c r="BC1178" s="63"/>
      <c r="BD1178" s="63"/>
      <c r="BE1178" s="63"/>
      <c r="BF1178" s="63"/>
      <c r="BG1178" s="63"/>
      <c r="BH1178" s="63"/>
      <c r="BI1178" s="63"/>
      <c r="BJ1178" s="63"/>
      <c r="BK1178" s="63"/>
      <c r="BL1178" s="63"/>
      <c r="BM1178" s="63"/>
      <c r="BN1178" s="63"/>
      <c r="BO1178" s="63"/>
      <c r="BR1178" s="63"/>
      <c r="BS1178" s="63"/>
      <c r="BT1178" s="63"/>
      <c r="BU1178" s="63"/>
      <c r="BV1178" s="63"/>
      <c r="BW1178" s="63"/>
      <c r="BX1178" s="63"/>
      <c r="BY1178" s="63"/>
      <c r="BZ1178" s="63"/>
      <c r="CA1178" s="63"/>
      <c r="CB1178" s="63"/>
      <c r="CC1178" s="63"/>
    </row>
    <row r="1179" spans="1:82" x14ac:dyDescent="0.35">
      <c r="A1179" s="97"/>
      <c r="B1179" s="82"/>
      <c r="C1179" s="82"/>
      <c r="D1179" s="82"/>
      <c r="E1179" s="82"/>
      <c r="F1179" s="63"/>
      <c r="G1179" s="63"/>
      <c r="H1179" s="63"/>
      <c r="I1179" s="63"/>
      <c r="J1179" s="63"/>
      <c r="K1179" s="63"/>
      <c r="L1179" s="63"/>
      <c r="M1179" s="63"/>
      <c r="N1179" s="63"/>
      <c r="O1179" s="63"/>
      <c r="P1179" s="63"/>
      <c r="Q1179" s="63"/>
      <c r="R1179" s="63"/>
      <c r="S1179" s="63"/>
      <c r="T1179" s="63"/>
      <c r="U1179" s="63"/>
      <c r="X1179" s="63"/>
      <c r="Y1179" s="63"/>
      <c r="Z1179" s="63"/>
      <c r="AA1179" s="63"/>
      <c r="AB1179" s="63"/>
      <c r="AC1179" s="63"/>
      <c r="AD1179" s="63"/>
      <c r="AE1179" s="110"/>
      <c r="AF1179" s="63"/>
      <c r="AG1179" s="63"/>
      <c r="AH1179" s="63"/>
      <c r="AI1179" s="63"/>
      <c r="AJ1179" s="63"/>
      <c r="AK1179" s="63"/>
      <c r="AL1179" s="63"/>
      <c r="AM1179" s="63"/>
      <c r="AN1179" s="63"/>
      <c r="AO1179" s="63"/>
      <c r="AP1179" s="63"/>
      <c r="AQ1179" s="63"/>
      <c r="AT1179" s="63"/>
      <c r="AU1179" s="63"/>
      <c r="AV1179" s="63"/>
      <c r="AW1179" s="63"/>
      <c r="AX1179" s="63"/>
      <c r="AY1179" s="63"/>
      <c r="AZ1179" s="63"/>
      <c r="BA1179" s="63"/>
      <c r="BB1179" s="63"/>
      <c r="BC1179" s="63"/>
      <c r="BD1179" s="63"/>
      <c r="BE1179" s="63"/>
      <c r="BF1179" s="63"/>
      <c r="BG1179" s="63"/>
      <c r="BH1179" s="63"/>
      <c r="BI1179" s="63"/>
      <c r="BJ1179" s="63"/>
      <c r="BK1179" s="63"/>
      <c r="BL1179" s="63"/>
      <c r="BM1179" s="63"/>
      <c r="BN1179" s="63"/>
      <c r="BO1179" s="63"/>
      <c r="BR1179" s="63"/>
      <c r="BS1179" s="63"/>
      <c r="BT1179" s="63"/>
      <c r="BU1179" s="63"/>
      <c r="BV1179" s="63"/>
      <c r="BW1179" s="63"/>
      <c r="BX1179" s="63"/>
      <c r="BY1179" s="63"/>
      <c r="BZ1179" s="63"/>
      <c r="CA1179" s="63"/>
      <c r="CB1179" s="63"/>
      <c r="CC1179" s="63"/>
    </row>
    <row r="1180" spans="1:82" x14ac:dyDescent="0.35">
      <c r="A1180" s="97"/>
      <c r="B1180" s="82"/>
      <c r="C1180" s="82"/>
      <c r="D1180" s="82"/>
      <c r="E1180" s="82"/>
      <c r="F1180" s="63"/>
      <c r="G1180" s="63"/>
      <c r="H1180" s="63"/>
      <c r="I1180" s="63"/>
      <c r="J1180" s="63"/>
      <c r="K1180" s="63"/>
      <c r="L1180" s="63"/>
      <c r="M1180" s="63"/>
      <c r="N1180" s="63"/>
      <c r="O1180" s="63"/>
      <c r="P1180" s="63"/>
      <c r="Q1180" s="63"/>
      <c r="R1180" s="63"/>
      <c r="S1180" s="63"/>
      <c r="T1180" s="63"/>
      <c r="U1180" s="63"/>
      <c r="X1180" s="63"/>
      <c r="Y1180" s="63"/>
      <c r="Z1180" s="63"/>
      <c r="AA1180" s="63"/>
      <c r="AB1180" s="63"/>
      <c r="AC1180" s="63"/>
      <c r="AD1180" s="63"/>
      <c r="AE1180" s="110"/>
      <c r="AF1180" s="63"/>
      <c r="AG1180" s="63"/>
      <c r="AH1180" s="63"/>
      <c r="AI1180" s="63"/>
      <c r="AJ1180" s="63"/>
      <c r="AK1180" s="63"/>
      <c r="AL1180" s="63"/>
      <c r="AM1180" s="63"/>
      <c r="AN1180" s="63"/>
      <c r="AO1180" s="63"/>
      <c r="AP1180" s="63"/>
      <c r="AQ1180" s="63"/>
      <c r="AT1180" s="63"/>
      <c r="AU1180" s="63"/>
      <c r="AV1180" s="63"/>
      <c r="AW1180" s="63"/>
      <c r="AX1180" s="63"/>
      <c r="AY1180" s="63"/>
      <c r="AZ1180" s="63"/>
      <c r="BA1180" s="63"/>
      <c r="BB1180" s="63"/>
      <c r="BC1180" s="63"/>
      <c r="BD1180" s="63"/>
      <c r="BE1180" s="63"/>
      <c r="BF1180" s="63"/>
      <c r="BG1180" s="63"/>
      <c r="BH1180" s="63"/>
      <c r="BI1180" s="63"/>
      <c r="BJ1180" s="63"/>
      <c r="BK1180" s="63"/>
      <c r="BL1180" s="63"/>
      <c r="BM1180" s="63"/>
      <c r="BN1180" s="63"/>
      <c r="BO1180" s="63"/>
      <c r="BR1180" s="63"/>
      <c r="BS1180" s="63"/>
      <c r="BT1180" s="63"/>
      <c r="BU1180" s="63"/>
      <c r="BV1180" s="63"/>
      <c r="BW1180" s="63"/>
      <c r="BX1180" s="63"/>
      <c r="BY1180" s="63"/>
      <c r="BZ1180" s="63"/>
      <c r="CA1180" s="63"/>
      <c r="CB1180" s="63"/>
      <c r="CC1180" s="63"/>
    </row>
    <row r="1181" spans="1:82" x14ac:dyDescent="0.35">
      <c r="A1181" s="97"/>
      <c r="B1181" s="82"/>
      <c r="C1181" s="82"/>
      <c r="D1181" s="82"/>
      <c r="E1181" s="82"/>
      <c r="F1181" s="63"/>
      <c r="G1181" s="63"/>
      <c r="H1181" s="63"/>
      <c r="I1181" s="63"/>
      <c r="J1181" s="63"/>
      <c r="K1181" s="63"/>
      <c r="L1181" s="63"/>
      <c r="M1181" s="63"/>
      <c r="N1181" s="63"/>
      <c r="O1181" s="63"/>
      <c r="P1181" s="63"/>
      <c r="Q1181" s="63"/>
      <c r="R1181" s="63"/>
      <c r="S1181" s="63"/>
      <c r="T1181" s="63"/>
      <c r="U1181" s="63"/>
      <c r="X1181" s="63"/>
      <c r="Y1181" s="63"/>
      <c r="Z1181" s="63"/>
      <c r="AA1181" s="63"/>
      <c r="AB1181" s="63"/>
      <c r="AC1181" s="63"/>
      <c r="AD1181" s="63"/>
      <c r="AE1181" s="110"/>
      <c r="AF1181" s="63"/>
      <c r="AG1181" s="63"/>
      <c r="AH1181" s="63"/>
      <c r="AI1181" s="63"/>
      <c r="AJ1181" s="63"/>
      <c r="AK1181" s="63"/>
      <c r="AL1181" s="63"/>
      <c r="AM1181" s="63"/>
      <c r="AN1181" s="63"/>
      <c r="AO1181" s="63"/>
      <c r="AP1181" s="63"/>
      <c r="AQ1181" s="63"/>
      <c r="AT1181" s="63"/>
      <c r="AU1181" s="63"/>
      <c r="AV1181" s="63"/>
      <c r="AW1181" s="63"/>
      <c r="AX1181" s="63"/>
      <c r="AY1181" s="63"/>
      <c r="AZ1181" s="63"/>
      <c r="BA1181" s="63"/>
      <c r="BB1181" s="63"/>
      <c r="BC1181" s="63"/>
      <c r="BD1181" s="63"/>
      <c r="BE1181" s="63"/>
      <c r="BF1181" s="63"/>
      <c r="BG1181" s="63"/>
      <c r="BH1181" s="63"/>
      <c r="BI1181" s="63"/>
      <c r="BJ1181" s="63"/>
      <c r="BK1181" s="63"/>
      <c r="BL1181" s="63"/>
      <c r="BM1181" s="63"/>
      <c r="BN1181" s="63"/>
      <c r="BO1181" s="63"/>
      <c r="BR1181" s="63"/>
      <c r="BS1181" s="63"/>
      <c r="BT1181" s="63"/>
      <c r="BU1181" s="63"/>
      <c r="BV1181" s="63"/>
      <c r="BW1181" s="63"/>
      <c r="BX1181" s="63"/>
      <c r="BY1181" s="63"/>
      <c r="BZ1181" s="63"/>
      <c r="CA1181" s="63"/>
      <c r="CB1181" s="63"/>
      <c r="CC1181" s="63"/>
    </row>
    <row r="1182" spans="1:82" x14ac:dyDescent="0.35">
      <c r="A1182" s="97"/>
      <c r="B1182" s="82"/>
      <c r="C1182" s="82"/>
      <c r="D1182" s="82"/>
      <c r="E1182" s="82"/>
      <c r="F1182" s="63"/>
      <c r="G1182" s="63"/>
      <c r="H1182" s="63"/>
      <c r="I1182" s="63"/>
      <c r="J1182" s="63"/>
      <c r="K1182" s="63"/>
      <c r="L1182" s="63"/>
      <c r="M1182" s="63"/>
      <c r="N1182" s="63"/>
      <c r="O1182" s="63"/>
      <c r="P1182" s="63"/>
      <c r="Q1182" s="63"/>
      <c r="R1182" s="63"/>
      <c r="S1182" s="63"/>
      <c r="T1182" s="63"/>
      <c r="U1182" s="63"/>
      <c r="X1182" s="63"/>
      <c r="Y1182" s="63"/>
      <c r="Z1182" s="63"/>
      <c r="AA1182" s="63"/>
      <c r="AB1182" s="63"/>
      <c r="AC1182" s="63"/>
      <c r="AD1182" s="63"/>
      <c r="AE1182" s="110"/>
      <c r="AF1182" s="63"/>
      <c r="AG1182" s="63"/>
      <c r="AH1182" s="63"/>
      <c r="AI1182" s="63"/>
      <c r="AJ1182" s="63"/>
      <c r="AK1182" s="63"/>
      <c r="AL1182" s="63"/>
      <c r="AM1182" s="63"/>
      <c r="AN1182" s="63"/>
      <c r="AO1182" s="63"/>
      <c r="AP1182" s="63"/>
      <c r="AQ1182" s="63"/>
      <c r="AT1182" s="63"/>
      <c r="AU1182" s="63"/>
      <c r="AV1182" s="63"/>
      <c r="AW1182" s="63"/>
      <c r="AX1182" s="63"/>
      <c r="AY1182" s="63"/>
      <c r="AZ1182" s="63"/>
      <c r="BA1182" s="63"/>
      <c r="BB1182" s="63"/>
      <c r="BC1182" s="63"/>
      <c r="BD1182" s="63"/>
      <c r="BE1182" s="63"/>
      <c r="BF1182" s="63"/>
      <c r="BG1182" s="63"/>
      <c r="BH1182" s="63"/>
      <c r="BI1182" s="63"/>
      <c r="BJ1182" s="63"/>
      <c r="BK1182" s="63"/>
      <c r="BL1182" s="63"/>
      <c r="BM1182" s="63"/>
      <c r="BN1182" s="63"/>
      <c r="BO1182" s="63"/>
      <c r="BR1182" s="63"/>
      <c r="BS1182" s="63"/>
      <c r="BT1182" s="63"/>
      <c r="BU1182" s="63"/>
      <c r="BV1182" s="63"/>
      <c r="BW1182" s="63"/>
      <c r="BX1182" s="63"/>
      <c r="BY1182" s="63"/>
      <c r="BZ1182" s="63"/>
      <c r="CA1182" s="63"/>
      <c r="CB1182" s="63"/>
      <c r="CC1182" s="63"/>
    </row>
    <row r="1183" spans="1:82" x14ac:dyDescent="0.35">
      <c r="A1183" s="97"/>
      <c r="B1183" s="82"/>
      <c r="C1183" s="82"/>
      <c r="D1183" s="82"/>
      <c r="E1183" s="82"/>
      <c r="F1183" s="63"/>
      <c r="G1183" s="63"/>
      <c r="H1183" s="63"/>
      <c r="I1183" s="63"/>
      <c r="J1183" s="63"/>
      <c r="K1183" s="63"/>
      <c r="L1183" s="63"/>
      <c r="M1183" s="63"/>
      <c r="N1183" s="63"/>
      <c r="O1183" s="63"/>
      <c r="P1183" s="63"/>
      <c r="Q1183" s="63"/>
      <c r="R1183" s="63"/>
      <c r="S1183" s="63"/>
      <c r="T1183" s="63"/>
      <c r="U1183" s="63"/>
      <c r="X1183" s="63"/>
      <c r="Y1183" s="63"/>
      <c r="Z1183" s="63"/>
      <c r="AA1183" s="63"/>
      <c r="AB1183" s="63"/>
      <c r="AC1183" s="63"/>
      <c r="AD1183" s="63"/>
      <c r="AE1183" s="110"/>
      <c r="AF1183" s="63"/>
      <c r="AG1183" s="63"/>
      <c r="AH1183" s="63"/>
      <c r="AI1183" s="63"/>
      <c r="AJ1183" s="63"/>
      <c r="AK1183" s="63"/>
      <c r="AL1183" s="63"/>
      <c r="AM1183" s="63"/>
      <c r="AN1183" s="63"/>
      <c r="AO1183" s="63"/>
      <c r="AP1183" s="63"/>
      <c r="AQ1183" s="63"/>
      <c r="AT1183" s="63"/>
      <c r="AU1183" s="63"/>
      <c r="AV1183" s="63"/>
      <c r="AW1183" s="63"/>
      <c r="AX1183" s="63"/>
      <c r="AY1183" s="63"/>
      <c r="AZ1183" s="63"/>
      <c r="BA1183" s="63"/>
      <c r="BB1183" s="63"/>
      <c r="BC1183" s="63"/>
      <c r="BD1183" s="63"/>
      <c r="BE1183" s="63"/>
      <c r="BF1183" s="63"/>
      <c r="BG1183" s="63"/>
      <c r="BH1183" s="63"/>
      <c r="BI1183" s="63"/>
      <c r="BJ1183" s="63"/>
      <c r="BK1183" s="63"/>
      <c r="BL1183" s="63"/>
      <c r="BM1183" s="63"/>
      <c r="BN1183" s="63"/>
      <c r="BO1183" s="63"/>
      <c r="BR1183" s="63"/>
      <c r="BS1183" s="63"/>
      <c r="BT1183" s="63"/>
      <c r="BU1183" s="63"/>
      <c r="BV1183" s="63"/>
      <c r="BW1183" s="63"/>
      <c r="BX1183" s="63"/>
      <c r="BY1183" s="63"/>
      <c r="BZ1183" s="63"/>
      <c r="CA1183" s="63"/>
      <c r="CB1183" s="63"/>
      <c r="CC1183" s="63"/>
    </row>
    <row r="1184" spans="1:82" x14ac:dyDescent="0.35">
      <c r="A1184" s="97"/>
      <c r="B1184" s="82"/>
      <c r="C1184" s="82"/>
      <c r="D1184" s="82"/>
      <c r="E1184" s="82"/>
      <c r="F1184" s="63"/>
      <c r="G1184" s="63"/>
      <c r="H1184" s="63"/>
      <c r="I1184" s="63"/>
      <c r="J1184" s="63"/>
      <c r="K1184" s="63"/>
      <c r="L1184" s="63"/>
      <c r="M1184" s="63"/>
      <c r="N1184" s="63"/>
      <c r="O1184" s="63"/>
      <c r="P1184" s="63"/>
      <c r="Q1184" s="63"/>
      <c r="R1184" s="63"/>
      <c r="S1184" s="63"/>
      <c r="T1184" s="63"/>
      <c r="U1184" s="63"/>
      <c r="X1184" s="63"/>
      <c r="Y1184" s="63"/>
      <c r="Z1184" s="63"/>
      <c r="AA1184" s="63"/>
      <c r="AB1184" s="63"/>
      <c r="AC1184" s="63"/>
      <c r="AD1184" s="63"/>
      <c r="AE1184" s="110"/>
      <c r="AF1184" s="63"/>
      <c r="AG1184" s="63"/>
      <c r="AH1184" s="63"/>
      <c r="AI1184" s="63"/>
      <c r="AJ1184" s="63"/>
      <c r="AK1184" s="63"/>
      <c r="AL1184" s="63"/>
      <c r="AM1184" s="63"/>
      <c r="AN1184" s="63"/>
      <c r="AO1184" s="63"/>
      <c r="AP1184" s="63"/>
      <c r="AQ1184" s="63"/>
      <c r="AT1184" s="63"/>
      <c r="AU1184" s="63"/>
      <c r="AV1184" s="63"/>
      <c r="AW1184" s="63"/>
      <c r="AX1184" s="63"/>
      <c r="AY1184" s="63"/>
      <c r="AZ1184" s="63"/>
      <c r="BA1184" s="63"/>
      <c r="BB1184" s="63"/>
      <c r="BC1184" s="63"/>
      <c r="BD1184" s="63"/>
      <c r="BE1184" s="63"/>
      <c r="BF1184" s="63"/>
      <c r="BG1184" s="63"/>
      <c r="BH1184" s="63"/>
      <c r="BI1184" s="63"/>
      <c r="BJ1184" s="63"/>
      <c r="BK1184" s="63"/>
      <c r="BL1184" s="63"/>
      <c r="BM1184" s="63"/>
      <c r="BN1184" s="63"/>
      <c r="BO1184" s="63"/>
      <c r="BR1184" s="63"/>
      <c r="BS1184" s="63"/>
      <c r="BT1184" s="63"/>
      <c r="BU1184" s="63"/>
      <c r="BV1184" s="63"/>
      <c r="BW1184" s="63"/>
      <c r="BX1184" s="63"/>
      <c r="BY1184" s="63"/>
      <c r="BZ1184" s="63"/>
      <c r="CA1184" s="63"/>
      <c r="CB1184" s="63"/>
      <c r="CC1184" s="63"/>
    </row>
    <row r="1185" spans="1:81" x14ac:dyDescent="0.35">
      <c r="A1185" s="97"/>
      <c r="B1185" s="82"/>
      <c r="C1185" s="82"/>
      <c r="D1185" s="82"/>
      <c r="E1185" s="82"/>
      <c r="F1185" s="63"/>
      <c r="G1185" s="63"/>
      <c r="H1185" s="63"/>
      <c r="I1185" s="63"/>
      <c r="J1185" s="63"/>
      <c r="K1185" s="63"/>
      <c r="L1185" s="63"/>
      <c r="M1185" s="63"/>
      <c r="N1185" s="63"/>
      <c r="O1185" s="63"/>
      <c r="P1185" s="63"/>
      <c r="Q1185" s="63"/>
      <c r="R1185" s="63"/>
      <c r="S1185" s="63"/>
      <c r="T1185" s="63"/>
      <c r="U1185" s="63"/>
      <c r="X1185" s="63"/>
      <c r="Y1185" s="63"/>
      <c r="Z1185" s="63"/>
      <c r="AA1185" s="63"/>
      <c r="AB1185" s="63"/>
      <c r="AC1185" s="63"/>
      <c r="AD1185" s="63"/>
      <c r="AE1185" s="110"/>
      <c r="AF1185" s="63"/>
      <c r="AG1185" s="63"/>
      <c r="AH1185" s="63"/>
      <c r="AI1185" s="63"/>
      <c r="AJ1185" s="63"/>
      <c r="AK1185" s="63"/>
      <c r="AL1185" s="63"/>
      <c r="AM1185" s="63"/>
      <c r="AN1185" s="63"/>
      <c r="AO1185" s="63"/>
      <c r="AP1185" s="63"/>
      <c r="AQ1185" s="63"/>
      <c r="AT1185" s="63"/>
      <c r="AU1185" s="63"/>
      <c r="AV1185" s="63"/>
      <c r="AW1185" s="63"/>
      <c r="AX1185" s="63"/>
      <c r="AY1185" s="63"/>
      <c r="AZ1185" s="63"/>
      <c r="BA1185" s="63"/>
      <c r="BB1185" s="63"/>
      <c r="BC1185" s="63"/>
      <c r="BD1185" s="63"/>
      <c r="BE1185" s="63"/>
      <c r="BF1185" s="63"/>
      <c r="BG1185" s="63"/>
      <c r="BH1185" s="63"/>
      <c r="BI1185" s="63"/>
      <c r="BJ1185" s="63"/>
      <c r="BK1185" s="63"/>
      <c r="BL1185" s="63"/>
      <c r="BM1185" s="63"/>
      <c r="BN1185" s="63"/>
      <c r="BO1185" s="63"/>
      <c r="BR1185" s="63"/>
      <c r="BS1185" s="63"/>
      <c r="BT1185" s="63"/>
      <c r="BU1185" s="63"/>
      <c r="BV1185" s="63"/>
      <c r="BW1185" s="63"/>
      <c r="BX1185" s="63"/>
      <c r="BY1185" s="63"/>
      <c r="BZ1185" s="63"/>
      <c r="CA1185" s="63"/>
      <c r="CB1185" s="63"/>
      <c r="CC1185" s="63"/>
    </row>
    <row r="1186" spans="1:81" x14ac:dyDescent="0.35">
      <c r="A1186" s="97"/>
      <c r="B1186" s="82"/>
      <c r="C1186" s="82"/>
      <c r="D1186" s="82"/>
      <c r="E1186" s="82"/>
      <c r="F1186" s="63"/>
      <c r="G1186" s="63"/>
      <c r="H1186" s="63"/>
      <c r="I1186" s="63"/>
      <c r="J1186" s="63"/>
      <c r="K1186" s="63"/>
      <c r="L1186" s="63"/>
      <c r="M1186" s="63"/>
      <c r="N1186" s="63"/>
      <c r="O1186" s="63"/>
      <c r="P1186" s="63"/>
      <c r="Q1186" s="63"/>
      <c r="R1186" s="63"/>
      <c r="S1186" s="63"/>
      <c r="T1186" s="63"/>
      <c r="U1186" s="63"/>
      <c r="X1186" s="63"/>
      <c r="Y1186" s="63"/>
      <c r="Z1186" s="63"/>
      <c r="AA1186" s="63"/>
      <c r="AB1186" s="63"/>
      <c r="AC1186" s="63"/>
      <c r="AD1186" s="63"/>
      <c r="AE1186" s="110"/>
      <c r="AF1186" s="63"/>
      <c r="AG1186" s="63"/>
      <c r="AH1186" s="63"/>
      <c r="AI1186" s="63"/>
      <c r="AJ1186" s="63"/>
      <c r="AK1186" s="63"/>
      <c r="AL1186" s="63"/>
      <c r="AM1186" s="63"/>
      <c r="AN1186" s="63"/>
      <c r="AO1186" s="63"/>
      <c r="AP1186" s="63"/>
      <c r="AQ1186" s="63"/>
      <c r="AT1186" s="63"/>
      <c r="AU1186" s="63"/>
      <c r="AV1186" s="63"/>
      <c r="AW1186" s="63"/>
      <c r="AX1186" s="63"/>
      <c r="AY1186" s="63"/>
      <c r="AZ1186" s="63"/>
      <c r="BA1186" s="63"/>
      <c r="BB1186" s="63"/>
      <c r="BC1186" s="63"/>
      <c r="BD1186" s="63"/>
      <c r="BE1186" s="63"/>
      <c r="BF1186" s="63"/>
      <c r="BG1186" s="63"/>
      <c r="BH1186" s="63"/>
      <c r="BI1186" s="63"/>
      <c r="BJ1186" s="63"/>
      <c r="BK1186" s="63"/>
      <c r="BL1186" s="63"/>
      <c r="BM1186" s="63"/>
      <c r="BN1186" s="63"/>
      <c r="BO1186" s="63"/>
      <c r="BR1186" s="63"/>
      <c r="BS1186" s="63"/>
      <c r="BT1186" s="63"/>
      <c r="BU1186" s="63"/>
      <c r="BV1186" s="63"/>
      <c r="BW1186" s="63"/>
      <c r="BX1186" s="63"/>
      <c r="BY1186" s="63"/>
      <c r="BZ1186" s="63"/>
      <c r="CA1186" s="63"/>
      <c r="CB1186" s="63"/>
      <c r="CC1186" s="63"/>
    </row>
    <row r="1187" spans="1:81" x14ac:dyDescent="0.35">
      <c r="A1187" s="97"/>
      <c r="B1187" s="82"/>
      <c r="C1187" s="82"/>
      <c r="D1187" s="82"/>
      <c r="E1187" s="82"/>
      <c r="F1187" s="63"/>
      <c r="G1187" s="63"/>
      <c r="H1187" s="63"/>
      <c r="I1187" s="63"/>
      <c r="J1187" s="63"/>
      <c r="K1187" s="63"/>
      <c r="L1187" s="63"/>
      <c r="M1187" s="63"/>
      <c r="N1187" s="63"/>
      <c r="O1187" s="63"/>
      <c r="P1187" s="63"/>
      <c r="Q1187" s="63"/>
      <c r="R1187" s="63"/>
      <c r="S1187" s="63"/>
      <c r="T1187" s="63"/>
      <c r="U1187" s="63"/>
      <c r="X1187" s="63"/>
      <c r="Y1187" s="63"/>
      <c r="Z1187" s="63"/>
      <c r="AA1187" s="63"/>
      <c r="AB1187" s="63"/>
      <c r="AC1187" s="63"/>
      <c r="AD1187" s="63"/>
      <c r="AE1187" s="110"/>
      <c r="AF1187" s="63"/>
      <c r="AG1187" s="63"/>
      <c r="AH1187" s="63"/>
      <c r="AI1187" s="63"/>
      <c r="AJ1187" s="63"/>
      <c r="AK1187" s="63"/>
      <c r="AL1187" s="63"/>
      <c r="AM1187" s="63"/>
      <c r="AN1187" s="63"/>
      <c r="AO1187" s="63"/>
      <c r="AP1187" s="63"/>
      <c r="AQ1187" s="63"/>
      <c r="AT1187" s="63"/>
      <c r="AU1187" s="63"/>
      <c r="AV1187" s="63"/>
      <c r="AW1187" s="63"/>
      <c r="AX1187" s="63"/>
      <c r="AY1187" s="63"/>
      <c r="AZ1187" s="63"/>
      <c r="BA1187" s="63"/>
      <c r="BB1187" s="63"/>
      <c r="BC1187" s="63"/>
      <c r="BD1187" s="63"/>
      <c r="BE1187" s="63"/>
      <c r="BF1187" s="63"/>
      <c r="BG1187" s="63"/>
      <c r="BH1187" s="63"/>
      <c r="BI1187" s="63"/>
      <c r="BJ1187" s="63"/>
      <c r="BK1187" s="63"/>
      <c r="BL1187" s="63"/>
      <c r="BM1187" s="63"/>
      <c r="BN1187" s="63"/>
      <c r="BO1187" s="63"/>
      <c r="BR1187" s="63"/>
      <c r="BS1187" s="63"/>
      <c r="BT1187" s="63"/>
      <c r="BU1187" s="63"/>
      <c r="BV1187" s="63"/>
      <c r="BW1187" s="63"/>
      <c r="BX1187" s="63"/>
      <c r="BY1187" s="63"/>
      <c r="BZ1187" s="63"/>
      <c r="CA1187" s="63"/>
      <c r="CB1187" s="63"/>
      <c r="CC1187" s="63"/>
    </row>
    <row r="1188" spans="1:81" x14ac:dyDescent="0.35">
      <c r="A1188" s="97"/>
      <c r="B1188" s="82"/>
      <c r="C1188" s="82"/>
      <c r="D1188" s="82"/>
      <c r="E1188" s="82"/>
      <c r="F1188" s="63"/>
      <c r="G1188" s="63"/>
      <c r="H1188" s="63"/>
      <c r="I1188" s="63"/>
      <c r="J1188" s="63"/>
      <c r="K1188" s="63"/>
      <c r="L1188" s="63"/>
      <c r="M1188" s="63"/>
      <c r="N1188" s="63"/>
      <c r="O1188" s="63"/>
      <c r="P1188" s="63"/>
      <c r="Q1188" s="63"/>
      <c r="R1188" s="63"/>
      <c r="S1188" s="63"/>
      <c r="T1188" s="63"/>
      <c r="U1188" s="63"/>
      <c r="X1188" s="63"/>
      <c r="Y1188" s="63"/>
      <c r="Z1188" s="63"/>
      <c r="AA1188" s="63"/>
      <c r="AB1188" s="63"/>
      <c r="AC1188" s="63"/>
      <c r="AD1188" s="63"/>
      <c r="AE1188" s="110"/>
      <c r="AF1188" s="63"/>
      <c r="AG1188" s="63"/>
      <c r="AH1188" s="63"/>
      <c r="AI1188" s="63"/>
      <c r="AJ1188" s="63"/>
      <c r="AK1188" s="63"/>
      <c r="AL1188" s="63"/>
      <c r="AM1188" s="63"/>
      <c r="AN1188" s="63"/>
      <c r="AO1188" s="63"/>
      <c r="AP1188" s="63"/>
      <c r="AQ1188" s="63"/>
      <c r="AT1188" s="63"/>
      <c r="AU1188" s="63"/>
      <c r="AV1188" s="63"/>
      <c r="AW1188" s="63"/>
      <c r="AX1188" s="63"/>
      <c r="AY1188" s="63"/>
      <c r="AZ1188" s="63"/>
      <c r="BA1188" s="63"/>
      <c r="BB1188" s="63"/>
      <c r="BC1188" s="63"/>
      <c r="BD1188" s="63"/>
      <c r="BE1188" s="63"/>
      <c r="BF1188" s="63"/>
      <c r="BG1188" s="63"/>
      <c r="BH1188" s="63"/>
      <c r="BI1188" s="63"/>
      <c r="BJ1188" s="63"/>
      <c r="BK1188" s="63"/>
      <c r="BL1188" s="63"/>
      <c r="BM1188" s="63"/>
      <c r="BN1188" s="63"/>
      <c r="BO1188" s="63"/>
      <c r="BR1188" s="63"/>
      <c r="BS1188" s="63"/>
      <c r="BT1188" s="63"/>
      <c r="BU1188" s="63"/>
      <c r="BV1188" s="63"/>
      <c r="BW1188" s="63"/>
      <c r="BX1188" s="63"/>
      <c r="BY1188" s="63"/>
      <c r="BZ1188" s="63"/>
      <c r="CA1188" s="63"/>
      <c r="CB1188" s="63"/>
      <c r="CC1188" s="63"/>
    </row>
    <row r="1189" spans="1:81" x14ac:dyDescent="0.35">
      <c r="A1189" s="97"/>
      <c r="B1189" s="82"/>
      <c r="C1189" s="82"/>
      <c r="D1189" s="82"/>
      <c r="E1189" s="82"/>
      <c r="F1189" s="63"/>
      <c r="G1189" s="63"/>
      <c r="H1189" s="63"/>
      <c r="I1189" s="63"/>
      <c r="J1189" s="63"/>
      <c r="K1189" s="63"/>
      <c r="L1189" s="63"/>
      <c r="M1189" s="63"/>
      <c r="N1189" s="63"/>
      <c r="O1189" s="63"/>
      <c r="P1189" s="63"/>
      <c r="Q1189" s="63"/>
      <c r="R1189" s="63"/>
      <c r="S1189" s="63"/>
      <c r="T1189" s="63"/>
      <c r="U1189" s="63"/>
      <c r="X1189" s="63"/>
      <c r="Y1189" s="63"/>
      <c r="Z1189" s="63"/>
      <c r="AA1189" s="63"/>
      <c r="AB1189" s="63"/>
      <c r="AC1189" s="63"/>
      <c r="AD1189" s="63"/>
      <c r="AE1189" s="110"/>
      <c r="AF1189" s="63"/>
      <c r="AG1189" s="63"/>
      <c r="AH1189" s="63"/>
      <c r="AI1189" s="63"/>
      <c r="AJ1189" s="63"/>
      <c r="AK1189" s="63"/>
      <c r="AL1189" s="63"/>
      <c r="AM1189" s="63"/>
      <c r="AN1189" s="63"/>
      <c r="AO1189" s="63"/>
      <c r="AP1189" s="63"/>
      <c r="AQ1189" s="63"/>
      <c r="AT1189" s="63"/>
      <c r="AU1189" s="63"/>
      <c r="AV1189" s="63"/>
      <c r="AW1189" s="63"/>
      <c r="AX1189" s="63"/>
      <c r="AY1189" s="63"/>
      <c r="AZ1189" s="63"/>
      <c r="BA1189" s="63"/>
      <c r="BB1189" s="63"/>
      <c r="BC1189" s="63"/>
      <c r="BD1189" s="63"/>
      <c r="BE1189" s="63"/>
      <c r="BF1189" s="63"/>
      <c r="BG1189" s="63"/>
      <c r="BH1189" s="63"/>
      <c r="BI1189" s="63"/>
      <c r="BJ1189" s="63"/>
      <c r="BK1189" s="63"/>
      <c r="BL1189" s="63"/>
      <c r="BM1189" s="63"/>
      <c r="BN1189" s="63"/>
      <c r="BO1189" s="63"/>
      <c r="BR1189" s="63"/>
      <c r="BS1189" s="63"/>
      <c r="BT1189" s="63"/>
      <c r="BU1189" s="63"/>
      <c r="BV1189" s="63"/>
      <c r="BW1189" s="63"/>
      <c r="BX1189" s="63"/>
      <c r="BY1189" s="63"/>
      <c r="BZ1189" s="63"/>
      <c r="CA1189" s="63"/>
      <c r="CB1189" s="63"/>
      <c r="CC1189" s="63"/>
    </row>
    <row r="1190" spans="1:81" x14ac:dyDescent="0.35">
      <c r="A1190" s="97"/>
      <c r="B1190" s="82"/>
      <c r="C1190" s="82"/>
      <c r="D1190" s="82"/>
      <c r="E1190" s="82"/>
      <c r="F1190" s="63"/>
      <c r="G1190" s="63"/>
      <c r="H1190" s="63"/>
      <c r="I1190" s="63"/>
      <c r="J1190" s="63"/>
      <c r="K1190" s="63"/>
      <c r="L1190" s="63"/>
      <c r="M1190" s="63"/>
      <c r="N1190" s="63"/>
      <c r="O1190" s="63"/>
      <c r="P1190" s="63"/>
      <c r="Q1190" s="63"/>
      <c r="R1190" s="63"/>
      <c r="S1190" s="63"/>
      <c r="T1190" s="63"/>
      <c r="U1190" s="63"/>
      <c r="X1190" s="63"/>
      <c r="Y1190" s="63"/>
      <c r="Z1190" s="63"/>
      <c r="AA1190" s="63"/>
      <c r="AB1190" s="63"/>
      <c r="AC1190" s="63"/>
      <c r="AD1190" s="63"/>
      <c r="AE1190" s="110"/>
      <c r="AF1190" s="63"/>
      <c r="AG1190" s="63"/>
      <c r="AH1190" s="63"/>
      <c r="AI1190" s="63"/>
      <c r="AJ1190" s="63"/>
      <c r="AK1190" s="63"/>
      <c r="AL1190" s="63"/>
      <c r="AM1190" s="63"/>
      <c r="AN1190" s="63"/>
      <c r="AO1190" s="63"/>
      <c r="AP1190" s="63"/>
      <c r="AQ1190" s="63"/>
      <c r="AT1190" s="63"/>
      <c r="AU1190" s="63"/>
      <c r="AV1190" s="63"/>
      <c r="AW1190" s="63"/>
      <c r="AX1190" s="63"/>
      <c r="AY1190" s="63"/>
      <c r="AZ1190" s="63"/>
      <c r="BA1190" s="63"/>
      <c r="BB1190" s="63"/>
      <c r="BC1190" s="63"/>
      <c r="BD1190" s="63"/>
      <c r="BE1190" s="63"/>
      <c r="BF1190" s="63"/>
      <c r="BG1190" s="63"/>
      <c r="BH1190" s="63"/>
      <c r="BI1190" s="63"/>
      <c r="BJ1190" s="63"/>
      <c r="BK1190" s="63"/>
      <c r="BL1190" s="63"/>
      <c r="BM1190" s="63"/>
      <c r="BN1190" s="63"/>
      <c r="BO1190" s="63"/>
      <c r="BR1190" s="63"/>
      <c r="BS1190" s="63"/>
      <c r="BT1190" s="63"/>
      <c r="BU1190" s="63"/>
      <c r="BV1190" s="63"/>
      <c r="BW1190" s="63"/>
      <c r="BX1190" s="63"/>
      <c r="BY1190" s="63"/>
      <c r="BZ1190" s="63"/>
      <c r="CA1190" s="63"/>
      <c r="CB1190" s="63"/>
      <c r="CC1190" s="63"/>
    </row>
    <row r="1191" spans="1:81" x14ac:dyDescent="0.35">
      <c r="A1191" s="97"/>
      <c r="B1191" s="82"/>
      <c r="C1191" s="82"/>
      <c r="D1191" s="82"/>
      <c r="E1191" s="82"/>
      <c r="F1191" s="63"/>
      <c r="G1191" s="63"/>
      <c r="H1191" s="63"/>
      <c r="I1191" s="63"/>
      <c r="J1191" s="63"/>
      <c r="K1191" s="63"/>
      <c r="L1191" s="63"/>
      <c r="M1191" s="63"/>
      <c r="N1191" s="63"/>
      <c r="O1191" s="63"/>
      <c r="P1191" s="63"/>
      <c r="Q1191" s="63"/>
      <c r="R1191" s="63"/>
      <c r="S1191" s="63"/>
      <c r="T1191" s="63"/>
      <c r="U1191" s="63"/>
      <c r="X1191" s="63"/>
      <c r="Y1191" s="63"/>
      <c r="Z1191" s="63"/>
      <c r="AA1191" s="63"/>
      <c r="AB1191" s="63"/>
      <c r="AC1191" s="63"/>
      <c r="AD1191" s="63"/>
      <c r="AE1191" s="110"/>
      <c r="AF1191" s="63"/>
      <c r="AG1191" s="63"/>
      <c r="AH1191" s="63"/>
      <c r="AI1191" s="63"/>
      <c r="AJ1191" s="63"/>
      <c r="AK1191" s="63"/>
      <c r="AL1191" s="63"/>
      <c r="AM1191" s="63"/>
      <c r="AN1191" s="63"/>
      <c r="AO1191" s="63"/>
      <c r="AP1191" s="63"/>
      <c r="AQ1191" s="63"/>
      <c r="AT1191" s="63"/>
      <c r="AU1191" s="63"/>
      <c r="AV1191" s="63"/>
      <c r="AW1191" s="63"/>
      <c r="AX1191" s="63"/>
      <c r="AY1191" s="63"/>
      <c r="AZ1191" s="63"/>
      <c r="BA1191" s="63"/>
      <c r="BB1191" s="63"/>
      <c r="BC1191" s="63"/>
      <c r="BD1191" s="63"/>
      <c r="BE1191" s="63"/>
      <c r="BF1191" s="63"/>
      <c r="BG1191" s="63"/>
      <c r="BH1191" s="63"/>
      <c r="BI1191" s="63"/>
      <c r="BJ1191" s="63"/>
      <c r="BK1191" s="63"/>
      <c r="BL1191" s="63"/>
      <c r="BM1191" s="63"/>
      <c r="BN1191" s="63"/>
      <c r="BO1191" s="63"/>
      <c r="BR1191" s="63"/>
      <c r="BS1191" s="63"/>
      <c r="BT1191" s="63"/>
      <c r="BU1191" s="63"/>
      <c r="BV1191" s="63"/>
      <c r="BW1191" s="63"/>
      <c r="BX1191" s="63"/>
      <c r="BY1191" s="63"/>
      <c r="BZ1191" s="63"/>
      <c r="CA1191" s="63"/>
      <c r="CB1191" s="63"/>
      <c r="CC1191" s="63"/>
    </row>
    <row r="1192" spans="1:81" x14ac:dyDescent="0.35">
      <c r="A1192" s="97"/>
      <c r="B1192" s="82"/>
      <c r="C1192" s="82"/>
      <c r="D1192" s="82"/>
      <c r="E1192" s="82"/>
      <c r="F1192" s="63"/>
      <c r="G1192" s="63"/>
      <c r="H1192" s="63"/>
      <c r="I1192" s="63"/>
      <c r="J1192" s="63"/>
      <c r="K1192" s="63"/>
      <c r="L1192" s="63"/>
      <c r="M1192" s="63"/>
      <c r="N1192" s="63"/>
      <c r="O1192" s="63"/>
      <c r="P1192" s="63"/>
      <c r="Q1192" s="63"/>
      <c r="R1192" s="63"/>
      <c r="S1192" s="63"/>
      <c r="T1192" s="63"/>
      <c r="U1192" s="63"/>
      <c r="X1192" s="63"/>
      <c r="Y1192" s="63"/>
      <c r="Z1192" s="63"/>
      <c r="AA1192" s="63"/>
      <c r="AB1192" s="63"/>
      <c r="AC1192" s="63"/>
      <c r="AD1192" s="63"/>
      <c r="AE1192" s="110"/>
      <c r="AF1192" s="63"/>
      <c r="AG1192" s="63"/>
      <c r="AH1192" s="63"/>
      <c r="AI1192" s="63"/>
      <c r="AJ1192" s="63"/>
      <c r="AK1192" s="63"/>
      <c r="AL1192" s="63"/>
      <c r="AM1192" s="63"/>
      <c r="AN1192" s="63"/>
      <c r="AO1192" s="63"/>
      <c r="AP1192" s="63"/>
      <c r="AQ1192" s="63"/>
      <c r="AT1192" s="63"/>
      <c r="AU1192" s="63"/>
      <c r="AV1192" s="63"/>
      <c r="AW1192" s="63"/>
      <c r="AX1192" s="63"/>
      <c r="AY1192" s="63"/>
      <c r="AZ1192" s="63"/>
      <c r="BA1192" s="63"/>
      <c r="BB1192" s="63"/>
      <c r="BC1192" s="63"/>
      <c r="BD1192" s="63"/>
      <c r="BE1192" s="63"/>
      <c r="BF1192" s="63"/>
      <c r="BG1192" s="63"/>
      <c r="BH1192" s="63"/>
      <c r="BI1192" s="63"/>
      <c r="BJ1192" s="63"/>
      <c r="BK1192" s="63"/>
      <c r="BL1192" s="63"/>
      <c r="BM1192" s="63"/>
      <c r="BN1192" s="63"/>
      <c r="BO1192" s="63"/>
      <c r="BR1192" s="63"/>
      <c r="BS1192" s="63"/>
      <c r="BT1192" s="63"/>
      <c r="BU1192" s="63"/>
      <c r="BV1192" s="63"/>
      <c r="BW1192" s="63"/>
      <c r="BX1192" s="63"/>
      <c r="BY1192" s="63"/>
      <c r="BZ1192" s="63"/>
      <c r="CA1192" s="63"/>
      <c r="CB1192" s="63"/>
      <c r="CC1192" s="63"/>
    </row>
    <row r="1193" spans="1:81" x14ac:dyDescent="0.35">
      <c r="A1193" s="97"/>
      <c r="B1193" s="82"/>
      <c r="C1193" s="82"/>
      <c r="D1193" s="82"/>
      <c r="E1193" s="82"/>
      <c r="F1193" s="63"/>
      <c r="G1193" s="63"/>
      <c r="H1193" s="63"/>
      <c r="I1193" s="63"/>
      <c r="J1193" s="63"/>
      <c r="K1193" s="63"/>
      <c r="L1193" s="63"/>
      <c r="M1193" s="63"/>
      <c r="N1193" s="63"/>
      <c r="O1193" s="63"/>
      <c r="P1193" s="63"/>
      <c r="Q1193" s="63"/>
      <c r="R1193" s="63"/>
      <c r="S1193" s="63"/>
      <c r="T1193" s="63"/>
      <c r="U1193" s="63"/>
      <c r="X1193" s="63"/>
      <c r="Y1193" s="63"/>
      <c r="Z1193" s="63"/>
      <c r="AA1193" s="63"/>
      <c r="AB1193" s="63"/>
      <c r="AC1193" s="63"/>
      <c r="AD1193" s="63"/>
      <c r="AE1193" s="110"/>
      <c r="AF1193" s="63"/>
      <c r="AG1193" s="63"/>
      <c r="AH1193" s="63"/>
      <c r="AI1193" s="63"/>
      <c r="AJ1193" s="63"/>
      <c r="AK1193" s="63"/>
      <c r="AL1193" s="63"/>
      <c r="AM1193" s="63"/>
      <c r="AN1193" s="63"/>
      <c r="AO1193" s="63"/>
      <c r="AP1193" s="63"/>
      <c r="AQ1193" s="63"/>
      <c r="AT1193" s="63"/>
      <c r="AU1193" s="63"/>
      <c r="AV1193" s="63"/>
      <c r="AW1193" s="63"/>
      <c r="AX1193" s="63"/>
      <c r="AY1193" s="63"/>
      <c r="AZ1193" s="63"/>
      <c r="BA1193" s="63"/>
      <c r="BB1193" s="63"/>
      <c r="BC1193" s="63"/>
      <c r="BD1193" s="63"/>
      <c r="BE1193" s="63"/>
      <c r="BF1193" s="63"/>
      <c r="BG1193" s="63"/>
      <c r="BH1193" s="63"/>
      <c r="BI1193" s="63"/>
      <c r="BJ1193" s="63"/>
      <c r="BK1193" s="63"/>
      <c r="BL1193" s="63"/>
      <c r="BM1193" s="63"/>
      <c r="BN1193" s="63"/>
      <c r="BO1193" s="63"/>
      <c r="BR1193" s="63"/>
      <c r="BS1193" s="63"/>
      <c r="BT1193" s="63"/>
      <c r="BU1193" s="63"/>
      <c r="BV1193" s="63"/>
      <c r="BW1193" s="63"/>
      <c r="BX1193" s="63"/>
      <c r="BY1193" s="63"/>
      <c r="BZ1193" s="63"/>
      <c r="CA1193" s="63"/>
      <c r="CB1193" s="63"/>
      <c r="CC1193" s="63"/>
    </row>
    <row r="1194" spans="1:81" x14ac:dyDescent="0.35">
      <c r="A1194" s="97"/>
      <c r="B1194" s="82"/>
      <c r="C1194" s="82"/>
      <c r="D1194" s="82"/>
      <c r="E1194" s="82"/>
      <c r="F1194" s="63"/>
      <c r="G1194" s="63"/>
      <c r="H1194" s="63"/>
      <c r="I1194" s="63"/>
      <c r="J1194" s="63"/>
      <c r="K1194" s="63"/>
      <c r="L1194" s="63"/>
      <c r="M1194" s="63"/>
      <c r="N1194" s="63"/>
      <c r="O1194" s="63"/>
      <c r="P1194" s="63"/>
      <c r="Q1194" s="63"/>
      <c r="R1194" s="63"/>
      <c r="S1194" s="63"/>
      <c r="T1194" s="63"/>
      <c r="U1194" s="63"/>
      <c r="X1194" s="63"/>
      <c r="Y1194" s="63"/>
      <c r="Z1194" s="63"/>
      <c r="AA1194" s="63"/>
      <c r="AB1194" s="63"/>
      <c r="AC1194" s="63"/>
      <c r="AD1194" s="63"/>
      <c r="AE1194" s="110"/>
      <c r="AF1194" s="63"/>
      <c r="AG1194" s="63"/>
      <c r="AH1194" s="63"/>
      <c r="AI1194" s="63"/>
      <c r="AJ1194" s="63"/>
      <c r="AK1194" s="63"/>
      <c r="AL1194" s="63"/>
      <c r="AM1194" s="63"/>
      <c r="AN1194" s="63"/>
      <c r="AO1194" s="63"/>
      <c r="AP1194" s="63"/>
      <c r="AQ1194" s="63"/>
      <c r="AT1194" s="63"/>
      <c r="AU1194" s="63"/>
      <c r="AV1194" s="63"/>
      <c r="AW1194" s="63"/>
      <c r="AX1194" s="63"/>
      <c r="AY1194" s="63"/>
      <c r="AZ1194" s="63"/>
      <c r="BA1194" s="63"/>
      <c r="BB1194" s="63"/>
      <c r="BC1194" s="63"/>
      <c r="BD1194" s="63"/>
      <c r="BE1194" s="63"/>
      <c r="BF1194" s="63"/>
      <c r="BG1194" s="63"/>
      <c r="BH1194" s="63"/>
      <c r="BI1194" s="63"/>
      <c r="BJ1194" s="63"/>
      <c r="BK1194" s="63"/>
      <c r="BL1194" s="63"/>
      <c r="BM1194" s="63"/>
      <c r="BN1194" s="63"/>
      <c r="BO1194" s="63"/>
      <c r="BR1194" s="63"/>
      <c r="BS1194" s="63"/>
      <c r="BT1194" s="63"/>
      <c r="BU1194" s="63"/>
      <c r="BV1194" s="63"/>
      <c r="BW1194" s="63"/>
      <c r="BX1194" s="63"/>
      <c r="BY1194" s="63"/>
      <c r="BZ1194" s="63"/>
      <c r="CA1194" s="63"/>
      <c r="CB1194" s="63"/>
      <c r="CC1194" s="63"/>
    </row>
    <row r="1195" spans="1:81" x14ac:dyDescent="0.35">
      <c r="A1195" s="97"/>
      <c r="B1195" s="82"/>
      <c r="C1195" s="82"/>
      <c r="D1195" s="82"/>
      <c r="E1195" s="82"/>
      <c r="F1195" s="63"/>
      <c r="G1195" s="63"/>
      <c r="H1195" s="63"/>
      <c r="I1195" s="63"/>
      <c r="J1195" s="63"/>
      <c r="K1195" s="63"/>
      <c r="L1195" s="63"/>
      <c r="M1195" s="63"/>
      <c r="N1195" s="63"/>
      <c r="O1195" s="63"/>
      <c r="P1195" s="63"/>
      <c r="Q1195" s="63"/>
      <c r="R1195" s="63"/>
      <c r="S1195" s="63"/>
      <c r="T1195" s="63"/>
      <c r="U1195" s="63"/>
      <c r="X1195" s="63"/>
      <c r="Y1195" s="63"/>
      <c r="Z1195" s="63"/>
      <c r="AA1195" s="63"/>
      <c r="AB1195" s="63"/>
      <c r="AC1195" s="63"/>
      <c r="AD1195" s="63"/>
      <c r="AE1195" s="110"/>
      <c r="AF1195" s="63"/>
      <c r="AG1195" s="63"/>
      <c r="AH1195" s="63"/>
      <c r="AI1195" s="63"/>
      <c r="AJ1195" s="63"/>
      <c r="AK1195" s="63"/>
      <c r="AL1195" s="63"/>
      <c r="AM1195" s="63"/>
      <c r="AN1195" s="63"/>
      <c r="AO1195" s="63"/>
      <c r="AP1195" s="63"/>
      <c r="AQ1195" s="63"/>
      <c r="AT1195" s="63"/>
      <c r="AU1195" s="63"/>
      <c r="AV1195" s="63"/>
      <c r="AW1195" s="63"/>
      <c r="AX1195" s="63"/>
      <c r="AY1195" s="63"/>
      <c r="AZ1195" s="63"/>
      <c r="BA1195" s="63"/>
      <c r="BB1195" s="63"/>
      <c r="BC1195" s="63"/>
      <c r="BD1195" s="63"/>
      <c r="BE1195" s="63"/>
      <c r="BF1195" s="63"/>
      <c r="BG1195" s="63"/>
      <c r="BH1195" s="63"/>
      <c r="BI1195" s="63"/>
      <c r="BJ1195" s="63"/>
      <c r="BK1195" s="63"/>
      <c r="BL1195" s="63"/>
      <c r="BM1195" s="63"/>
      <c r="BN1195" s="63"/>
      <c r="BO1195" s="63"/>
      <c r="BR1195" s="63"/>
      <c r="BS1195" s="63"/>
      <c r="BT1195" s="63"/>
      <c r="BU1195" s="63"/>
      <c r="BV1195" s="63"/>
      <c r="BW1195" s="63"/>
      <c r="BX1195" s="63"/>
      <c r="BY1195" s="63"/>
      <c r="BZ1195" s="63"/>
      <c r="CA1195" s="63"/>
      <c r="CB1195" s="63"/>
      <c r="CC1195" s="63"/>
    </row>
    <row r="1196" spans="1:81" x14ac:dyDescent="0.35">
      <c r="A1196" s="97"/>
      <c r="B1196" s="82"/>
      <c r="C1196" s="82"/>
      <c r="D1196" s="82"/>
      <c r="E1196" s="82"/>
      <c r="F1196" s="63"/>
      <c r="G1196" s="63"/>
      <c r="H1196" s="63"/>
      <c r="I1196" s="63"/>
      <c r="J1196" s="63"/>
      <c r="K1196" s="63"/>
      <c r="L1196" s="63"/>
      <c r="M1196" s="63"/>
      <c r="N1196" s="63"/>
      <c r="O1196" s="63"/>
      <c r="P1196" s="63"/>
      <c r="Q1196" s="63"/>
      <c r="R1196" s="63"/>
      <c r="S1196" s="63"/>
      <c r="T1196" s="63"/>
      <c r="U1196" s="63"/>
      <c r="X1196" s="63"/>
      <c r="Y1196" s="63"/>
      <c r="Z1196" s="63"/>
      <c r="AA1196" s="63"/>
      <c r="AB1196" s="63"/>
      <c r="AC1196" s="63"/>
      <c r="AD1196" s="63"/>
      <c r="AE1196" s="110"/>
      <c r="AF1196" s="63"/>
      <c r="AG1196" s="63"/>
      <c r="AH1196" s="63"/>
      <c r="AI1196" s="63"/>
      <c r="AJ1196" s="63"/>
      <c r="AK1196" s="63"/>
      <c r="AL1196" s="63"/>
      <c r="AM1196" s="63"/>
      <c r="AN1196" s="63"/>
      <c r="AO1196" s="63"/>
      <c r="AP1196" s="63"/>
      <c r="AQ1196" s="63"/>
      <c r="AT1196" s="63"/>
      <c r="AU1196" s="63"/>
      <c r="AV1196" s="63"/>
      <c r="AW1196" s="63"/>
      <c r="AX1196" s="63"/>
      <c r="AY1196" s="63"/>
      <c r="AZ1196" s="63"/>
      <c r="BA1196" s="63"/>
      <c r="BB1196" s="63"/>
      <c r="BC1196" s="63"/>
      <c r="BD1196" s="63"/>
      <c r="BE1196" s="63"/>
      <c r="BF1196" s="63"/>
      <c r="BG1196" s="63"/>
      <c r="BH1196" s="63"/>
      <c r="BI1196" s="63"/>
      <c r="BJ1196" s="63"/>
      <c r="BK1196" s="63"/>
      <c r="BL1196" s="63"/>
      <c r="BM1196" s="63"/>
      <c r="BN1196" s="63"/>
      <c r="BO1196" s="63"/>
      <c r="BR1196" s="63"/>
      <c r="BS1196" s="63"/>
      <c r="BT1196" s="63"/>
      <c r="BU1196" s="63"/>
      <c r="BV1196" s="63"/>
      <c r="BW1196" s="63"/>
      <c r="BX1196" s="63"/>
      <c r="BY1196" s="63"/>
      <c r="BZ1196" s="63"/>
      <c r="CA1196" s="63"/>
      <c r="CB1196" s="63"/>
      <c r="CC1196" s="63"/>
    </row>
    <row r="1197" spans="1:81" x14ac:dyDescent="0.35">
      <c r="A1197" s="97"/>
      <c r="B1197" s="82"/>
      <c r="C1197" s="82"/>
      <c r="D1197" s="82"/>
      <c r="E1197" s="82"/>
      <c r="F1197" s="63"/>
      <c r="G1197" s="63"/>
      <c r="H1197" s="63"/>
      <c r="I1197" s="63"/>
      <c r="J1197" s="63"/>
      <c r="K1197" s="63"/>
      <c r="L1197" s="63"/>
      <c r="M1197" s="63"/>
      <c r="N1197" s="63"/>
      <c r="O1197" s="63"/>
      <c r="P1197" s="63"/>
      <c r="Q1197" s="63"/>
      <c r="R1197" s="63"/>
      <c r="S1197" s="63"/>
      <c r="T1197" s="63"/>
      <c r="U1197" s="63"/>
      <c r="X1197" s="63"/>
      <c r="Y1197" s="63"/>
      <c r="Z1197" s="63"/>
      <c r="AA1197" s="63"/>
      <c r="AB1197" s="63"/>
      <c r="AC1197" s="63"/>
      <c r="AD1197" s="63"/>
      <c r="AE1197" s="110"/>
      <c r="AF1197" s="63"/>
      <c r="AG1197" s="63"/>
      <c r="AH1197" s="63"/>
      <c r="AI1197" s="63"/>
      <c r="AJ1197" s="63"/>
      <c r="AK1197" s="63"/>
      <c r="AL1197" s="63"/>
      <c r="AM1197" s="63"/>
      <c r="AN1197" s="63"/>
      <c r="AO1197" s="63"/>
      <c r="AP1197" s="63"/>
      <c r="AQ1197" s="63"/>
      <c r="AT1197" s="63"/>
      <c r="AU1197" s="63"/>
      <c r="AV1197" s="63"/>
      <c r="AW1197" s="63"/>
      <c r="AX1197" s="63"/>
      <c r="AY1197" s="63"/>
      <c r="AZ1197" s="63"/>
      <c r="BA1197" s="63"/>
      <c r="BB1197" s="63"/>
      <c r="BC1197" s="63"/>
      <c r="BD1197" s="63"/>
      <c r="BE1197" s="63"/>
      <c r="BF1197" s="63"/>
      <c r="BG1197" s="63"/>
      <c r="BH1197" s="63"/>
      <c r="BI1197" s="63"/>
      <c r="BJ1197" s="63"/>
      <c r="BK1197" s="63"/>
      <c r="BL1197" s="63"/>
      <c r="BM1197" s="63"/>
      <c r="BN1197" s="63"/>
      <c r="BO1197" s="63"/>
      <c r="BR1197" s="63"/>
      <c r="BS1197" s="63"/>
      <c r="BT1197" s="63"/>
      <c r="BU1197" s="63"/>
      <c r="BV1197" s="63"/>
      <c r="BW1197" s="63"/>
      <c r="BX1197" s="63"/>
      <c r="BY1197" s="63"/>
      <c r="BZ1197" s="63"/>
      <c r="CA1197" s="63"/>
      <c r="CB1197" s="63"/>
      <c r="CC1197" s="63"/>
    </row>
    <row r="1198" spans="1:81" x14ac:dyDescent="0.35">
      <c r="A1198" s="97"/>
      <c r="B1198" s="82"/>
      <c r="C1198" s="82"/>
      <c r="D1198" s="82"/>
      <c r="E1198" s="82"/>
      <c r="F1198" s="63"/>
      <c r="G1198" s="63"/>
      <c r="H1198" s="63"/>
      <c r="I1198" s="63"/>
      <c r="J1198" s="63"/>
      <c r="K1198" s="63"/>
      <c r="L1198" s="63"/>
      <c r="M1198" s="63"/>
      <c r="N1198" s="63"/>
      <c r="O1198" s="63"/>
      <c r="P1198" s="63"/>
      <c r="Q1198" s="63"/>
      <c r="R1198" s="63"/>
      <c r="S1198" s="63"/>
      <c r="T1198" s="63"/>
      <c r="U1198" s="63"/>
      <c r="X1198" s="63"/>
      <c r="Y1198" s="63"/>
      <c r="Z1198" s="63"/>
      <c r="AA1198" s="63"/>
      <c r="AB1198" s="63"/>
      <c r="AC1198" s="63"/>
      <c r="AD1198" s="63"/>
      <c r="AE1198" s="110"/>
      <c r="AF1198" s="63"/>
      <c r="AG1198" s="63"/>
      <c r="AH1198" s="63"/>
      <c r="AI1198" s="63"/>
      <c r="AJ1198" s="63"/>
      <c r="AK1198" s="63"/>
      <c r="AL1198" s="63"/>
      <c r="AM1198" s="63"/>
      <c r="AN1198" s="63"/>
      <c r="AO1198" s="63"/>
      <c r="AP1198" s="63"/>
      <c r="AQ1198" s="63"/>
      <c r="AT1198" s="63"/>
      <c r="AU1198" s="63"/>
      <c r="AV1198" s="63"/>
      <c r="AW1198" s="63"/>
      <c r="AX1198" s="63"/>
      <c r="AY1198" s="63"/>
      <c r="AZ1198" s="63"/>
      <c r="BA1198" s="63"/>
      <c r="BB1198" s="63"/>
      <c r="BC1198" s="63"/>
      <c r="BD1198" s="63"/>
      <c r="BE1198" s="63"/>
      <c r="BF1198" s="63"/>
      <c r="BG1198" s="63"/>
      <c r="BH1198" s="63"/>
      <c r="BI1198" s="63"/>
      <c r="BJ1198" s="63"/>
      <c r="BK1198" s="63"/>
      <c r="BL1198" s="63"/>
      <c r="BM1198" s="63"/>
      <c r="BN1198" s="63"/>
      <c r="BO1198" s="63"/>
      <c r="BR1198" s="63"/>
      <c r="BS1198" s="63"/>
      <c r="BT1198" s="63"/>
      <c r="BU1198" s="63"/>
      <c r="BV1198" s="63"/>
      <c r="BW1198" s="63"/>
      <c r="BX1198" s="63"/>
      <c r="BY1198" s="63"/>
      <c r="BZ1198" s="63"/>
      <c r="CA1198" s="63"/>
      <c r="CB1198" s="63"/>
      <c r="CC1198" s="63"/>
    </row>
    <row r="1199" spans="1:81" x14ac:dyDescent="0.35">
      <c r="A1199" s="97"/>
      <c r="B1199" s="82"/>
      <c r="C1199" s="82"/>
      <c r="D1199" s="82"/>
      <c r="E1199" s="82"/>
      <c r="F1199" s="63"/>
      <c r="G1199" s="63"/>
      <c r="H1199" s="63"/>
      <c r="I1199" s="63"/>
      <c r="J1199" s="63"/>
      <c r="K1199" s="63"/>
      <c r="L1199" s="63"/>
      <c r="M1199" s="63"/>
      <c r="N1199" s="63"/>
      <c r="O1199" s="63"/>
      <c r="P1199" s="63"/>
      <c r="Q1199" s="63"/>
      <c r="R1199" s="63"/>
      <c r="S1199" s="63"/>
      <c r="T1199" s="63"/>
      <c r="U1199" s="63"/>
      <c r="X1199" s="63"/>
      <c r="Y1199" s="63"/>
      <c r="Z1199" s="63"/>
      <c r="AA1199" s="63"/>
      <c r="AB1199" s="63"/>
      <c r="AC1199" s="63"/>
      <c r="AD1199" s="63"/>
      <c r="AE1199" s="110"/>
      <c r="AF1199" s="63"/>
      <c r="AG1199" s="63"/>
      <c r="AH1199" s="63"/>
      <c r="AI1199" s="63"/>
      <c r="AJ1199" s="63"/>
      <c r="AK1199" s="63"/>
      <c r="AL1199" s="63"/>
      <c r="AM1199" s="63"/>
      <c r="AN1199" s="63"/>
      <c r="AO1199" s="63"/>
      <c r="AP1199" s="63"/>
      <c r="AQ1199" s="63"/>
      <c r="AT1199" s="63"/>
      <c r="AU1199" s="63"/>
      <c r="AV1199" s="63"/>
      <c r="AW1199" s="63"/>
      <c r="AX1199" s="63"/>
      <c r="AY1199" s="63"/>
      <c r="AZ1199" s="63"/>
      <c r="BA1199" s="63"/>
      <c r="BB1199" s="63"/>
      <c r="BC1199" s="63"/>
      <c r="BD1199" s="63"/>
      <c r="BE1199" s="63"/>
      <c r="BF1199" s="63"/>
      <c r="BG1199" s="63"/>
      <c r="BH1199" s="63"/>
      <c r="BI1199" s="63"/>
      <c r="BJ1199" s="63"/>
      <c r="BK1199" s="63"/>
      <c r="BL1199" s="63"/>
      <c r="BM1199" s="63"/>
      <c r="BN1199" s="63"/>
      <c r="BO1199" s="63"/>
      <c r="BR1199" s="63"/>
      <c r="BS1199" s="63"/>
      <c r="BT1199" s="63"/>
      <c r="BU1199" s="63"/>
      <c r="BV1199" s="63"/>
      <c r="BW1199" s="63"/>
      <c r="BX1199" s="63"/>
      <c r="BY1199" s="63"/>
      <c r="BZ1199" s="63"/>
      <c r="CA1199" s="63"/>
      <c r="CB1199" s="63"/>
      <c r="CC1199" s="63"/>
    </row>
    <row r="1200" spans="1:81" x14ac:dyDescent="0.35">
      <c r="A1200" s="97"/>
      <c r="B1200" s="82"/>
      <c r="C1200" s="82"/>
      <c r="D1200" s="82"/>
      <c r="E1200" s="82"/>
      <c r="F1200" s="63"/>
      <c r="G1200" s="63"/>
      <c r="H1200" s="63"/>
      <c r="I1200" s="63"/>
      <c r="J1200" s="63"/>
      <c r="K1200" s="63"/>
      <c r="L1200" s="63"/>
      <c r="M1200" s="63"/>
      <c r="N1200" s="63"/>
      <c r="O1200" s="63"/>
      <c r="P1200" s="63"/>
      <c r="Q1200" s="63"/>
      <c r="R1200" s="63"/>
      <c r="S1200" s="63"/>
      <c r="T1200" s="63"/>
      <c r="U1200" s="63"/>
      <c r="X1200" s="63"/>
      <c r="Y1200" s="63"/>
      <c r="Z1200" s="63"/>
      <c r="AA1200" s="63"/>
      <c r="AB1200" s="63"/>
      <c r="AC1200" s="63"/>
      <c r="AD1200" s="63"/>
      <c r="AE1200" s="110"/>
      <c r="AF1200" s="63"/>
      <c r="AG1200" s="63"/>
      <c r="AH1200" s="63"/>
      <c r="AI1200" s="63"/>
      <c r="AJ1200" s="63"/>
      <c r="AK1200" s="63"/>
      <c r="AL1200" s="63"/>
      <c r="AM1200" s="63"/>
      <c r="AN1200" s="63"/>
      <c r="AO1200" s="63"/>
      <c r="AP1200" s="63"/>
      <c r="AQ1200" s="63"/>
      <c r="AT1200" s="63"/>
      <c r="AU1200" s="63"/>
      <c r="AV1200" s="63"/>
      <c r="AW1200" s="63"/>
      <c r="AX1200" s="63"/>
      <c r="AY1200" s="63"/>
      <c r="AZ1200" s="63"/>
      <c r="BA1200" s="63"/>
      <c r="BB1200" s="63"/>
      <c r="BC1200" s="63"/>
      <c r="BD1200" s="63"/>
      <c r="BE1200" s="63"/>
      <c r="BF1200" s="63"/>
      <c r="BG1200" s="63"/>
      <c r="BH1200" s="63"/>
      <c r="BI1200" s="63"/>
      <c r="BJ1200" s="63"/>
      <c r="BK1200" s="63"/>
      <c r="BL1200" s="63"/>
      <c r="BM1200" s="63"/>
      <c r="BN1200" s="63"/>
      <c r="BO1200" s="63"/>
      <c r="BR1200" s="63"/>
      <c r="BS1200" s="63"/>
      <c r="BT1200" s="63"/>
      <c r="BU1200" s="63"/>
      <c r="BV1200" s="63"/>
      <c r="BW1200" s="63"/>
      <c r="BX1200" s="63"/>
      <c r="BY1200" s="63"/>
      <c r="BZ1200" s="63"/>
      <c r="CA1200" s="63"/>
      <c r="CB1200" s="63"/>
      <c r="CC1200" s="63"/>
    </row>
    <row r="1201" spans="1:81" x14ac:dyDescent="0.35">
      <c r="A1201" s="97"/>
      <c r="B1201" s="82"/>
      <c r="C1201" s="82"/>
      <c r="D1201" s="82"/>
      <c r="E1201" s="82"/>
      <c r="F1201" s="63"/>
      <c r="G1201" s="63"/>
      <c r="H1201" s="63"/>
      <c r="I1201" s="63"/>
      <c r="J1201" s="63"/>
      <c r="K1201" s="63"/>
      <c r="L1201" s="63"/>
      <c r="M1201" s="63"/>
      <c r="N1201" s="63"/>
      <c r="O1201" s="63"/>
      <c r="P1201" s="63"/>
      <c r="Q1201" s="63"/>
      <c r="R1201" s="63"/>
      <c r="S1201" s="63"/>
      <c r="T1201" s="63"/>
      <c r="U1201" s="63"/>
      <c r="X1201" s="63"/>
      <c r="Y1201" s="63"/>
      <c r="Z1201" s="63"/>
      <c r="AA1201" s="63"/>
      <c r="AB1201" s="63"/>
      <c r="AC1201" s="63"/>
      <c r="AD1201" s="63"/>
      <c r="AE1201" s="110"/>
      <c r="AF1201" s="63"/>
      <c r="AG1201" s="63"/>
      <c r="AH1201" s="63"/>
      <c r="AI1201" s="63"/>
      <c r="AJ1201" s="63"/>
      <c r="AK1201" s="63"/>
      <c r="AL1201" s="63"/>
      <c r="AM1201" s="63"/>
      <c r="AN1201" s="63"/>
      <c r="AO1201" s="63"/>
      <c r="AP1201" s="63"/>
      <c r="AQ1201" s="63"/>
      <c r="AT1201" s="63"/>
      <c r="AU1201" s="63"/>
      <c r="AV1201" s="63"/>
      <c r="AW1201" s="63"/>
      <c r="AX1201" s="63"/>
      <c r="AY1201" s="63"/>
      <c r="AZ1201" s="63"/>
      <c r="BA1201" s="63"/>
      <c r="BB1201" s="63"/>
      <c r="BC1201" s="63"/>
      <c r="BD1201" s="63"/>
      <c r="BE1201" s="63"/>
      <c r="BF1201" s="63"/>
      <c r="BG1201" s="63"/>
      <c r="BH1201" s="63"/>
      <c r="BI1201" s="63"/>
      <c r="BJ1201" s="63"/>
      <c r="BK1201" s="63"/>
      <c r="BL1201" s="63"/>
      <c r="BM1201" s="63"/>
      <c r="BN1201" s="63"/>
      <c r="BO1201" s="63"/>
      <c r="BR1201" s="63"/>
      <c r="BS1201" s="63"/>
      <c r="BT1201" s="63"/>
      <c r="BU1201" s="63"/>
      <c r="BV1201" s="63"/>
      <c r="BW1201" s="63"/>
      <c r="BX1201" s="63"/>
      <c r="BY1201" s="63"/>
      <c r="BZ1201" s="63"/>
      <c r="CA1201" s="63"/>
      <c r="CB1201" s="63"/>
      <c r="CC1201" s="63"/>
    </row>
    <row r="1202" spans="1:81" x14ac:dyDescent="0.35">
      <c r="A1202" s="97"/>
      <c r="B1202" s="82"/>
      <c r="C1202" s="82"/>
      <c r="D1202" s="82"/>
      <c r="E1202" s="82"/>
      <c r="F1202" s="63"/>
      <c r="G1202" s="63"/>
      <c r="H1202" s="63"/>
      <c r="I1202" s="63"/>
      <c r="J1202" s="63"/>
      <c r="K1202" s="63"/>
      <c r="L1202" s="63"/>
      <c r="M1202" s="63"/>
      <c r="N1202" s="63"/>
      <c r="O1202" s="63"/>
      <c r="P1202" s="63"/>
      <c r="Q1202" s="63"/>
      <c r="R1202" s="63"/>
      <c r="S1202" s="63"/>
      <c r="T1202" s="63"/>
      <c r="U1202" s="63"/>
      <c r="X1202" s="63"/>
      <c r="Y1202" s="63"/>
      <c r="Z1202" s="63"/>
      <c r="AA1202" s="63"/>
      <c r="AB1202" s="63"/>
      <c r="AC1202" s="63"/>
      <c r="AD1202" s="63"/>
      <c r="AE1202" s="110"/>
      <c r="AF1202" s="63"/>
      <c r="AG1202" s="63"/>
      <c r="AH1202" s="63"/>
      <c r="AI1202" s="63"/>
      <c r="AJ1202" s="63"/>
      <c r="AK1202" s="63"/>
      <c r="AL1202" s="63"/>
      <c r="AM1202" s="63"/>
      <c r="AN1202" s="63"/>
      <c r="AO1202" s="63"/>
      <c r="AP1202" s="63"/>
      <c r="AQ1202" s="63"/>
      <c r="AT1202" s="63"/>
      <c r="AU1202" s="63"/>
      <c r="AV1202" s="63"/>
      <c r="AW1202" s="63"/>
      <c r="AX1202" s="63"/>
      <c r="AY1202" s="63"/>
      <c r="AZ1202" s="63"/>
      <c r="BA1202" s="63"/>
      <c r="BB1202" s="63"/>
      <c r="BC1202" s="63"/>
      <c r="BD1202" s="63"/>
      <c r="BE1202" s="63"/>
      <c r="BF1202" s="63"/>
      <c r="BG1202" s="63"/>
      <c r="BH1202" s="63"/>
      <c r="BI1202" s="63"/>
      <c r="BJ1202" s="63"/>
      <c r="BK1202" s="63"/>
      <c r="BL1202" s="63"/>
      <c r="BM1202" s="63"/>
      <c r="BN1202" s="63"/>
      <c r="BO1202" s="63"/>
      <c r="BR1202" s="63"/>
      <c r="BS1202" s="63"/>
      <c r="BT1202" s="63"/>
      <c r="BU1202" s="63"/>
      <c r="BV1202" s="63"/>
      <c r="BW1202" s="63"/>
      <c r="BX1202" s="63"/>
      <c r="BY1202" s="63"/>
      <c r="BZ1202" s="63"/>
      <c r="CA1202" s="63"/>
      <c r="CB1202" s="63"/>
      <c r="CC1202" s="63"/>
    </row>
    <row r="1203" spans="1:81" x14ac:dyDescent="0.35">
      <c r="A1203" s="97"/>
      <c r="B1203" s="82"/>
      <c r="C1203" s="82"/>
      <c r="D1203" s="82"/>
      <c r="E1203" s="82"/>
      <c r="F1203" s="63"/>
      <c r="G1203" s="63"/>
      <c r="H1203" s="63"/>
      <c r="I1203" s="63"/>
      <c r="J1203" s="63"/>
      <c r="K1203" s="63"/>
      <c r="L1203" s="63"/>
      <c r="M1203" s="63"/>
      <c r="N1203" s="63"/>
      <c r="O1203" s="63"/>
      <c r="P1203" s="63"/>
      <c r="Q1203" s="63"/>
      <c r="R1203" s="63"/>
      <c r="S1203" s="63"/>
      <c r="T1203" s="63"/>
      <c r="U1203" s="63"/>
      <c r="X1203" s="63"/>
      <c r="Y1203" s="63"/>
      <c r="Z1203" s="63"/>
      <c r="AA1203" s="63"/>
      <c r="AB1203" s="63"/>
      <c r="AC1203" s="63"/>
      <c r="AD1203" s="63"/>
      <c r="AE1203" s="110"/>
      <c r="AF1203" s="63"/>
      <c r="AG1203" s="63"/>
      <c r="AH1203" s="63"/>
      <c r="AI1203" s="63"/>
      <c r="AJ1203" s="63"/>
      <c r="AK1203" s="63"/>
      <c r="AL1203" s="63"/>
      <c r="AM1203" s="63"/>
      <c r="AN1203" s="63"/>
      <c r="AO1203" s="63"/>
      <c r="AP1203" s="63"/>
      <c r="AQ1203" s="63"/>
      <c r="AT1203" s="63"/>
      <c r="AU1203" s="63"/>
      <c r="AV1203" s="63"/>
      <c r="AW1203" s="63"/>
      <c r="AX1203" s="63"/>
      <c r="AY1203" s="63"/>
      <c r="AZ1203" s="63"/>
      <c r="BA1203" s="63"/>
      <c r="BB1203" s="63"/>
      <c r="BC1203" s="63"/>
      <c r="BD1203" s="63"/>
      <c r="BE1203" s="63"/>
      <c r="BF1203" s="63"/>
      <c r="BG1203" s="63"/>
      <c r="BH1203" s="63"/>
      <c r="BI1203" s="63"/>
      <c r="BJ1203" s="63"/>
      <c r="BK1203" s="63"/>
      <c r="BL1203" s="63"/>
      <c r="BM1203" s="63"/>
      <c r="BN1203" s="63"/>
      <c r="BO1203" s="63"/>
      <c r="BR1203" s="63"/>
      <c r="BS1203" s="63"/>
      <c r="BT1203" s="63"/>
      <c r="BU1203" s="63"/>
      <c r="BV1203" s="63"/>
      <c r="BW1203" s="63"/>
      <c r="BX1203" s="63"/>
      <c r="BY1203" s="63"/>
      <c r="BZ1203" s="63"/>
      <c r="CA1203" s="63"/>
      <c r="CB1203" s="63"/>
      <c r="CC1203" s="63"/>
    </row>
    <row r="1204" spans="1:81" x14ac:dyDescent="0.35">
      <c r="A1204" s="97"/>
      <c r="B1204" s="82"/>
      <c r="C1204" s="82"/>
      <c r="D1204" s="82"/>
      <c r="E1204" s="82"/>
      <c r="F1204" s="63"/>
      <c r="G1204" s="63"/>
      <c r="H1204" s="63"/>
      <c r="I1204" s="63"/>
      <c r="J1204" s="63"/>
      <c r="K1204" s="63"/>
      <c r="L1204" s="63"/>
      <c r="M1204" s="63"/>
      <c r="N1204" s="63"/>
      <c r="O1204" s="63"/>
      <c r="P1204" s="63"/>
      <c r="Q1204" s="63"/>
      <c r="R1204" s="63"/>
      <c r="S1204" s="63"/>
      <c r="T1204" s="63"/>
      <c r="U1204" s="63"/>
      <c r="X1204" s="63"/>
      <c r="Y1204" s="63"/>
      <c r="Z1204" s="63"/>
      <c r="AA1204" s="63"/>
      <c r="AB1204" s="63"/>
      <c r="AC1204" s="63"/>
      <c r="AD1204" s="63"/>
      <c r="AE1204" s="110"/>
      <c r="AF1204" s="63"/>
      <c r="AG1204" s="63"/>
      <c r="AH1204" s="63"/>
      <c r="AI1204" s="63"/>
      <c r="AJ1204" s="63"/>
      <c r="AK1204" s="63"/>
      <c r="AL1204" s="63"/>
      <c r="AM1204" s="63"/>
      <c r="AN1204" s="63"/>
      <c r="AO1204" s="63"/>
      <c r="AP1204" s="63"/>
      <c r="AQ1204" s="63"/>
      <c r="AT1204" s="63"/>
      <c r="AU1204" s="63"/>
      <c r="AV1204" s="63"/>
      <c r="AW1204" s="63"/>
      <c r="AX1204" s="63"/>
      <c r="AY1204" s="63"/>
      <c r="AZ1204" s="63"/>
      <c r="BA1204" s="63"/>
      <c r="BB1204" s="63"/>
      <c r="BC1204" s="63"/>
      <c r="BD1204" s="63"/>
      <c r="BE1204" s="63"/>
      <c r="BF1204" s="63"/>
      <c r="BG1204" s="63"/>
      <c r="BH1204" s="63"/>
      <c r="BI1204" s="63"/>
      <c r="BJ1204" s="63"/>
      <c r="BK1204" s="63"/>
      <c r="BL1204" s="63"/>
      <c r="BM1204" s="63"/>
      <c r="BN1204" s="63"/>
      <c r="BO1204" s="63"/>
      <c r="BR1204" s="63"/>
      <c r="BS1204" s="63"/>
      <c r="BT1204" s="63"/>
      <c r="BU1204" s="63"/>
      <c r="BV1204" s="63"/>
      <c r="BW1204" s="63"/>
      <c r="BX1204" s="63"/>
      <c r="BY1204" s="63"/>
      <c r="BZ1204" s="63"/>
      <c r="CA1204" s="63"/>
      <c r="CB1204" s="63"/>
      <c r="CC1204" s="63"/>
    </row>
    <row r="1205" spans="1:81" x14ac:dyDescent="0.35">
      <c r="A1205" s="97"/>
      <c r="B1205" s="82"/>
      <c r="C1205" s="82"/>
      <c r="D1205" s="82"/>
      <c r="E1205" s="82"/>
      <c r="F1205" s="63"/>
      <c r="G1205" s="63"/>
      <c r="H1205" s="63"/>
      <c r="I1205" s="63"/>
      <c r="J1205" s="63"/>
      <c r="K1205" s="63"/>
      <c r="L1205" s="63"/>
      <c r="M1205" s="63"/>
      <c r="N1205" s="63"/>
      <c r="O1205" s="63"/>
      <c r="P1205" s="63"/>
      <c r="Q1205" s="63"/>
      <c r="R1205" s="63"/>
      <c r="S1205" s="63"/>
      <c r="T1205" s="63"/>
      <c r="U1205" s="63"/>
      <c r="X1205" s="63"/>
      <c r="Y1205" s="63"/>
      <c r="Z1205" s="63"/>
      <c r="AA1205" s="63"/>
      <c r="AB1205" s="63"/>
      <c r="AC1205" s="63"/>
      <c r="AD1205" s="63"/>
      <c r="AE1205" s="110"/>
      <c r="AF1205" s="63"/>
      <c r="AG1205" s="63"/>
      <c r="AH1205" s="63"/>
      <c r="AI1205" s="63"/>
      <c r="AJ1205" s="63"/>
      <c r="AK1205" s="63"/>
      <c r="AL1205" s="63"/>
      <c r="AM1205" s="63"/>
      <c r="AN1205" s="63"/>
      <c r="AO1205" s="63"/>
      <c r="AP1205" s="63"/>
      <c r="AQ1205" s="63"/>
      <c r="AT1205" s="63"/>
      <c r="AU1205" s="63"/>
      <c r="AV1205" s="63"/>
      <c r="AW1205" s="63"/>
      <c r="AX1205" s="63"/>
      <c r="AY1205" s="63"/>
      <c r="AZ1205" s="63"/>
      <c r="BA1205" s="63"/>
      <c r="BB1205" s="63"/>
      <c r="BC1205" s="63"/>
      <c r="BD1205" s="63"/>
      <c r="BE1205" s="63"/>
      <c r="BF1205" s="63"/>
      <c r="BG1205" s="63"/>
      <c r="BH1205" s="63"/>
      <c r="BI1205" s="63"/>
      <c r="BJ1205" s="63"/>
      <c r="BK1205" s="63"/>
      <c r="BL1205" s="63"/>
      <c r="BM1205" s="63"/>
      <c r="BN1205" s="63"/>
      <c r="BO1205" s="63"/>
      <c r="BR1205" s="63"/>
      <c r="BS1205" s="63"/>
      <c r="BT1205" s="63"/>
      <c r="BU1205" s="63"/>
      <c r="BV1205" s="63"/>
      <c r="BW1205" s="63"/>
      <c r="BX1205" s="63"/>
      <c r="BY1205" s="63"/>
      <c r="BZ1205" s="63"/>
      <c r="CA1205" s="63"/>
      <c r="CB1205" s="63"/>
      <c r="CC1205" s="63"/>
    </row>
    <row r="1206" spans="1:81" x14ac:dyDescent="0.35">
      <c r="A1206" s="97"/>
      <c r="B1206" s="82"/>
      <c r="C1206" s="82"/>
      <c r="D1206" s="82"/>
      <c r="E1206" s="82"/>
      <c r="F1206" s="63"/>
      <c r="G1206" s="63"/>
      <c r="H1206" s="63"/>
      <c r="I1206" s="63"/>
      <c r="J1206" s="63"/>
      <c r="K1206" s="63"/>
      <c r="L1206" s="63"/>
      <c r="M1206" s="63"/>
      <c r="N1206" s="63"/>
      <c r="O1206" s="63"/>
      <c r="P1206" s="63"/>
      <c r="Q1206" s="63"/>
      <c r="R1206" s="63"/>
      <c r="S1206" s="63"/>
      <c r="T1206" s="63"/>
      <c r="U1206" s="63"/>
      <c r="X1206" s="63"/>
      <c r="Y1206" s="63"/>
      <c r="Z1206" s="63"/>
      <c r="AA1206" s="63"/>
      <c r="AB1206" s="63"/>
      <c r="AC1206" s="63"/>
      <c r="AD1206" s="63"/>
      <c r="AE1206" s="110"/>
      <c r="AF1206" s="63"/>
      <c r="AG1206" s="63"/>
      <c r="AH1206" s="63"/>
      <c r="AI1206" s="63"/>
      <c r="AJ1206" s="63"/>
      <c r="AK1206" s="63"/>
      <c r="AL1206" s="63"/>
      <c r="AM1206" s="63"/>
      <c r="AN1206" s="63"/>
      <c r="AO1206" s="63"/>
      <c r="AP1206" s="63"/>
      <c r="AQ1206" s="63"/>
      <c r="AT1206" s="63"/>
      <c r="AU1206" s="63"/>
      <c r="AV1206" s="63"/>
      <c r="AW1206" s="63"/>
      <c r="AX1206" s="63"/>
      <c r="AY1206" s="63"/>
      <c r="AZ1206" s="63"/>
      <c r="BA1206" s="63"/>
      <c r="BB1206" s="63"/>
      <c r="BC1206" s="63"/>
      <c r="BD1206" s="63"/>
      <c r="BE1206" s="63"/>
      <c r="BF1206" s="63"/>
      <c r="BG1206" s="63"/>
      <c r="BH1206" s="63"/>
      <c r="BI1206" s="63"/>
      <c r="BJ1206" s="63"/>
      <c r="BK1206" s="63"/>
      <c r="BL1206" s="63"/>
      <c r="BM1206" s="63"/>
      <c r="BN1206" s="63"/>
      <c r="BO1206" s="63"/>
      <c r="BR1206" s="63"/>
      <c r="BS1206" s="63"/>
      <c r="BT1206" s="63"/>
      <c r="BU1206" s="63"/>
      <c r="BV1206" s="63"/>
      <c r="BW1206" s="63"/>
      <c r="BX1206" s="63"/>
      <c r="BY1206" s="63"/>
      <c r="BZ1206" s="63"/>
      <c r="CA1206" s="63"/>
      <c r="CB1206" s="63"/>
      <c r="CC1206" s="63"/>
    </row>
    <row r="1207" spans="1:81" x14ac:dyDescent="0.35">
      <c r="A1207" s="97"/>
      <c r="B1207" s="82"/>
      <c r="C1207" s="82"/>
      <c r="D1207" s="82"/>
      <c r="E1207" s="82"/>
      <c r="F1207" s="63"/>
      <c r="G1207" s="63"/>
      <c r="H1207" s="63"/>
      <c r="I1207" s="63"/>
      <c r="J1207" s="63"/>
      <c r="K1207" s="63"/>
      <c r="L1207" s="63"/>
      <c r="M1207" s="63"/>
      <c r="N1207" s="63"/>
      <c r="O1207" s="63"/>
      <c r="P1207" s="63"/>
      <c r="Q1207" s="63"/>
      <c r="R1207" s="63"/>
      <c r="S1207" s="63"/>
      <c r="T1207" s="63"/>
      <c r="U1207" s="63"/>
      <c r="X1207" s="63"/>
      <c r="Y1207" s="63"/>
      <c r="Z1207" s="63"/>
      <c r="AA1207" s="63"/>
      <c r="AB1207" s="63"/>
      <c r="AC1207" s="63"/>
      <c r="AD1207" s="63"/>
      <c r="AE1207" s="110"/>
      <c r="AF1207" s="63"/>
      <c r="AG1207" s="63"/>
      <c r="AH1207" s="63"/>
      <c r="AI1207" s="63"/>
      <c r="AJ1207" s="63"/>
      <c r="AK1207" s="63"/>
      <c r="AL1207" s="63"/>
      <c r="AM1207" s="63"/>
      <c r="AN1207" s="63"/>
      <c r="AO1207" s="63"/>
      <c r="AP1207" s="63"/>
      <c r="AQ1207" s="63"/>
      <c r="AT1207" s="63"/>
      <c r="AU1207" s="63"/>
      <c r="AV1207" s="63"/>
      <c r="AW1207" s="63"/>
      <c r="AX1207" s="63"/>
      <c r="AY1207" s="63"/>
      <c r="AZ1207" s="63"/>
      <c r="BA1207" s="63"/>
      <c r="BB1207" s="63"/>
      <c r="BC1207" s="63"/>
      <c r="BD1207" s="63"/>
      <c r="BE1207" s="63"/>
      <c r="BF1207" s="63"/>
      <c r="BG1207" s="63"/>
      <c r="BH1207" s="63"/>
      <c r="BI1207" s="63"/>
      <c r="BJ1207" s="63"/>
      <c r="BK1207" s="63"/>
      <c r="BL1207" s="63"/>
      <c r="BM1207" s="63"/>
      <c r="BN1207" s="63"/>
      <c r="BO1207" s="63"/>
      <c r="BR1207" s="63"/>
      <c r="BS1207" s="63"/>
      <c r="BT1207" s="63"/>
      <c r="BU1207" s="63"/>
      <c r="BV1207" s="63"/>
      <c r="BW1207" s="63"/>
      <c r="BX1207" s="63"/>
      <c r="BY1207" s="63"/>
      <c r="BZ1207" s="63"/>
      <c r="CA1207" s="63"/>
      <c r="CB1207" s="63"/>
      <c r="CC1207" s="63"/>
    </row>
    <row r="1208" spans="1:81" x14ac:dyDescent="0.35">
      <c r="A1208" s="97"/>
      <c r="B1208" s="82"/>
      <c r="C1208" s="82"/>
      <c r="D1208" s="82"/>
      <c r="E1208" s="82"/>
      <c r="F1208" s="63"/>
      <c r="G1208" s="63"/>
      <c r="H1208" s="63"/>
      <c r="I1208" s="63"/>
      <c r="J1208" s="63"/>
      <c r="K1208" s="63"/>
      <c r="L1208" s="63"/>
      <c r="M1208" s="63"/>
      <c r="N1208" s="63"/>
      <c r="O1208" s="63"/>
      <c r="P1208" s="63"/>
      <c r="Q1208" s="63"/>
      <c r="R1208" s="63"/>
      <c r="S1208" s="63"/>
      <c r="T1208" s="63"/>
      <c r="U1208" s="63"/>
      <c r="X1208" s="63"/>
      <c r="Y1208" s="63"/>
      <c r="Z1208" s="63"/>
      <c r="AA1208" s="63"/>
      <c r="AB1208" s="63"/>
      <c r="AC1208" s="63"/>
      <c r="AD1208" s="63"/>
      <c r="AE1208" s="110"/>
      <c r="AF1208" s="63"/>
      <c r="AG1208" s="63"/>
      <c r="AH1208" s="63"/>
      <c r="AI1208" s="63"/>
      <c r="AJ1208" s="63"/>
      <c r="AK1208" s="63"/>
      <c r="AL1208" s="63"/>
      <c r="AM1208" s="63"/>
      <c r="AN1208" s="63"/>
      <c r="AO1208" s="63"/>
      <c r="AP1208" s="63"/>
      <c r="AQ1208" s="63"/>
      <c r="AT1208" s="63"/>
      <c r="AU1208" s="63"/>
      <c r="AV1208" s="63"/>
      <c r="AW1208" s="63"/>
      <c r="AX1208" s="63"/>
      <c r="AY1208" s="63"/>
      <c r="AZ1208" s="63"/>
      <c r="BA1208" s="63"/>
      <c r="BB1208" s="63"/>
      <c r="BC1208" s="63"/>
      <c r="BD1208" s="63"/>
      <c r="BE1208" s="63"/>
      <c r="BF1208" s="63"/>
      <c r="BG1208" s="63"/>
      <c r="BH1208" s="63"/>
      <c r="BI1208" s="63"/>
      <c r="BJ1208" s="63"/>
      <c r="BK1208" s="63"/>
      <c r="BL1208" s="63"/>
      <c r="BM1208" s="63"/>
      <c r="BN1208" s="63"/>
      <c r="BO1208" s="63"/>
      <c r="BR1208" s="63"/>
      <c r="BS1208" s="63"/>
      <c r="BT1208" s="63"/>
      <c r="BU1208" s="63"/>
      <c r="BV1208" s="63"/>
      <c r="BW1208" s="63"/>
      <c r="BX1208" s="63"/>
      <c r="BY1208" s="63"/>
      <c r="BZ1208" s="63"/>
      <c r="CA1208" s="63"/>
      <c r="CB1208" s="63"/>
      <c r="CC1208" s="63"/>
    </row>
    <row r="1209" spans="1:81" x14ac:dyDescent="0.35">
      <c r="A1209" s="97"/>
      <c r="B1209" s="82"/>
      <c r="C1209" s="82"/>
      <c r="D1209" s="82"/>
      <c r="E1209" s="82"/>
      <c r="F1209" s="63"/>
      <c r="G1209" s="63"/>
      <c r="H1209" s="63"/>
      <c r="I1209" s="63"/>
      <c r="J1209" s="63"/>
      <c r="K1209" s="63"/>
      <c r="L1209" s="63"/>
      <c r="M1209" s="63"/>
      <c r="N1209" s="63"/>
      <c r="O1209" s="63"/>
      <c r="P1209" s="63"/>
      <c r="Q1209" s="63"/>
      <c r="R1209" s="63"/>
      <c r="S1209" s="63"/>
      <c r="T1209" s="63"/>
      <c r="U1209" s="63"/>
      <c r="X1209" s="63"/>
      <c r="Y1209" s="63"/>
      <c r="Z1209" s="63"/>
      <c r="AA1209" s="63"/>
      <c r="AB1209" s="63"/>
      <c r="AC1209" s="63"/>
      <c r="AD1209" s="63"/>
      <c r="AE1209" s="110"/>
      <c r="AF1209" s="63"/>
      <c r="AG1209" s="63"/>
      <c r="AH1209" s="63"/>
      <c r="AI1209" s="63"/>
      <c r="AJ1209" s="63"/>
      <c r="AK1209" s="63"/>
      <c r="AL1209" s="63"/>
      <c r="AM1209" s="63"/>
      <c r="AN1209" s="63"/>
      <c r="AO1209" s="63"/>
      <c r="AP1209" s="63"/>
      <c r="AQ1209" s="63"/>
      <c r="AT1209" s="63"/>
      <c r="AU1209" s="63"/>
      <c r="AV1209" s="63"/>
      <c r="AW1209" s="63"/>
      <c r="AX1209" s="63"/>
      <c r="AY1209" s="63"/>
      <c r="AZ1209" s="63"/>
      <c r="BA1209" s="63"/>
      <c r="BB1209" s="63"/>
      <c r="BC1209" s="63"/>
      <c r="BD1209" s="63"/>
      <c r="BE1209" s="63"/>
      <c r="BF1209" s="63"/>
      <c r="BG1209" s="63"/>
      <c r="BH1209" s="63"/>
      <c r="BI1209" s="63"/>
      <c r="BJ1209" s="63"/>
      <c r="BK1209" s="63"/>
      <c r="BL1209" s="63"/>
      <c r="BM1209" s="63"/>
      <c r="BN1209" s="63"/>
      <c r="BO1209" s="63"/>
      <c r="BR1209" s="63"/>
      <c r="BS1209" s="63"/>
      <c r="BT1209" s="63"/>
      <c r="BU1209" s="63"/>
      <c r="BV1209" s="63"/>
      <c r="BW1209" s="63"/>
      <c r="BX1209" s="63"/>
      <c r="BY1209" s="63"/>
      <c r="BZ1209" s="63"/>
      <c r="CA1209" s="63"/>
      <c r="CB1209" s="63"/>
      <c r="CC1209" s="63"/>
    </row>
    <row r="1210" spans="1:81" x14ac:dyDescent="0.35">
      <c r="A1210" s="97"/>
      <c r="B1210" s="82"/>
      <c r="C1210" s="82"/>
      <c r="D1210" s="82"/>
      <c r="E1210" s="82"/>
      <c r="F1210" s="63"/>
      <c r="G1210" s="63"/>
      <c r="H1210" s="63"/>
      <c r="I1210" s="63"/>
      <c r="J1210" s="63"/>
      <c r="K1210" s="63"/>
      <c r="L1210" s="63"/>
      <c r="M1210" s="63"/>
      <c r="N1210" s="63"/>
      <c r="O1210" s="63"/>
      <c r="P1210" s="63"/>
      <c r="Q1210" s="63"/>
      <c r="R1210" s="63"/>
      <c r="S1210" s="63"/>
      <c r="T1210" s="63"/>
      <c r="U1210" s="63"/>
      <c r="X1210" s="63"/>
      <c r="Y1210" s="63"/>
      <c r="Z1210" s="63"/>
      <c r="AA1210" s="63"/>
      <c r="AB1210" s="63"/>
      <c r="AC1210" s="63"/>
      <c r="AD1210" s="63"/>
      <c r="AE1210" s="110"/>
      <c r="AF1210" s="63"/>
      <c r="AG1210" s="63"/>
      <c r="AH1210" s="63"/>
      <c r="AI1210" s="63"/>
      <c r="AJ1210" s="63"/>
      <c r="AK1210" s="63"/>
      <c r="AL1210" s="63"/>
      <c r="AM1210" s="63"/>
      <c r="AN1210" s="63"/>
      <c r="AO1210" s="63"/>
      <c r="AP1210" s="63"/>
      <c r="AQ1210" s="63"/>
      <c r="AT1210" s="63"/>
      <c r="AU1210" s="63"/>
      <c r="AV1210" s="63"/>
      <c r="AW1210" s="63"/>
      <c r="AX1210" s="63"/>
      <c r="AY1210" s="63"/>
      <c r="AZ1210" s="63"/>
      <c r="BA1210" s="63"/>
      <c r="BB1210" s="63"/>
      <c r="BC1210" s="63"/>
      <c r="BD1210" s="63"/>
      <c r="BE1210" s="63"/>
      <c r="BF1210" s="63"/>
      <c r="BG1210" s="63"/>
      <c r="BH1210" s="63"/>
      <c r="BI1210" s="63"/>
      <c r="BJ1210" s="63"/>
      <c r="BK1210" s="63"/>
      <c r="BL1210" s="63"/>
      <c r="BM1210" s="63"/>
      <c r="BN1210" s="63"/>
      <c r="BO1210" s="63"/>
      <c r="BR1210" s="63"/>
      <c r="BS1210" s="63"/>
      <c r="BT1210" s="63"/>
      <c r="BU1210" s="63"/>
      <c r="BV1210" s="63"/>
      <c r="BW1210" s="63"/>
      <c r="BX1210" s="63"/>
      <c r="BY1210" s="63"/>
      <c r="BZ1210" s="63"/>
      <c r="CA1210" s="63"/>
      <c r="CB1210" s="63"/>
      <c r="CC1210" s="63"/>
    </row>
    <row r="1211" spans="1:81" x14ac:dyDescent="0.35">
      <c r="A1211" s="97"/>
      <c r="B1211" s="82"/>
      <c r="C1211" s="82"/>
      <c r="D1211" s="82"/>
      <c r="E1211" s="82"/>
      <c r="F1211" s="63"/>
      <c r="G1211" s="63"/>
      <c r="H1211" s="63"/>
      <c r="I1211" s="63"/>
      <c r="J1211" s="63"/>
      <c r="K1211" s="63"/>
      <c r="L1211" s="63"/>
      <c r="M1211" s="63"/>
      <c r="N1211" s="63"/>
      <c r="O1211" s="63"/>
      <c r="P1211" s="63"/>
      <c r="Q1211" s="63"/>
      <c r="R1211" s="63"/>
      <c r="S1211" s="63"/>
      <c r="T1211" s="63"/>
      <c r="U1211" s="63"/>
      <c r="X1211" s="63"/>
      <c r="Y1211" s="63"/>
      <c r="Z1211" s="63"/>
      <c r="AA1211" s="63"/>
      <c r="AB1211" s="63"/>
      <c r="AC1211" s="63"/>
      <c r="AD1211" s="63"/>
      <c r="AE1211" s="110"/>
      <c r="AF1211" s="63"/>
      <c r="AG1211" s="63"/>
      <c r="AH1211" s="63"/>
      <c r="AI1211" s="63"/>
      <c r="AJ1211" s="63"/>
      <c r="AK1211" s="63"/>
      <c r="AL1211" s="63"/>
      <c r="AM1211" s="63"/>
      <c r="AN1211" s="63"/>
      <c r="AO1211" s="63"/>
      <c r="AP1211" s="63"/>
      <c r="AQ1211" s="63"/>
      <c r="AT1211" s="63"/>
      <c r="AU1211" s="63"/>
      <c r="AV1211" s="63"/>
      <c r="AW1211" s="63"/>
      <c r="AX1211" s="63"/>
      <c r="AY1211" s="63"/>
      <c r="AZ1211" s="63"/>
      <c r="BA1211" s="63"/>
      <c r="BB1211" s="63"/>
      <c r="BC1211" s="63"/>
      <c r="BD1211" s="63"/>
      <c r="BE1211" s="63"/>
      <c r="BF1211" s="63"/>
      <c r="BG1211" s="63"/>
      <c r="BH1211" s="63"/>
      <c r="BI1211" s="63"/>
      <c r="BJ1211" s="63"/>
      <c r="BK1211" s="63"/>
      <c r="BL1211" s="63"/>
      <c r="BM1211" s="63"/>
      <c r="BN1211" s="63"/>
      <c r="BO1211" s="63"/>
      <c r="BR1211" s="63"/>
      <c r="BS1211" s="63"/>
      <c r="BT1211" s="63"/>
      <c r="BU1211" s="63"/>
      <c r="BV1211" s="63"/>
      <c r="BW1211" s="63"/>
      <c r="BX1211" s="63"/>
      <c r="BY1211" s="63"/>
      <c r="BZ1211" s="63"/>
      <c r="CA1211" s="63"/>
      <c r="CB1211" s="63"/>
      <c r="CC1211" s="63"/>
    </row>
    <row r="1212" spans="1:81" x14ac:dyDescent="0.35">
      <c r="A1212" s="97"/>
      <c r="B1212" s="82"/>
      <c r="C1212" s="82"/>
      <c r="D1212" s="82"/>
      <c r="E1212" s="82"/>
      <c r="F1212" s="63"/>
      <c r="G1212" s="63"/>
      <c r="H1212" s="63"/>
      <c r="I1212" s="63"/>
      <c r="J1212" s="63"/>
      <c r="K1212" s="63"/>
      <c r="L1212" s="63"/>
      <c r="M1212" s="63"/>
      <c r="N1212" s="63"/>
      <c r="O1212" s="63"/>
      <c r="P1212" s="63"/>
      <c r="Q1212" s="63"/>
      <c r="R1212" s="63"/>
      <c r="S1212" s="63"/>
      <c r="T1212" s="63"/>
      <c r="U1212" s="63"/>
      <c r="X1212" s="63"/>
      <c r="Y1212" s="63"/>
      <c r="Z1212" s="63"/>
      <c r="AA1212" s="63"/>
      <c r="AB1212" s="63"/>
      <c r="AC1212" s="63"/>
      <c r="AD1212" s="63"/>
      <c r="AE1212" s="110"/>
      <c r="AF1212" s="63"/>
      <c r="AG1212" s="63"/>
      <c r="AH1212" s="63"/>
      <c r="AI1212" s="63"/>
      <c r="AJ1212" s="63"/>
      <c r="AK1212" s="63"/>
      <c r="AL1212" s="63"/>
      <c r="AM1212" s="63"/>
      <c r="AN1212" s="63"/>
      <c r="AO1212" s="63"/>
      <c r="AP1212" s="63"/>
      <c r="AQ1212" s="63"/>
      <c r="AT1212" s="63"/>
      <c r="AU1212" s="63"/>
      <c r="AV1212" s="63"/>
      <c r="AW1212" s="63"/>
      <c r="AX1212" s="63"/>
      <c r="AY1212" s="63"/>
      <c r="AZ1212" s="63"/>
      <c r="BA1212" s="63"/>
      <c r="BB1212" s="63"/>
      <c r="BC1212" s="63"/>
      <c r="BD1212" s="63"/>
      <c r="BE1212" s="63"/>
      <c r="BF1212" s="63"/>
      <c r="BG1212" s="63"/>
      <c r="BH1212" s="63"/>
      <c r="BI1212" s="63"/>
      <c r="BJ1212" s="63"/>
      <c r="BK1212" s="63"/>
      <c r="BL1212" s="63"/>
      <c r="BM1212" s="63"/>
      <c r="BN1212" s="63"/>
      <c r="BO1212" s="63"/>
      <c r="BR1212" s="63"/>
      <c r="BS1212" s="63"/>
      <c r="BT1212" s="63"/>
      <c r="BU1212" s="63"/>
      <c r="BV1212" s="63"/>
      <c r="BW1212" s="63"/>
      <c r="BX1212" s="63"/>
      <c r="BY1212" s="63"/>
      <c r="BZ1212" s="63"/>
      <c r="CA1212" s="63"/>
      <c r="CB1212" s="63"/>
      <c r="CC1212" s="63"/>
    </row>
    <row r="1213" spans="1:81" x14ac:dyDescent="0.35">
      <c r="A1213" s="97"/>
      <c r="B1213" s="82"/>
      <c r="C1213" s="82"/>
      <c r="D1213" s="82"/>
      <c r="E1213" s="82"/>
      <c r="F1213" s="63"/>
      <c r="G1213" s="63"/>
      <c r="H1213" s="63"/>
      <c r="I1213" s="63"/>
      <c r="J1213" s="63"/>
      <c r="K1213" s="63"/>
      <c r="L1213" s="63"/>
      <c r="M1213" s="63"/>
      <c r="N1213" s="63"/>
      <c r="O1213" s="63"/>
      <c r="P1213" s="63"/>
      <c r="Q1213" s="63"/>
      <c r="R1213" s="63"/>
      <c r="S1213" s="63"/>
      <c r="T1213" s="63"/>
      <c r="U1213" s="63"/>
      <c r="X1213" s="63"/>
      <c r="Y1213" s="63"/>
      <c r="Z1213" s="63"/>
      <c r="AA1213" s="63"/>
      <c r="AB1213" s="63"/>
      <c r="AC1213" s="63"/>
      <c r="AD1213" s="63"/>
      <c r="AE1213" s="110"/>
      <c r="AF1213" s="63"/>
      <c r="AG1213" s="63"/>
      <c r="AH1213" s="63"/>
      <c r="AI1213" s="63"/>
      <c r="AJ1213" s="63"/>
      <c r="AK1213" s="63"/>
      <c r="AL1213" s="63"/>
      <c r="AM1213" s="63"/>
      <c r="AN1213" s="63"/>
      <c r="AO1213" s="63"/>
      <c r="AP1213" s="63"/>
      <c r="AQ1213" s="63"/>
      <c r="AT1213" s="63"/>
      <c r="AU1213" s="63"/>
      <c r="AV1213" s="63"/>
      <c r="AW1213" s="63"/>
      <c r="AX1213" s="63"/>
      <c r="AY1213" s="63"/>
      <c r="AZ1213" s="63"/>
      <c r="BA1213" s="63"/>
      <c r="BB1213" s="63"/>
      <c r="BC1213" s="63"/>
      <c r="BD1213" s="63"/>
      <c r="BE1213" s="63"/>
      <c r="BF1213" s="63"/>
      <c r="BG1213" s="63"/>
      <c r="BH1213" s="63"/>
      <c r="BI1213" s="63"/>
      <c r="BJ1213" s="63"/>
      <c r="BK1213" s="63"/>
      <c r="BL1213" s="63"/>
      <c r="BM1213" s="63"/>
      <c r="BN1213" s="63"/>
      <c r="BO1213" s="63"/>
      <c r="BR1213" s="63"/>
      <c r="BS1213" s="63"/>
      <c r="BT1213" s="63"/>
      <c r="BU1213" s="63"/>
      <c r="BV1213" s="63"/>
      <c r="BW1213" s="63"/>
      <c r="BX1213" s="63"/>
      <c r="BY1213" s="63"/>
      <c r="BZ1213" s="63"/>
      <c r="CA1213" s="63"/>
      <c r="CB1213" s="63"/>
      <c r="CC1213" s="63"/>
    </row>
    <row r="1214" spans="1:81" x14ac:dyDescent="0.35">
      <c r="A1214" s="97"/>
      <c r="B1214" s="82"/>
      <c r="C1214" s="82"/>
      <c r="D1214" s="82"/>
      <c r="E1214" s="82"/>
      <c r="F1214" s="63"/>
      <c r="G1214" s="63"/>
      <c r="H1214" s="63"/>
      <c r="I1214" s="63"/>
      <c r="J1214" s="63"/>
      <c r="K1214" s="63"/>
      <c r="L1214" s="63"/>
      <c r="M1214" s="63"/>
      <c r="N1214" s="63"/>
      <c r="O1214" s="63"/>
      <c r="P1214" s="63"/>
      <c r="Q1214" s="63"/>
      <c r="R1214" s="63"/>
      <c r="S1214" s="63"/>
      <c r="T1214" s="63"/>
      <c r="U1214" s="63"/>
      <c r="X1214" s="63"/>
      <c r="Y1214" s="63"/>
      <c r="Z1214" s="63"/>
      <c r="AA1214" s="63"/>
      <c r="AB1214" s="63"/>
      <c r="AC1214" s="63"/>
      <c r="AD1214" s="63"/>
      <c r="AE1214" s="110"/>
      <c r="AF1214" s="63"/>
      <c r="AG1214" s="63"/>
      <c r="AH1214" s="63"/>
      <c r="AI1214" s="63"/>
      <c r="AJ1214" s="63"/>
      <c r="AK1214" s="63"/>
      <c r="AL1214" s="63"/>
      <c r="AM1214" s="63"/>
      <c r="AN1214" s="63"/>
      <c r="AO1214" s="63"/>
      <c r="AP1214" s="63"/>
      <c r="AQ1214" s="63"/>
      <c r="AT1214" s="63"/>
      <c r="AU1214" s="63"/>
      <c r="AV1214" s="63"/>
      <c r="AW1214" s="63"/>
      <c r="AX1214" s="63"/>
      <c r="AY1214" s="63"/>
      <c r="AZ1214" s="63"/>
      <c r="BA1214" s="63"/>
      <c r="BB1214" s="63"/>
      <c r="BC1214" s="63"/>
      <c r="BD1214" s="63"/>
      <c r="BE1214" s="63"/>
      <c r="BF1214" s="63"/>
      <c r="BG1214" s="63"/>
      <c r="BH1214" s="63"/>
      <c r="BI1214" s="63"/>
      <c r="BJ1214" s="63"/>
      <c r="BK1214" s="63"/>
      <c r="BL1214" s="63"/>
      <c r="BM1214" s="63"/>
      <c r="BN1214" s="63"/>
      <c r="BO1214" s="63"/>
      <c r="BR1214" s="63"/>
      <c r="BS1214" s="63"/>
      <c r="BT1214" s="63"/>
      <c r="BU1214" s="63"/>
      <c r="BV1214" s="63"/>
      <c r="BW1214" s="63"/>
      <c r="BX1214" s="63"/>
      <c r="BY1214" s="63"/>
      <c r="BZ1214" s="63"/>
      <c r="CA1214" s="63"/>
      <c r="CB1214" s="63"/>
      <c r="CC1214" s="63"/>
    </row>
    <row r="1215" spans="1:81" x14ac:dyDescent="0.35">
      <c r="A1215" s="97"/>
      <c r="B1215" s="82"/>
      <c r="C1215" s="82"/>
      <c r="D1215" s="82"/>
      <c r="E1215" s="82"/>
      <c r="F1215" s="63"/>
      <c r="G1215" s="63"/>
      <c r="H1215" s="63"/>
      <c r="I1215" s="63"/>
      <c r="J1215" s="63"/>
      <c r="K1215" s="63"/>
      <c r="L1215" s="63"/>
      <c r="M1215" s="63"/>
      <c r="N1215" s="63"/>
      <c r="O1215" s="63"/>
      <c r="P1215" s="63"/>
      <c r="Q1215" s="63"/>
      <c r="R1215" s="63"/>
      <c r="S1215" s="63"/>
      <c r="T1215" s="63"/>
      <c r="U1215" s="63"/>
      <c r="X1215" s="63"/>
      <c r="Y1215" s="63"/>
      <c r="Z1215" s="63"/>
      <c r="AA1215" s="63"/>
      <c r="AB1215" s="63"/>
      <c r="AC1215" s="63"/>
      <c r="AD1215" s="63"/>
      <c r="AE1215" s="110"/>
      <c r="AF1215" s="63"/>
      <c r="AG1215" s="63"/>
      <c r="AH1215" s="63"/>
      <c r="AI1215" s="63"/>
      <c r="AJ1215" s="63"/>
      <c r="AK1215" s="63"/>
      <c r="AL1215" s="63"/>
      <c r="AM1215" s="63"/>
      <c r="AN1215" s="63"/>
      <c r="AO1215" s="63"/>
      <c r="AP1215" s="63"/>
      <c r="AQ1215" s="63"/>
      <c r="AT1215" s="63"/>
      <c r="AU1215" s="63"/>
      <c r="AV1215" s="63"/>
      <c r="AW1215" s="63"/>
      <c r="AX1215" s="63"/>
      <c r="AY1215" s="63"/>
      <c r="AZ1215" s="63"/>
      <c r="BA1215" s="63"/>
      <c r="BB1215" s="63"/>
      <c r="BC1215" s="63"/>
      <c r="BD1215" s="63"/>
      <c r="BE1215" s="63"/>
      <c r="BF1215" s="63"/>
      <c r="BG1215" s="63"/>
      <c r="BH1215" s="63"/>
      <c r="BI1215" s="63"/>
      <c r="BJ1215" s="63"/>
      <c r="BK1215" s="63"/>
      <c r="BL1215" s="63"/>
      <c r="BM1215" s="63"/>
      <c r="BN1215" s="63"/>
      <c r="BO1215" s="63"/>
      <c r="BR1215" s="63"/>
      <c r="BS1215" s="63"/>
      <c r="BT1215" s="63"/>
      <c r="BU1215" s="63"/>
      <c r="BV1215" s="63"/>
      <c r="BW1215" s="63"/>
      <c r="BX1215" s="63"/>
      <c r="BY1215" s="63"/>
      <c r="BZ1215" s="63"/>
      <c r="CA1215" s="63"/>
      <c r="CB1215" s="63"/>
      <c r="CC1215" s="63"/>
    </row>
    <row r="1216" spans="1:81" x14ac:dyDescent="0.35">
      <c r="A1216" s="97"/>
      <c r="B1216" s="82"/>
      <c r="C1216" s="82"/>
      <c r="D1216" s="82"/>
      <c r="E1216" s="82"/>
      <c r="F1216" s="63"/>
      <c r="G1216" s="63"/>
      <c r="H1216" s="63"/>
      <c r="I1216" s="63"/>
      <c r="J1216" s="63"/>
      <c r="K1216" s="63"/>
      <c r="L1216" s="63"/>
      <c r="M1216" s="63"/>
      <c r="N1216" s="63"/>
      <c r="O1216" s="63"/>
      <c r="P1216" s="63"/>
      <c r="Q1216" s="63"/>
      <c r="R1216" s="63"/>
      <c r="S1216" s="63"/>
      <c r="T1216" s="63"/>
      <c r="U1216" s="63"/>
      <c r="X1216" s="63"/>
      <c r="Y1216" s="63"/>
      <c r="Z1216" s="63"/>
      <c r="AA1216" s="63"/>
      <c r="AB1216" s="63"/>
      <c r="AC1216" s="63"/>
      <c r="AD1216" s="63"/>
      <c r="AE1216" s="110"/>
      <c r="AF1216" s="63"/>
      <c r="AG1216" s="63"/>
      <c r="AH1216" s="63"/>
      <c r="AI1216" s="63"/>
      <c r="AJ1216" s="63"/>
      <c r="AK1216" s="63"/>
      <c r="AL1216" s="63"/>
      <c r="AM1216" s="63"/>
      <c r="AN1216" s="63"/>
      <c r="AO1216" s="63"/>
      <c r="AP1216" s="63"/>
      <c r="AQ1216" s="63"/>
      <c r="AT1216" s="63"/>
      <c r="AU1216" s="63"/>
      <c r="AV1216" s="63"/>
      <c r="AW1216" s="63"/>
      <c r="AX1216" s="63"/>
      <c r="AY1216" s="63"/>
      <c r="AZ1216" s="63"/>
      <c r="BA1216" s="63"/>
      <c r="BB1216" s="63"/>
      <c r="BC1216" s="63"/>
      <c r="BD1216" s="63"/>
      <c r="BE1216" s="63"/>
      <c r="BF1216" s="63"/>
      <c r="BG1216" s="63"/>
      <c r="BH1216" s="63"/>
      <c r="BI1216" s="63"/>
      <c r="BJ1216" s="63"/>
      <c r="BK1216" s="63"/>
      <c r="BL1216" s="63"/>
      <c r="BM1216" s="63"/>
      <c r="BN1216" s="63"/>
      <c r="BO1216" s="63"/>
      <c r="BR1216" s="63"/>
      <c r="BS1216" s="63"/>
      <c r="BT1216" s="63"/>
      <c r="BU1216" s="63"/>
      <c r="BV1216" s="63"/>
      <c r="BW1216" s="63"/>
      <c r="BX1216" s="63"/>
      <c r="BY1216" s="63"/>
      <c r="BZ1216" s="63"/>
      <c r="CA1216" s="63"/>
      <c r="CB1216" s="63"/>
      <c r="CC1216" s="63"/>
    </row>
    <row r="1217" spans="1:82" x14ac:dyDescent="0.35">
      <c r="A1217" s="97"/>
      <c r="B1217" s="82"/>
      <c r="C1217" s="82"/>
      <c r="D1217" s="82"/>
      <c r="E1217" s="82"/>
      <c r="F1217" s="63"/>
      <c r="G1217" s="63"/>
      <c r="H1217" s="63"/>
      <c r="I1217" s="63"/>
      <c r="J1217" s="63"/>
      <c r="K1217" s="63"/>
      <c r="L1217" s="63"/>
      <c r="M1217" s="63"/>
      <c r="N1217" s="63"/>
      <c r="O1217" s="63"/>
      <c r="P1217" s="63"/>
      <c r="Q1217" s="63"/>
      <c r="R1217" s="63"/>
      <c r="S1217" s="63"/>
      <c r="T1217" s="63"/>
      <c r="U1217" s="63"/>
      <c r="X1217" s="63"/>
      <c r="Y1217" s="63"/>
      <c r="Z1217" s="63"/>
      <c r="AA1217" s="63"/>
      <c r="AB1217" s="63"/>
      <c r="AC1217" s="63"/>
      <c r="AD1217" s="63"/>
      <c r="AE1217" s="110"/>
      <c r="AF1217" s="63"/>
      <c r="AG1217" s="63"/>
      <c r="AH1217" s="63"/>
      <c r="AI1217" s="63"/>
      <c r="AJ1217" s="63"/>
      <c r="AK1217" s="63"/>
      <c r="AL1217" s="63"/>
      <c r="AM1217" s="63"/>
      <c r="AN1217" s="63"/>
      <c r="AO1217" s="63"/>
      <c r="AP1217" s="63"/>
      <c r="AQ1217" s="63"/>
      <c r="AT1217" s="63"/>
      <c r="AU1217" s="63"/>
      <c r="AV1217" s="63"/>
      <c r="AW1217" s="63"/>
      <c r="AX1217" s="63"/>
      <c r="AY1217" s="63"/>
      <c r="AZ1217" s="63"/>
      <c r="BA1217" s="63"/>
      <c r="BB1217" s="63"/>
      <c r="BC1217" s="63"/>
      <c r="BD1217" s="63"/>
      <c r="BE1217" s="63"/>
      <c r="BF1217" s="63"/>
      <c r="BG1217" s="63"/>
      <c r="BH1217" s="63"/>
      <c r="BI1217" s="63"/>
      <c r="BJ1217" s="63"/>
      <c r="BK1217" s="63"/>
      <c r="BL1217" s="63"/>
      <c r="BM1217" s="63"/>
      <c r="BN1217" s="63"/>
      <c r="BO1217" s="63"/>
      <c r="BR1217" s="63"/>
      <c r="BS1217" s="63"/>
      <c r="BT1217" s="63"/>
      <c r="BU1217" s="63"/>
      <c r="BV1217" s="63"/>
      <c r="BW1217" s="63"/>
      <c r="BX1217" s="63"/>
      <c r="BY1217" s="63"/>
      <c r="BZ1217" s="63"/>
      <c r="CA1217" s="63"/>
      <c r="CB1217" s="63"/>
      <c r="CC1217" s="63"/>
    </row>
    <row r="1218" spans="1:82" x14ac:dyDescent="0.35">
      <c r="A1218" s="97"/>
      <c r="B1218" s="82"/>
      <c r="C1218" s="82"/>
      <c r="D1218" s="82"/>
      <c r="E1218" s="82"/>
      <c r="F1218" s="63"/>
      <c r="G1218" s="63"/>
      <c r="H1218" s="63"/>
      <c r="I1218" s="63"/>
      <c r="J1218" s="63"/>
      <c r="K1218" s="63"/>
      <c r="L1218" s="63"/>
      <c r="M1218" s="63"/>
      <c r="N1218" s="63"/>
      <c r="O1218" s="63"/>
      <c r="P1218" s="63"/>
      <c r="Q1218" s="63"/>
      <c r="R1218" s="63"/>
      <c r="S1218" s="63"/>
      <c r="T1218" s="63"/>
      <c r="U1218" s="63"/>
      <c r="X1218" s="63"/>
      <c r="Y1218" s="63"/>
      <c r="Z1218" s="63"/>
      <c r="AA1218" s="63"/>
      <c r="AB1218" s="63"/>
      <c r="AC1218" s="63"/>
      <c r="AD1218" s="63"/>
      <c r="AE1218" s="110"/>
      <c r="AF1218" s="63"/>
      <c r="AG1218" s="63"/>
      <c r="AH1218" s="63"/>
      <c r="AI1218" s="63"/>
      <c r="AJ1218" s="63"/>
      <c r="AK1218" s="63"/>
      <c r="AL1218" s="63"/>
      <c r="AM1218" s="63"/>
      <c r="AN1218" s="63"/>
      <c r="AO1218" s="63"/>
      <c r="AP1218" s="63"/>
      <c r="AQ1218" s="63"/>
      <c r="AT1218" s="63"/>
      <c r="AU1218" s="63"/>
      <c r="AV1218" s="63"/>
      <c r="AW1218" s="63"/>
      <c r="AX1218" s="63"/>
      <c r="AY1218" s="63"/>
      <c r="AZ1218" s="63"/>
      <c r="BA1218" s="63"/>
      <c r="BB1218" s="63"/>
      <c r="BC1218" s="63"/>
      <c r="BD1218" s="63"/>
      <c r="BE1218" s="63"/>
      <c r="BF1218" s="63"/>
      <c r="BG1218" s="63"/>
      <c r="BH1218" s="63"/>
      <c r="BI1218" s="63"/>
      <c r="BJ1218" s="63"/>
      <c r="BK1218" s="63"/>
      <c r="BL1218" s="63"/>
      <c r="BM1218" s="63"/>
      <c r="BN1218" s="63"/>
      <c r="BO1218" s="63"/>
      <c r="BR1218" s="63"/>
      <c r="BS1218" s="63"/>
      <c r="BT1218" s="63"/>
      <c r="BU1218" s="63"/>
      <c r="BV1218" s="63"/>
      <c r="BW1218" s="63"/>
      <c r="BX1218" s="63"/>
      <c r="BY1218" s="63"/>
      <c r="BZ1218" s="63"/>
      <c r="CA1218" s="63"/>
      <c r="CB1218" s="63"/>
      <c r="CC1218" s="63"/>
    </row>
    <row r="1219" spans="1:82" x14ac:dyDescent="0.35">
      <c r="A1219" s="97"/>
      <c r="B1219" s="82"/>
      <c r="C1219" s="82"/>
      <c r="D1219" s="82"/>
      <c r="E1219" s="82"/>
      <c r="F1219" s="63"/>
      <c r="G1219" s="63"/>
      <c r="H1219" s="63"/>
      <c r="I1219" s="63"/>
      <c r="J1219" s="63"/>
      <c r="K1219" s="63"/>
      <c r="L1219" s="63"/>
      <c r="M1219" s="63"/>
      <c r="N1219" s="63"/>
      <c r="O1219" s="63"/>
      <c r="P1219" s="63"/>
      <c r="Q1219" s="63"/>
      <c r="R1219" s="63"/>
      <c r="S1219" s="63"/>
      <c r="T1219" s="63"/>
      <c r="U1219" s="63"/>
      <c r="X1219" s="63"/>
      <c r="Y1219" s="63"/>
      <c r="Z1219" s="63"/>
      <c r="AA1219" s="63"/>
      <c r="AB1219" s="63"/>
      <c r="AC1219" s="63"/>
      <c r="AD1219" s="63"/>
      <c r="AE1219" s="110"/>
      <c r="AF1219" s="63"/>
      <c r="AG1219" s="63"/>
      <c r="AH1219" s="63"/>
      <c r="AI1219" s="63"/>
      <c r="AJ1219" s="63"/>
      <c r="AK1219" s="63"/>
      <c r="AL1219" s="63"/>
      <c r="AM1219" s="63"/>
      <c r="AN1219" s="63"/>
      <c r="AO1219" s="63"/>
      <c r="AP1219" s="63"/>
      <c r="AQ1219" s="63"/>
      <c r="AT1219" s="63"/>
      <c r="AU1219" s="63"/>
      <c r="AV1219" s="63"/>
      <c r="AW1219" s="63"/>
      <c r="AX1219" s="63"/>
      <c r="AY1219" s="63"/>
      <c r="AZ1219" s="63"/>
      <c r="BA1219" s="63"/>
      <c r="BB1219" s="63"/>
      <c r="BC1219" s="63"/>
      <c r="BD1219" s="63"/>
      <c r="BE1219" s="63"/>
      <c r="BF1219" s="63"/>
      <c r="BG1219" s="63"/>
      <c r="BH1219" s="63"/>
      <c r="BI1219" s="63"/>
      <c r="BJ1219" s="63"/>
      <c r="BK1219" s="63"/>
      <c r="BL1219" s="63"/>
      <c r="BM1219" s="63"/>
      <c r="BN1219" s="63"/>
      <c r="BO1219" s="63"/>
      <c r="BR1219" s="63"/>
      <c r="BS1219" s="63"/>
      <c r="BT1219" s="63"/>
      <c r="BU1219" s="63"/>
      <c r="BV1219" s="63"/>
      <c r="BW1219" s="63"/>
      <c r="BX1219" s="63"/>
      <c r="BY1219" s="63"/>
      <c r="BZ1219" s="63"/>
      <c r="CA1219" s="63"/>
      <c r="CB1219" s="63"/>
      <c r="CC1219" s="63"/>
    </row>
    <row r="1220" spans="1:82" s="100" customFormat="1" x14ac:dyDescent="0.35">
      <c r="A1220" s="98"/>
      <c r="B1220" s="99"/>
      <c r="C1220" s="99"/>
      <c r="D1220" s="99"/>
      <c r="E1220" s="99"/>
      <c r="V1220" s="63"/>
      <c r="W1220" s="63"/>
      <c r="AE1220" s="101"/>
      <c r="AR1220" s="63"/>
      <c r="AS1220" s="63"/>
      <c r="AT1220" s="102"/>
      <c r="BO1220" s="102"/>
      <c r="BP1220" s="63"/>
      <c r="BQ1220" s="63"/>
      <c r="CD1220" s="63"/>
    </row>
    <row r="1221" spans="1:82" s="78" customFormat="1" x14ac:dyDescent="0.35">
      <c r="A1221" s="104"/>
      <c r="B1221" s="105"/>
      <c r="C1221" s="105"/>
      <c r="D1221" s="105"/>
      <c r="E1221" s="105"/>
      <c r="V1221" s="63"/>
      <c r="W1221" s="63"/>
      <c r="AE1221" s="79"/>
      <c r="AR1221" s="63"/>
      <c r="AS1221" s="63"/>
      <c r="AT1221" s="103"/>
      <c r="BO1221" s="103"/>
      <c r="BP1221" s="63"/>
      <c r="BQ1221" s="63"/>
      <c r="CD1221" s="63"/>
    </row>
    <row r="1222" spans="1:82" x14ac:dyDescent="0.35">
      <c r="A1222" s="97"/>
      <c r="B1222" s="82"/>
      <c r="C1222" s="82"/>
      <c r="D1222" s="82"/>
      <c r="E1222" s="82"/>
      <c r="F1222" s="63"/>
      <c r="G1222" s="63"/>
      <c r="H1222" s="63"/>
      <c r="I1222" s="63"/>
      <c r="J1222" s="63"/>
      <c r="K1222" s="63"/>
      <c r="L1222" s="63"/>
      <c r="M1222" s="63"/>
      <c r="N1222" s="63"/>
      <c r="O1222" s="63"/>
      <c r="P1222" s="63"/>
      <c r="Q1222" s="63"/>
      <c r="R1222" s="63"/>
      <c r="S1222" s="63"/>
      <c r="T1222" s="63"/>
      <c r="U1222" s="63"/>
      <c r="X1222" s="63"/>
      <c r="Y1222" s="63"/>
      <c r="Z1222" s="63"/>
      <c r="AA1222" s="63"/>
      <c r="AB1222" s="63"/>
      <c r="AC1222" s="63"/>
      <c r="AD1222" s="63"/>
      <c r="AE1222" s="110"/>
      <c r="AF1222" s="63"/>
      <c r="AG1222" s="63"/>
      <c r="AH1222" s="63"/>
      <c r="AI1222" s="63"/>
      <c r="AJ1222" s="63"/>
      <c r="AK1222" s="63"/>
      <c r="AL1222" s="63"/>
      <c r="AM1222" s="63"/>
      <c r="AN1222" s="63"/>
      <c r="AO1222" s="63"/>
      <c r="AP1222" s="63"/>
      <c r="AQ1222" s="63"/>
      <c r="AT1222" s="63"/>
      <c r="AU1222" s="63"/>
      <c r="AV1222" s="63"/>
      <c r="AW1222" s="63"/>
      <c r="AX1222" s="63"/>
      <c r="AY1222" s="63"/>
      <c r="AZ1222" s="63"/>
      <c r="BA1222" s="63"/>
      <c r="BB1222" s="63"/>
      <c r="BC1222" s="63"/>
      <c r="BD1222" s="63"/>
      <c r="BE1222" s="63"/>
      <c r="BF1222" s="63"/>
      <c r="BG1222" s="63"/>
      <c r="BH1222" s="63"/>
      <c r="BI1222" s="63"/>
      <c r="BJ1222" s="63"/>
      <c r="BK1222" s="63"/>
      <c r="BL1222" s="63"/>
      <c r="BM1222" s="63"/>
      <c r="BN1222" s="63"/>
      <c r="BO1222" s="63"/>
      <c r="BR1222" s="63"/>
      <c r="BS1222" s="63"/>
      <c r="BT1222" s="63"/>
      <c r="BU1222" s="63"/>
      <c r="BV1222" s="63"/>
      <c r="BW1222" s="63"/>
      <c r="BX1222" s="63"/>
      <c r="BY1222" s="63"/>
      <c r="BZ1222" s="63"/>
      <c r="CA1222" s="63"/>
      <c r="CB1222" s="63"/>
      <c r="CC1222" s="63"/>
    </row>
    <row r="1223" spans="1:82" x14ac:dyDescent="0.35">
      <c r="A1223" s="97"/>
      <c r="B1223" s="82"/>
      <c r="C1223" s="82"/>
      <c r="D1223" s="82"/>
      <c r="E1223" s="82"/>
      <c r="F1223" s="63"/>
      <c r="G1223" s="63"/>
      <c r="H1223" s="63"/>
      <c r="I1223" s="63"/>
      <c r="J1223" s="63"/>
      <c r="K1223" s="63"/>
      <c r="L1223" s="63"/>
      <c r="M1223" s="63"/>
      <c r="N1223" s="63"/>
      <c r="O1223" s="63"/>
      <c r="P1223" s="63"/>
      <c r="Q1223" s="63"/>
      <c r="R1223" s="63"/>
      <c r="S1223" s="63"/>
      <c r="T1223" s="63"/>
      <c r="U1223" s="63"/>
      <c r="X1223" s="63"/>
      <c r="Y1223" s="63"/>
      <c r="Z1223" s="63"/>
      <c r="AA1223" s="63"/>
      <c r="AB1223" s="63"/>
      <c r="AC1223" s="63"/>
      <c r="AD1223" s="63"/>
      <c r="AE1223" s="110"/>
      <c r="AF1223" s="63"/>
      <c r="AG1223" s="63"/>
      <c r="AH1223" s="63"/>
      <c r="AI1223" s="63"/>
      <c r="AJ1223" s="63"/>
      <c r="AK1223" s="63"/>
      <c r="AL1223" s="63"/>
      <c r="AM1223" s="63"/>
      <c r="AN1223" s="63"/>
      <c r="AO1223" s="63"/>
      <c r="AP1223" s="63"/>
      <c r="AQ1223" s="63"/>
      <c r="AT1223" s="63"/>
      <c r="AU1223" s="63"/>
      <c r="AV1223" s="63"/>
      <c r="AW1223" s="63"/>
      <c r="AX1223" s="63"/>
      <c r="AY1223" s="63"/>
      <c r="AZ1223" s="63"/>
      <c r="BA1223" s="63"/>
      <c r="BB1223" s="63"/>
      <c r="BC1223" s="63"/>
      <c r="BD1223" s="63"/>
      <c r="BE1223" s="63"/>
      <c r="BF1223" s="63"/>
      <c r="BG1223" s="63"/>
      <c r="BH1223" s="63"/>
      <c r="BI1223" s="63"/>
      <c r="BJ1223" s="63"/>
      <c r="BK1223" s="63"/>
      <c r="BL1223" s="63"/>
      <c r="BM1223" s="63"/>
      <c r="BN1223" s="63"/>
      <c r="BO1223" s="63"/>
      <c r="BR1223" s="63"/>
      <c r="BS1223" s="63"/>
      <c r="BT1223" s="63"/>
      <c r="BU1223" s="63"/>
      <c r="BV1223" s="63"/>
      <c r="BW1223" s="63"/>
      <c r="BX1223" s="63"/>
      <c r="BY1223" s="63"/>
      <c r="BZ1223" s="63"/>
      <c r="CA1223" s="63"/>
      <c r="CB1223" s="63"/>
      <c r="CC1223" s="63"/>
    </row>
    <row r="1224" spans="1:82" x14ac:dyDescent="0.35">
      <c r="A1224" s="97"/>
      <c r="B1224" s="82"/>
      <c r="C1224" s="82"/>
      <c r="D1224" s="82"/>
      <c r="E1224" s="82"/>
      <c r="F1224" s="63"/>
      <c r="G1224" s="63"/>
      <c r="H1224" s="63"/>
      <c r="I1224" s="63"/>
      <c r="J1224" s="63"/>
      <c r="K1224" s="63"/>
      <c r="L1224" s="63"/>
      <c r="M1224" s="63"/>
      <c r="N1224" s="63"/>
      <c r="O1224" s="63"/>
      <c r="P1224" s="63"/>
      <c r="Q1224" s="63"/>
      <c r="R1224" s="63"/>
      <c r="S1224" s="63"/>
      <c r="T1224" s="63"/>
      <c r="U1224" s="63"/>
      <c r="X1224" s="63"/>
      <c r="Y1224" s="63"/>
      <c r="Z1224" s="63"/>
      <c r="AA1224" s="63"/>
      <c r="AB1224" s="63"/>
      <c r="AC1224" s="63"/>
      <c r="AD1224" s="63"/>
      <c r="AE1224" s="110"/>
      <c r="AF1224" s="63"/>
      <c r="AG1224" s="63"/>
      <c r="AH1224" s="63"/>
      <c r="AI1224" s="63"/>
      <c r="AJ1224" s="63"/>
      <c r="AK1224" s="63"/>
      <c r="AL1224" s="63"/>
      <c r="AM1224" s="63"/>
      <c r="AN1224" s="63"/>
      <c r="AO1224" s="63"/>
      <c r="AP1224" s="63"/>
      <c r="AQ1224" s="63"/>
      <c r="AT1224" s="63"/>
      <c r="AU1224" s="63"/>
      <c r="AV1224" s="63"/>
      <c r="AW1224" s="63"/>
      <c r="AX1224" s="63"/>
      <c r="AY1224" s="63"/>
      <c r="AZ1224" s="63"/>
      <c r="BA1224" s="63"/>
      <c r="BB1224" s="63"/>
      <c r="BC1224" s="63"/>
      <c r="BD1224" s="63"/>
      <c r="BE1224" s="63"/>
      <c r="BF1224" s="63"/>
      <c r="BG1224" s="63"/>
      <c r="BH1224" s="63"/>
      <c r="BI1224" s="63"/>
      <c r="BJ1224" s="63"/>
      <c r="BK1224" s="63"/>
      <c r="BL1224" s="63"/>
      <c r="BM1224" s="63"/>
      <c r="BN1224" s="63"/>
      <c r="BO1224" s="63"/>
      <c r="BR1224" s="63"/>
      <c r="BS1224" s="63"/>
      <c r="BT1224" s="63"/>
      <c r="BU1224" s="63"/>
      <c r="BV1224" s="63"/>
      <c r="BW1224" s="63"/>
      <c r="BX1224" s="63"/>
      <c r="BY1224" s="63"/>
      <c r="BZ1224" s="63"/>
      <c r="CA1224" s="63"/>
      <c r="CB1224" s="63"/>
      <c r="CC1224" s="63"/>
    </row>
    <row r="1225" spans="1:82" x14ac:dyDescent="0.35">
      <c r="A1225" s="97"/>
      <c r="B1225" s="82"/>
      <c r="C1225" s="82"/>
      <c r="D1225" s="82"/>
      <c r="E1225" s="82"/>
      <c r="F1225" s="63"/>
      <c r="G1225" s="63"/>
      <c r="H1225" s="63"/>
      <c r="I1225" s="63"/>
      <c r="J1225" s="63"/>
      <c r="K1225" s="63"/>
      <c r="L1225" s="63"/>
      <c r="M1225" s="63"/>
      <c r="N1225" s="63"/>
      <c r="O1225" s="63"/>
      <c r="P1225" s="63"/>
      <c r="Q1225" s="63"/>
      <c r="R1225" s="63"/>
      <c r="S1225" s="63"/>
      <c r="T1225" s="63"/>
      <c r="U1225" s="63"/>
      <c r="X1225" s="63"/>
      <c r="Y1225" s="63"/>
      <c r="Z1225" s="63"/>
      <c r="AA1225" s="63"/>
      <c r="AB1225" s="63"/>
      <c r="AC1225" s="63"/>
      <c r="AD1225" s="63"/>
      <c r="AE1225" s="110"/>
      <c r="AF1225" s="63"/>
      <c r="AG1225" s="63"/>
      <c r="AH1225" s="63"/>
      <c r="AI1225" s="63"/>
      <c r="AJ1225" s="63"/>
      <c r="AK1225" s="63"/>
      <c r="AL1225" s="63"/>
      <c r="AM1225" s="63"/>
      <c r="AN1225" s="63"/>
      <c r="AO1225" s="63"/>
      <c r="AP1225" s="63"/>
      <c r="AQ1225" s="63"/>
      <c r="AT1225" s="63"/>
      <c r="AU1225" s="63"/>
      <c r="AV1225" s="63"/>
      <c r="AW1225" s="63"/>
      <c r="AX1225" s="63"/>
      <c r="AY1225" s="63"/>
      <c r="AZ1225" s="63"/>
      <c r="BA1225" s="63"/>
      <c r="BB1225" s="63"/>
      <c r="BC1225" s="63"/>
      <c r="BD1225" s="63"/>
      <c r="BE1225" s="63"/>
      <c r="BF1225" s="63"/>
      <c r="BG1225" s="63"/>
      <c r="BH1225" s="63"/>
      <c r="BI1225" s="63"/>
      <c r="BJ1225" s="63"/>
      <c r="BK1225" s="63"/>
      <c r="BL1225" s="63"/>
      <c r="BM1225" s="63"/>
      <c r="BN1225" s="63"/>
      <c r="BO1225" s="63"/>
      <c r="BR1225" s="63"/>
      <c r="BS1225" s="63"/>
      <c r="BT1225" s="63"/>
      <c r="BU1225" s="63"/>
      <c r="BV1225" s="63"/>
      <c r="BW1225" s="63"/>
      <c r="BX1225" s="63"/>
      <c r="BY1225" s="63"/>
      <c r="BZ1225" s="63"/>
      <c r="CA1225" s="63"/>
      <c r="CB1225" s="63"/>
      <c r="CC1225" s="63"/>
    </row>
    <row r="1226" spans="1:82" x14ac:dyDescent="0.35">
      <c r="A1226" s="97"/>
      <c r="B1226" s="82"/>
      <c r="C1226" s="82"/>
      <c r="D1226" s="82"/>
      <c r="E1226" s="82"/>
      <c r="F1226" s="63"/>
      <c r="G1226" s="63"/>
      <c r="H1226" s="63"/>
      <c r="I1226" s="63"/>
      <c r="J1226" s="63"/>
      <c r="K1226" s="63"/>
      <c r="L1226" s="63"/>
      <c r="M1226" s="63"/>
      <c r="N1226" s="63"/>
      <c r="O1226" s="63"/>
      <c r="P1226" s="63"/>
      <c r="Q1226" s="63"/>
      <c r="R1226" s="63"/>
      <c r="S1226" s="63"/>
      <c r="T1226" s="63"/>
      <c r="U1226" s="63"/>
      <c r="X1226" s="63"/>
      <c r="Y1226" s="63"/>
      <c r="Z1226" s="63"/>
      <c r="AA1226" s="63"/>
      <c r="AB1226" s="63"/>
      <c r="AC1226" s="63"/>
      <c r="AD1226" s="63"/>
      <c r="AE1226" s="110"/>
      <c r="AF1226" s="63"/>
      <c r="AG1226" s="63"/>
      <c r="AH1226" s="63"/>
      <c r="AI1226" s="63"/>
      <c r="AJ1226" s="63"/>
      <c r="AK1226" s="63"/>
      <c r="AL1226" s="63"/>
      <c r="AM1226" s="63"/>
      <c r="AN1226" s="63"/>
      <c r="AO1226" s="63"/>
      <c r="AP1226" s="63"/>
      <c r="AQ1226" s="63"/>
      <c r="AT1226" s="63"/>
      <c r="AU1226" s="63"/>
      <c r="AV1226" s="63"/>
      <c r="AW1226" s="63"/>
      <c r="AX1226" s="63"/>
      <c r="AY1226" s="63"/>
      <c r="AZ1226" s="63"/>
      <c r="BA1226" s="63"/>
      <c r="BB1226" s="63"/>
      <c r="BC1226" s="63"/>
      <c r="BD1226" s="63"/>
      <c r="BE1226" s="63"/>
      <c r="BF1226" s="63"/>
      <c r="BG1226" s="63"/>
      <c r="BH1226" s="63"/>
      <c r="BI1226" s="63"/>
      <c r="BJ1226" s="63"/>
      <c r="BK1226" s="63"/>
      <c r="BL1226" s="63"/>
      <c r="BM1226" s="63"/>
      <c r="BN1226" s="63"/>
      <c r="BO1226" s="63"/>
      <c r="BR1226" s="63"/>
      <c r="BS1226" s="63"/>
      <c r="BT1226" s="63"/>
      <c r="BU1226" s="63"/>
      <c r="BV1226" s="63"/>
      <c r="BW1226" s="63"/>
      <c r="BX1226" s="63"/>
      <c r="BY1226" s="63"/>
      <c r="BZ1226" s="63"/>
      <c r="CA1226" s="63"/>
      <c r="CB1226" s="63"/>
      <c r="CC1226" s="63"/>
    </row>
    <row r="1227" spans="1:82" x14ac:dyDescent="0.35">
      <c r="A1227" s="97"/>
      <c r="B1227" s="82"/>
      <c r="C1227" s="82"/>
      <c r="D1227" s="82"/>
      <c r="E1227" s="82"/>
      <c r="F1227" s="63"/>
      <c r="G1227" s="63"/>
      <c r="H1227" s="63"/>
      <c r="I1227" s="63"/>
      <c r="J1227" s="63"/>
      <c r="K1227" s="63"/>
      <c r="L1227" s="63"/>
      <c r="M1227" s="63"/>
      <c r="N1227" s="63"/>
      <c r="O1227" s="63"/>
      <c r="P1227" s="63"/>
      <c r="Q1227" s="63"/>
      <c r="R1227" s="63"/>
      <c r="S1227" s="63"/>
      <c r="T1227" s="63"/>
      <c r="U1227" s="63"/>
      <c r="X1227" s="63"/>
      <c r="Y1227" s="63"/>
      <c r="Z1227" s="63"/>
      <c r="AA1227" s="63"/>
      <c r="AB1227" s="63"/>
      <c r="AC1227" s="63"/>
      <c r="AD1227" s="63"/>
      <c r="AE1227" s="110"/>
      <c r="AF1227" s="63"/>
      <c r="AG1227" s="63"/>
      <c r="AH1227" s="63"/>
      <c r="AI1227" s="63"/>
      <c r="AJ1227" s="63"/>
      <c r="AK1227" s="63"/>
      <c r="AL1227" s="63"/>
      <c r="AM1227" s="63"/>
      <c r="AN1227" s="63"/>
      <c r="AO1227" s="63"/>
      <c r="AP1227" s="63"/>
      <c r="AQ1227" s="63"/>
      <c r="AT1227" s="63"/>
      <c r="AU1227" s="63"/>
      <c r="AV1227" s="63"/>
      <c r="AW1227" s="63"/>
      <c r="AX1227" s="63"/>
      <c r="AY1227" s="63"/>
      <c r="AZ1227" s="63"/>
      <c r="BA1227" s="63"/>
      <c r="BB1227" s="63"/>
      <c r="BC1227" s="63"/>
      <c r="BD1227" s="63"/>
      <c r="BE1227" s="63"/>
      <c r="BF1227" s="63"/>
      <c r="BG1227" s="63"/>
      <c r="BH1227" s="63"/>
      <c r="BI1227" s="63"/>
      <c r="BJ1227" s="63"/>
      <c r="BK1227" s="63"/>
      <c r="BL1227" s="63"/>
      <c r="BM1227" s="63"/>
      <c r="BN1227" s="63"/>
      <c r="BO1227" s="63"/>
      <c r="BR1227" s="63"/>
      <c r="BS1227" s="63"/>
      <c r="BT1227" s="63"/>
      <c r="BU1227" s="63"/>
      <c r="BV1227" s="63"/>
      <c r="BW1227" s="63"/>
      <c r="BX1227" s="63"/>
      <c r="BY1227" s="63"/>
      <c r="BZ1227" s="63"/>
      <c r="CA1227" s="63"/>
      <c r="CB1227" s="63"/>
      <c r="CC1227" s="63"/>
    </row>
    <row r="1228" spans="1:82" x14ac:dyDescent="0.35">
      <c r="A1228" s="97"/>
      <c r="B1228" s="82"/>
      <c r="C1228" s="82"/>
      <c r="D1228" s="82"/>
      <c r="E1228" s="82"/>
      <c r="F1228" s="63"/>
      <c r="G1228" s="63"/>
      <c r="H1228" s="63"/>
      <c r="I1228" s="63"/>
      <c r="J1228" s="63"/>
      <c r="K1228" s="63"/>
      <c r="L1228" s="63"/>
      <c r="M1228" s="63"/>
      <c r="N1228" s="63"/>
      <c r="O1228" s="63"/>
      <c r="P1228" s="63"/>
      <c r="Q1228" s="63"/>
      <c r="R1228" s="63"/>
      <c r="S1228" s="63"/>
      <c r="T1228" s="63"/>
      <c r="U1228" s="63"/>
      <c r="X1228" s="63"/>
      <c r="Y1228" s="63"/>
      <c r="Z1228" s="63"/>
      <c r="AA1228" s="63"/>
      <c r="AB1228" s="63"/>
      <c r="AC1228" s="63"/>
      <c r="AD1228" s="63"/>
      <c r="AE1228" s="110"/>
      <c r="AF1228" s="63"/>
      <c r="AG1228" s="63"/>
      <c r="AH1228" s="63"/>
      <c r="AI1228" s="63"/>
      <c r="AJ1228" s="63"/>
      <c r="AK1228" s="63"/>
      <c r="AL1228" s="63"/>
      <c r="AM1228" s="63"/>
      <c r="AN1228" s="63"/>
      <c r="AO1228" s="63"/>
      <c r="AP1228" s="63"/>
      <c r="AQ1228" s="63"/>
      <c r="AT1228" s="63"/>
      <c r="AU1228" s="63"/>
      <c r="AV1228" s="63"/>
      <c r="AW1228" s="63"/>
      <c r="AX1228" s="63"/>
      <c r="AY1228" s="63"/>
      <c r="AZ1228" s="63"/>
      <c r="BA1228" s="63"/>
      <c r="BB1228" s="63"/>
      <c r="BC1228" s="63"/>
      <c r="BD1228" s="63"/>
      <c r="BE1228" s="63"/>
      <c r="BF1228" s="63"/>
      <c r="BG1228" s="63"/>
      <c r="BH1228" s="63"/>
      <c r="BI1228" s="63"/>
      <c r="BJ1228" s="63"/>
      <c r="BK1228" s="63"/>
      <c r="BL1228" s="63"/>
      <c r="BM1228" s="63"/>
      <c r="BN1228" s="63"/>
      <c r="BO1228" s="63"/>
      <c r="BR1228" s="63"/>
      <c r="BS1228" s="63"/>
      <c r="BT1228" s="63"/>
      <c r="BU1228" s="63"/>
      <c r="BV1228" s="63"/>
      <c r="BW1228" s="63"/>
      <c r="BX1228" s="63"/>
      <c r="BY1228" s="63"/>
      <c r="BZ1228" s="63"/>
      <c r="CA1228" s="63"/>
      <c r="CB1228" s="63"/>
      <c r="CC1228" s="63"/>
    </row>
    <row r="1229" spans="1:82" x14ac:dyDescent="0.35">
      <c r="A1229" s="97"/>
      <c r="B1229" s="82"/>
      <c r="C1229" s="82"/>
      <c r="D1229" s="82"/>
      <c r="E1229" s="82"/>
      <c r="F1229" s="63"/>
      <c r="G1229" s="63"/>
      <c r="H1229" s="63"/>
      <c r="I1229" s="63"/>
      <c r="J1229" s="63"/>
      <c r="K1229" s="63"/>
      <c r="L1229" s="63"/>
      <c r="M1229" s="63"/>
      <c r="N1229" s="63"/>
      <c r="O1229" s="63"/>
      <c r="P1229" s="63"/>
      <c r="Q1229" s="63"/>
      <c r="R1229" s="63"/>
      <c r="S1229" s="63"/>
      <c r="T1229" s="63"/>
      <c r="U1229" s="63"/>
      <c r="X1229" s="63"/>
      <c r="Y1229" s="63"/>
      <c r="Z1229" s="63"/>
      <c r="AA1229" s="63"/>
      <c r="AB1229" s="63"/>
      <c r="AC1229" s="63"/>
      <c r="AD1229" s="63"/>
      <c r="AE1229" s="110"/>
      <c r="AF1229" s="63"/>
      <c r="AG1229" s="63"/>
      <c r="AH1229" s="63"/>
      <c r="AI1229" s="63"/>
      <c r="AJ1229" s="63"/>
      <c r="AK1229" s="63"/>
      <c r="AL1229" s="63"/>
      <c r="AM1229" s="63"/>
      <c r="AN1229" s="63"/>
      <c r="AO1229" s="63"/>
      <c r="AP1229" s="63"/>
      <c r="AQ1229" s="63"/>
      <c r="AT1229" s="63"/>
      <c r="AU1229" s="63"/>
      <c r="AV1229" s="63"/>
      <c r="AW1229" s="63"/>
      <c r="AX1229" s="63"/>
      <c r="AY1229" s="63"/>
      <c r="AZ1229" s="63"/>
      <c r="BA1229" s="63"/>
      <c r="BB1229" s="63"/>
      <c r="BC1229" s="63"/>
      <c r="BD1229" s="63"/>
      <c r="BE1229" s="63"/>
      <c r="BF1229" s="63"/>
      <c r="BG1229" s="63"/>
      <c r="BH1229" s="63"/>
      <c r="BI1229" s="63"/>
      <c r="BJ1229" s="63"/>
      <c r="BK1229" s="63"/>
      <c r="BL1229" s="63"/>
      <c r="BM1229" s="63"/>
      <c r="BN1229" s="63"/>
      <c r="BO1229" s="63"/>
      <c r="BR1229" s="63"/>
      <c r="BS1229" s="63"/>
      <c r="BT1229" s="63"/>
      <c r="BU1229" s="63"/>
      <c r="BV1229" s="63"/>
      <c r="BW1229" s="63"/>
      <c r="BX1229" s="63"/>
      <c r="BY1229" s="63"/>
      <c r="BZ1229" s="63"/>
      <c r="CA1229" s="63"/>
      <c r="CB1229" s="63"/>
      <c r="CC1229" s="63"/>
    </row>
    <row r="1230" spans="1:82" x14ac:dyDescent="0.35">
      <c r="A1230" s="97"/>
      <c r="B1230" s="82"/>
      <c r="C1230" s="82"/>
      <c r="D1230" s="82"/>
      <c r="E1230" s="82"/>
      <c r="F1230" s="63"/>
      <c r="G1230" s="63"/>
      <c r="H1230" s="63"/>
      <c r="I1230" s="63"/>
      <c r="J1230" s="63"/>
      <c r="K1230" s="63"/>
      <c r="L1230" s="63"/>
      <c r="M1230" s="63"/>
      <c r="N1230" s="63"/>
      <c r="O1230" s="63"/>
      <c r="P1230" s="63"/>
      <c r="Q1230" s="63"/>
      <c r="R1230" s="63"/>
      <c r="S1230" s="63"/>
      <c r="T1230" s="63"/>
      <c r="U1230" s="63"/>
      <c r="X1230" s="63"/>
      <c r="Y1230" s="63"/>
      <c r="Z1230" s="63"/>
      <c r="AA1230" s="63"/>
      <c r="AB1230" s="63"/>
      <c r="AC1230" s="63"/>
      <c r="AD1230" s="63"/>
      <c r="AE1230" s="110"/>
      <c r="AF1230" s="63"/>
      <c r="AG1230" s="63"/>
      <c r="AH1230" s="63"/>
      <c r="AI1230" s="63"/>
      <c r="AJ1230" s="63"/>
      <c r="AK1230" s="63"/>
      <c r="AL1230" s="63"/>
      <c r="AM1230" s="63"/>
      <c r="AN1230" s="63"/>
      <c r="AO1230" s="63"/>
      <c r="AP1230" s="63"/>
      <c r="AQ1230" s="63"/>
      <c r="AT1230" s="63"/>
      <c r="AU1230" s="63"/>
      <c r="AV1230" s="63"/>
      <c r="AW1230" s="63"/>
      <c r="AX1230" s="63"/>
      <c r="AY1230" s="63"/>
      <c r="AZ1230" s="63"/>
      <c r="BA1230" s="63"/>
      <c r="BB1230" s="63"/>
      <c r="BC1230" s="63"/>
      <c r="BD1230" s="63"/>
      <c r="BE1230" s="63"/>
      <c r="BF1230" s="63"/>
      <c r="BG1230" s="63"/>
      <c r="BH1230" s="63"/>
      <c r="BI1230" s="63"/>
      <c r="BJ1230" s="63"/>
      <c r="BK1230" s="63"/>
      <c r="BL1230" s="63"/>
      <c r="BM1230" s="63"/>
      <c r="BN1230" s="63"/>
      <c r="BO1230" s="63"/>
      <c r="BR1230" s="63"/>
      <c r="BS1230" s="63"/>
      <c r="BT1230" s="63"/>
      <c r="BU1230" s="63"/>
      <c r="BV1230" s="63"/>
      <c r="BW1230" s="63"/>
      <c r="BX1230" s="63"/>
      <c r="BY1230" s="63"/>
      <c r="BZ1230" s="63"/>
      <c r="CA1230" s="63"/>
      <c r="CB1230" s="63"/>
      <c r="CC1230" s="63"/>
    </row>
    <row r="1231" spans="1:82" x14ac:dyDescent="0.35">
      <c r="A1231" s="97"/>
      <c r="B1231" s="82"/>
      <c r="C1231" s="82"/>
      <c r="D1231" s="82"/>
      <c r="E1231" s="82"/>
      <c r="F1231" s="63"/>
      <c r="G1231" s="63"/>
      <c r="H1231" s="63"/>
      <c r="I1231" s="63"/>
      <c r="J1231" s="63"/>
      <c r="K1231" s="63"/>
      <c r="L1231" s="63"/>
      <c r="M1231" s="63"/>
      <c r="N1231" s="63"/>
      <c r="O1231" s="63"/>
      <c r="P1231" s="63"/>
      <c r="Q1231" s="63"/>
      <c r="R1231" s="63"/>
      <c r="S1231" s="63"/>
      <c r="T1231" s="63"/>
      <c r="U1231" s="63"/>
      <c r="X1231" s="63"/>
      <c r="Y1231" s="63"/>
      <c r="Z1231" s="63"/>
      <c r="AA1231" s="63"/>
      <c r="AB1231" s="63"/>
      <c r="AC1231" s="63"/>
      <c r="AD1231" s="63"/>
      <c r="AE1231" s="110"/>
      <c r="AF1231" s="63"/>
      <c r="AG1231" s="63"/>
      <c r="AH1231" s="63"/>
      <c r="AI1231" s="63"/>
      <c r="AJ1231" s="63"/>
      <c r="AK1231" s="63"/>
      <c r="AL1231" s="63"/>
      <c r="AM1231" s="63"/>
      <c r="AN1231" s="63"/>
      <c r="AO1231" s="63"/>
      <c r="AP1231" s="63"/>
      <c r="AQ1231" s="63"/>
      <c r="AT1231" s="63"/>
      <c r="AU1231" s="63"/>
      <c r="AV1231" s="63"/>
      <c r="AW1231" s="63"/>
      <c r="AX1231" s="63"/>
      <c r="AY1231" s="63"/>
      <c r="AZ1231" s="63"/>
      <c r="BA1231" s="63"/>
      <c r="BB1231" s="63"/>
      <c r="BC1231" s="63"/>
      <c r="BD1231" s="63"/>
      <c r="BE1231" s="63"/>
      <c r="BF1231" s="63"/>
      <c r="BG1231" s="63"/>
      <c r="BH1231" s="63"/>
      <c r="BI1231" s="63"/>
      <c r="BJ1231" s="63"/>
      <c r="BK1231" s="63"/>
      <c r="BL1231" s="63"/>
      <c r="BM1231" s="63"/>
      <c r="BN1231" s="63"/>
      <c r="BO1231" s="63"/>
      <c r="BR1231" s="63"/>
      <c r="BS1231" s="63"/>
      <c r="BT1231" s="63"/>
      <c r="BU1231" s="63"/>
      <c r="BV1231" s="63"/>
      <c r="BW1231" s="63"/>
      <c r="BX1231" s="63"/>
      <c r="BY1231" s="63"/>
      <c r="BZ1231" s="63"/>
      <c r="CA1231" s="63"/>
      <c r="CB1231" s="63"/>
      <c r="CC1231" s="63"/>
    </row>
    <row r="1232" spans="1:82" x14ac:dyDescent="0.35">
      <c r="A1232" s="97"/>
      <c r="B1232" s="82"/>
      <c r="C1232" s="82"/>
      <c r="D1232" s="82"/>
      <c r="E1232" s="82"/>
      <c r="F1232" s="63"/>
      <c r="G1232" s="63"/>
      <c r="H1232" s="63"/>
      <c r="I1232" s="63"/>
      <c r="J1232" s="63"/>
      <c r="K1232" s="63"/>
      <c r="L1232" s="63"/>
      <c r="M1232" s="63"/>
      <c r="N1232" s="63"/>
      <c r="O1232" s="63"/>
      <c r="P1232" s="63"/>
      <c r="Q1232" s="63"/>
      <c r="R1232" s="63"/>
      <c r="S1232" s="63"/>
      <c r="T1232" s="63"/>
      <c r="U1232" s="63"/>
      <c r="X1232" s="63"/>
      <c r="Y1232" s="63"/>
      <c r="Z1232" s="63"/>
      <c r="AA1232" s="63"/>
      <c r="AB1232" s="63"/>
      <c r="AC1232" s="63"/>
      <c r="AD1232" s="63"/>
      <c r="AE1232" s="110"/>
      <c r="AF1232" s="63"/>
      <c r="AG1232" s="63"/>
      <c r="AH1232" s="63"/>
      <c r="AI1232" s="63"/>
      <c r="AJ1232" s="63"/>
      <c r="AK1232" s="63"/>
      <c r="AL1232" s="63"/>
      <c r="AM1232" s="63"/>
      <c r="AN1232" s="63"/>
      <c r="AO1232" s="63"/>
      <c r="AP1232" s="63"/>
      <c r="AQ1232" s="63"/>
      <c r="AT1232" s="63"/>
      <c r="AU1232" s="63"/>
      <c r="AV1232" s="63"/>
      <c r="AW1232" s="63"/>
      <c r="AX1232" s="63"/>
      <c r="AY1232" s="63"/>
      <c r="AZ1232" s="63"/>
      <c r="BA1232" s="63"/>
      <c r="BB1232" s="63"/>
      <c r="BC1232" s="63"/>
      <c r="BD1232" s="63"/>
      <c r="BE1232" s="63"/>
      <c r="BF1232" s="63"/>
      <c r="BG1232" s="63"/>
      <c r="BH1232" s="63"/>
      <c r="BI1232" s="63"/>
      <c r="BJ1232" s="63"/>
      <c r="BK1232" s="63"/>
      <c r="BL1232" s="63"/>
      <c r="BM1232" s="63"/>
      <c r="BN1232" s="63"/>
      <c r="BO1232" s="63"/>
      <c r="BR1232" s="63"/>
      <c r="BS1232" s="63"/>
      <c r="BT1232" s="63"/>
      <c r="BU1232" s="63"/>
      <c r="BV1232" s="63"/>
      <c r="BW1232" s="63"/>
      <c r="BX1232" s="63"/>
      <c r="BY1232" s="63"/>
      <c r="BZ1232" s="63"/>
      <c r="CA1232" s="63"/>
      <c r="CB1232" s="63"/>
      <c r="CC1232" s="63"/>
    </row>
    <row r="1233" spans="1:81" x14ac:dyDescent="0.35">
      <c r="A1233" s="97"/>
      <c r="B1233" s="82"/>
      <c r="C1233" s="82"/>
      <c r="D1233" s="82"/>
      <c r="E1233" s="82"/>
      <c r="F1233" s="63"/>
      <c r="G1233" s="63"/>
      <c r="H1233" s="63"/>
      <c r="I1233" s="63"/>
      <c r="J1233" s="63"/>
      <c r="K1233" s="63"/>
      <c r="L1233" s="63"/>
      <c r="M1233" s="63"/>
      <c r="N1233" s="63"/>
      <c r="O1233" s="63"/>
      <c r="P1233" s="63"/>
      <c r="Q1233" s="63"/>
      <c r="R1233" s="63"/>
      <c r="S1233" s="63"/>
      <c r="T1233" s="63"/>
      <c r="U1233" s="63"/>
      <c r="X1233" s="63"/>
      <c r="Y1233" s="63"/>
      <c r="Z1233" s="63"/>
      <c r="AA1233" s="63"/>
      <c r="AB1233" s="63"/>
      <c r="AC1233" s="63"/>
      <c r="AD1233" s="63"/>
      <c r="AE1233" s="110"/>
      <c r="AF1233" s="63"/>
      <c r="AG1233" s="63"/>
      <c r="AH1233" s="63"/>
      <c r="AI1233" s="63"/>
      <c r="AJ1233" s="63"/>
      <c r="AK1233" s="63"/>
      <c r="AL1233" s="63"/>
      <c r="AM1233" s="63"/>
      <c r="AN1233" s="63"/>
      <c r="AO1233" s="63"/>
      <c r="AP1233" s="63"/>
      <c r="AQ1233" s="63"/>
      <c r="AT1233" s="63"/>
      <c r="AU1233" s="63"/>
      <c r="AV1233" s="63"/>
      <c r="AW1233" s="63"/>
      <c r="AX1233" s="63"/>
      <c r="AY1233" s="63"/>
      <c r="AZ1233" s="63"/>
      <c r="BA1233" s="63"/>
      <c r="BB1233" s="63"/>
      <c r="BC1233" s="63"/>
      <c r="BD1233" s="63"/>
      <c r="BE1233" s="63"/>
      <c r="BF1233" s="63"/>
      <c r="BG1233" s="63"/>
      <c r="BH1233" s="63"/>
      <c r="BI1233" s="63"/>
      <c r="BJ1233" s="63"/>
      <c r="BK1233" s="63"/>
      <c r="BL1233" s="63"/>
      <c r="BM1233" s="63"/>
      <c r="BN1233" s="63"/>
      <c r="BO1233" s="63"/>
      <c r="BR1233" s="63"/>
      <c r="BS1233" s="63"/>
      <c r="BT1233" s="63"/>
      <c r="BU1233" s="63"/>
      <c r="BV1233" s="63"/>
      <c r="BW1233" s="63"/>
      <c r="BX1233" s="63"/>
      <c r="BY1233" s="63"/>
      <c r="BZ1233" s="63"/>
      <c r="CA1233" s="63"/>
      <c r="CB1233" s="63"/>
      <c r="CC1233" s="63"/>
    </row>
    <row r="1234" spans="1:81" x14ac:dyDescent="0.35">
      <c r="A1234" s="97"/>
      <c r="B1234" s="82"/>
      <c r="C1234" s="82"/>
      <c r="D1234" s="82"/>
      <c r="E1234" s="82"/>
      <c r="F1234" s="63"/>
      <c r="G1234" s="63"/>
      <c r="H1234" s="63"/>
      <c r="I1234" s="63"/>
      <c r="J1234" s="63"/>
      <c r="K1234" s="63"/>
      <c r="L1234" s="63"/>
      <c r="M1234" s="63"/>
      <c r="N1234" s="63"/>
      <c r="O1234" s="63"/>
      <c r="P1234" s="63"/>
      <c r="Q1234" s="63"/>
      <c r="R1234" s="63"/>
      <c r="S1234" s="63"/>
      <c r="T1234" s="63"/>
      <c r="U1234" s="63"/>
      <c r="X1234" s="63"/>
      <c r="Y1234" s="63"/>
      <c r="Z1234" s="63"/>
      <c r="AA1234" s="63"/>
      <c r="AB1234" s="63"/>
      <c r="AC1234" s="63"/>
      <c r="AD1234" s="63"/>
      <c r="AE1234" s="110"/>
      <c r="AF1234" s="63"/>
      <c r="AG1234" s="63"/>
      <c r="AH1234" s="63"/>
      <c r="AI1234" s="63"/>
      <c r="AJ1234" s="63"/>
      <c r="AK1234" s="63"/>
      <c r="AL1234" s="63"/>
      <c r="AM1234" s="63"/>
      <c r="AN1234" s="63"/>
      <c r="AO1234" s="63"/>
      <c r="AP1234" s="63"/>
      <c r="AQ1234" s="63"/>
      <c r="AT1234" s="63"/>
      <c r="AU1234" s="63"/>
      <c r="AV1234" s="63"/>
      <c r="AW1234" s="63"/>
      <c r="AX1234" s="63"/>
      <c r="AY1234" s="63"/>
      <c r="AZ1234" s="63"/>
      <c r="BA1234" s="63"/>
      <c r="BB1234" s="63"/>
      <c r="BC1234" s="63"/>
      <c r="BD1234" s="63"/>
      <c r="BE1234" s="63"/>
      <c r="BF1234" s="63"/>
      <c r="BG1234" s="63"/>
      <c r="BH1234" s="63"/>
      <c r="BI1234" s="63"/>
      <c r="BJ1234" s="63"/>
      <c r="BK1234" s="63"/>
      <c r="BL1234" s="63"/>
      <c r="BM1234" s="63"/>
      <c r="BN1234" s="63"/>
      <c r="BO1234" s="63"/>
      <c r="BR1234" s="63"/>
      <c r="BS1234" s="63"/>
      <c r="BT1234" s="63"/>
      <c r="BU1234" s="63"/>
      <c r="BV1234" s="63"/>
      <c r="BW1234" s="63"/>
      <c r="BX1234" s="63"/>
      <c r="BY1234" s="63"/>
      <c r="BZ1234" s="63"/>
      <c r="CA1234" s="63"/>
      <c r="CB1234" s="63"/>
      <c r="CC1234" s="63"/>
    </row>
    <row r="1235" spans="1:81" x14ac:dyDescent="0.35">
      <c r="A1235" s="97"/>
      <c r="B1235" s="82"/>
      <c r="C1235" s="82"/>
      <c r="D1235" s="82"/>
      <c r="E1235" s="82"/>
      <c r="F1235" s="63"/>
      <c r="G1235" s="63"/>
      <c r="H1235" s="63"/>
      <c r="I1235" s="63"/>
      <c r="J1235" s="63"/>
      <c r="K1235" s="63"/>
      <c r="L1235" s="63"/>
      <c r="M1235" s="63"/>
      <c r="N1235" s="63"/>
      <c r="O1235" s="63"/>
      <c r="P1235" s="63"/>
      <c r="Q1235" s="63"/>
      <c r="R1235" s="63"/>
      <c r="S1235" s="63"/>
      <c r="T1235" s="63"/>
      <c r="U1235" s="63"/>
      <c r="X1235" s="63"/>
      <c r="Y1235" s="63"/>
      <c r="Z1235" s="63"/>
      <c r="AA1235" s="63"/>
      <c r="AB1235" s="63"/>
      <c r="AC1235" s="63"/>
      <c r="AD1235" s="63"/>
      <c r="AE1235" s="110"/>
      <c r="AF1235" s="63"/>
      <c r="AG1235" s="63"/>
      <c r="AH1235" s="63"/>
      <c r="AI1235" s="63"/>
      <c r="AJ1235" s="63"/>
      <c r="AK1235" s="63"/>
      <c r="AL1235" s="63"/>
      <c r="AM1235" s="63"/>
      <c r="AN1235" s="63"/>
      <c r="AO1235" s="63"/>
      <c r="AP1235" s="63"/>
      <c r="AQ1235" s="63"/>
      <c r="AT1235" s="63"/>
      <c r="AU1235" s="63"/>
      <c r="AV1235" s="63"/>
      <c r="AW1235" s="63"/>
      <c r="AX1235" s="63"/>
      <c r="AY1235" s="63"/>
      <c r="AZ1235" s="63"/>
      <c r="BA1235" s="63"/>
      <c r="BB1235" s="63"/>
      <c r="BC1235" s="63"/>
      <c r="BD1235" s="63"/>
      <c r="BE1235" s="63"/>
      <c r="BF1235" s="63"/>
      <c r="BG1235" s="63"/>
      <c r="BH1235" s="63"/>
      <c r="BI1235" s="63"/>
      <c r="BJ1235" s="63"/>
      <c r="BK1235" s="63"/>
      <c r="BL1235" s="63"/>
      <c r="BM1235" s="63"/>
      <c r="BN1235" s="63"/>
      <c r="BO1235" s="63"/>
      <c r="BR1235" s="63"/>
      <c r="BS1235" s="63"/>
      <c r="BT1235" s="63"/>
      <c r="BU1235" s="63"/>
      <c r="BV1235" s="63"/>
      <c r="BW1235" s="63"/>
      <c r="BX1235" s="63"/>
      <c r="BY1235" s="63"/>
      <c r="BZ1235" s="63"/>
      <c r="CA1235" s="63"/>
      <c r="CB1235" s="63"/>
      <c r="CC1235" s="63"/>
    </row>
    <row r="1236" spans="1:81" x14ac:dyDescent="0.35">
      <c r="A1236" s="97"/>
      <c r="B1236" s="82"/>
      <c r="C1236" s="82"/>
      <c r="D1236" s="82"/>
      <c r="E1236" s="82"/>
      <c r="F1236" s="63"/>
      <c r="G1236" s="63"/>
      <c r="H1236" s="63"/>
      <c r="I1236" s="63"/>
      <c r="J1236" s="63"/>
      <c r="K1236" s="63"/>
      <c r="L1236" s="63"/>
      <c r="M1236" s="63"/>
      <c r="N1236" s="63"/>
      <c r="O1236" s="63"/>
      <c r="P1236" s="63"/>
      <c r="Q1236" s="63"/>
      <c r="R1236" s="63"/>
      <c r="S1236" s="63"/>
      <c r="T1236" s="63"/>
      <c r="U1236" s="63"/>
      <c r="X1236" s="63"/>
      <c r="Y1236" s="63"/>
      <c r="Z1236" s="63"/>
      <c r="AA1236" s="63"/>
      <c r="AB1236" s="63"/>
      <c r="AC1236" s="63"/>
      <c r="AD1236" s="63"/>
      <c r="AE1236" s="110"/>
      <c r="AF1236" s="63"/>
      <c r="AG1236" s="63"/>
      <c r="AH1236" s="63"/>
      <c r="AI1236" s="63"/>
      <c r="AJ1236" s="63"/>
      <c r="AK1236" s="63"/>
      <c r="AL1236" s="63"/>
      <c r="AM1236" s="63"/>
      <c r="AN1236" s="63"/>
      <c r="AO1236" s="63"/>
      <c r="AP1236" s="63"/>
      <c r="AQ1236" s="63"/>
      <c r="AT1236" s="63"/>
      <c r="AU1236" s="63"/>
      <c r="AV1236" s="63"/>
      <c r="AW1236" s="63"/>
      <c r="AX1236" s="63"/>
      <c r="AY1236" s="63"/>
      <c r="AZ1236" s="63"/>
      <c r="BA1236" s="63"/>
      <c r="BB1236" s="63"/>
      <c r="BC1236" s="63"/>
      <c r="BD1236" s="63"/>
      <c r="BE1236" s="63"/>
      <c r="BF1236" s="63"/>
      <c r="BG1236" s="63"/>
      <c r="BH1236" s="63"/>
      <c r="BI1236" s="63"/>
      <c r="BJ1236" s="63"/>
      <c r="BK1236" s="63"/>
      <c r="BL1236" s="63"/>
      <c r="BM1236" s="63"/>
      <c r="BN1236" s="63"/>
      <c r="BO1236" s="63"/>
      <c r="BR1236" s="63"/>
      <c r="BS1236" s="63"/>
      <c r="BT1236" s="63"/>
      <c r="BU1236" s="63"/>
      <c r="BV1236" s="63"/>
      <c r="BW1236" s="63"/>
      <c r="BX1236" s="63"/>
      <c r="BY1236" s="63"/>
      <c r="BZ1236" s="63"/>
      <c r="CA1236" s="63"/>
      <c r="CB1236" s="63"/>
      <c r="CC1236" s="63"/>
    </row>
    <row r="1237" spans="1:81" x14ac:dyDescent="0.35">
      <c r="A1237" s="97"/>
      <c r="B1237" s="82"/>
      <c r="C1237" s="82"/>
      <c r="D1237" s="82"/>
      <c r="E1237" s="82"/>
      <c r="F1237" s="63"/>
      <c r="G1237" s="63"/>
      <c r="H1237" s="63"/>
      <c r="I1237" s="63"/>
      <c r="J1237" s="63"/>
      <c r="K1237" s="63"/>
      <c r="L1237" s="63"/>
      <c r="M1237" s="63"/>
      <c r="N1237" s="63"/>
      <c r="O1237" s="63"/>
      <c r="P1237" s="63"/>
      <c r="Q1237" s="63"/>
      <c r="R1237" s="63"/>
      <c r="S1237" s="63"/>
      <c r="T1237" s="63"/>
      <c r="U1237" s="63"/>
      <c r="X1237" s="63"/>
      <c r="Y1237" s="63"/>
      <c r="Z1237" s="63"/>
      <c r="AA1237" s="63"/>
      <c r="AB1237" s="63"/>
      <c r="AC1237" s="63"/>
      <c r="AD1237" s="63"/>
      <c r="AE1237" s="110"/>
      <c r="AF1237" s="63"/>
      <c r="AG1237" s="63"/>
      <c r="AH1237" s="63"/>
      <c r="AI1237" s="63"/>
      <c r="AJ1237" s="63"/>
      <c r="AK1237" s="63"/>
      <c r="AL1237" s="63"/>
      <c r="AM1237" s="63"/>
      <c r="AN1237" s="63"/>
      <c r="AO1237" s="63"/>
      <c r="AP1237" s="63"/>
      <c r="AQ1237" s="63"/>
      <c r="AT1237" s="63"/>
      <c r="AU1237" s="63"/>
      <c r="AV1237" s="63"/>
      <c r="AW1237" s="63"/>
      <c r="AX1237" s="63"/>
      <c r="AY1237" s="63"/>
      <c r="AZ1237" s="63"/>
      <c r="BA1237" s="63"/>
      <c r="BB1237" s="63"/>
      <c r="BC1237" s="63"/>
      <c r="BD1237" s="63"/>
      <c r="BE1237" s="63"/>
      <c r="BF1237" s="63"/>
      <c r="BG1237" s="63"/>
      <c r="BH1237" s="63"/>
      <c r="BI1237" s="63"/>
      <c r="BJ1237" s="63"/>
      <c r="BK1237" s="63"/>
      <c r="BL1237" s="63"/>
      <c r="BM1237" s="63"/>
      <c r="BN1237" s="63"/>
      <c r="BO1237" s="63"/>
      <c r="BR1237" s="63"/>
      <c r="BS1237" s="63"/>
      <c r="BT1237" s="63"/>
      <c r="BU1237" s="63"/>
      <c r="BV1237" s="63"/>
      <c r="BW1237" s="63"/>
      <c r="BX1237" s="63"/>
      <c r="BY1237" s="63"/>
      <c r="BZ1237" s="63"/>
      <c r="CA1237" s="63"/>
      <c r="CB1237" s="63"/>
      <c r="CC1237" s="63"/>
    </row>
    <row r="1238" spans="1:81" x14ac:dyDescent="0.35">
      <c r="A1238" s="97"/>
      <c r="B1238" s="82"/>
      <c r="C1238" s="82"/>
      <c r="D1238" s="82"/>
      <c r="E1238" s="82"/>
      <c r="F1238" s="63"/>
      <c r="G1238" s="63"/>
      <c r="H1238" s="63"/>
      <c r="I1238" s="63"/>
      <c r="J1238" s="63"/>
      <c r="K1238" s="63"/>
      <c r="L1238" s="63"/>
      <c r="M1238" s="63"/>
      <c r="N1238" s="63"/>
      <c r="O1238" s="63"/>
      <c r="P1238" s="63"/>
      <c r="Q1238" s="63"/>
      <c r="R1238" s="63"/>
      <c r="S1238" s="63"/>
      <c r="T1238" s="63"/>
      <c r="U1238" s="63"/>
      <c r="X1238" s="63"/>
      <c r="Y1238" s="63"/>
      <c r="Z1238" s="63"/>
      <c r="AA1238" s="63"/>
      <c r="AB1238" s="63"/>
      <c r="AC1238" s="63"/>
      <c r="AD1238" s="63"/>
      <c r="AE1238" s="110"/>
      <c r="AF1238" s="63"/>
      <c r="AG1238" s="63"/>
      <c r="AH1238" s="63"/>
      <c r="AI1238" s="63"/>
      <c r="AJ1238" s="63"/>
      <c r="AK1238" s="63"/>
      <c r="AL1238" s="63"/>
      <c r="AM1238" s="63"/>
      <c r="AN1238" s="63"/>
      <c r="AO1238" s="63"/>
      <c r="AP1238" s="63"/>
      <c r="AQ1238" s="63"/>
      <c r="AT1238" s="63"/>
      <c r="AU1238" s="63"/>
      <c r="AV1238" s="63"/>
      <c r="AW1238" s="63"/>
      <c r="AX1238" s="63"/>
      <c r="AY1238" s="63"/>
      <c r="AZ1238" s="63"/>
      <c r="BA1238" s="63"/>
      <c r="BB1238" s="63"/>
      <c r="BC1238" s="63"/>
      <c r="BD1238" s="63"/>
      <c r="BE1238" s="63"/>
      <c r="BF1238" s="63"/>
      <c r="BG1238" s="63"/>
      <c r="BH1238" s="63"/>
      <c r="BI1238" s="63"/>
      <c r="BJ1238" s="63"/>
      <c r="BK1238" s="63"/>
      <c r="BL1238" s="63"/>
      <c r="BM1238" s="63"/>
      <c r="BN1238" s="63"/>
      <c r="BO1238" s="63"/>
      <c r="BR1238" s="63"/>
      <c r="BS1238" s="63"/>
      <c r="BT1238" s="63"/>
      <c r="BU1238" s="63"/>
      <c r="BV1238" s="63"/>
      <c r="BW1238" s="63"/>
      <c r="BX1238" s="63"/>
      <c r="BY1238" s="63"/>
      <c r="BZ1238" s="63"/>
      <c r="CA1238" s="63"/>
      <c r="CB1238" s="63"/>
      <c r="CC1238" s="63"/>
    </row>
    <row r="1239" spans="1:81" x14ac:dyDescent="0.35">
      <c r="A1239" s="97"/>
      <c r="B1239" s="82"/>
      <c r="C1239" s="82"/>
      <c r="D1239" s="82"/>
      <c r="E1239" s="82"/>
      <c r="F1239" s="63"/>
      <c r="G1239" s="63"/>
      <c r="H1239" s="63"/>
      <c r="I1239" s="63"/>
      <c r="J1239" s="63"/>
      <c r="K1239" s="63"/>
      <c r="L1239" s="63"/>
      <c r="M1239" s="63"/>
      <c r="N1239" s="63"/>
      <c r="O1239" s="63"/>
      <c r="P1239" s="63"/>
      <c r="Q1239" s="63"/>
      <c r="R1239" s="63"/>
      <c r="S1239" s="63"/>
      <c r="T1239" s="63"/>
      <c r="U1239" s="63"/>
      <c r="X1239" s="63"/>
      <c r="Y1239" s="63"/>
      <c r="Z1239" s="63"/>
      <c r="AA1239" s="63"/>
      <c r="AB1239" s="63"/>
      <c r="AC1239" s="63"/>
      <c r="AD1239" s="63"/>
      <c r="AE1239" s="110"/>
      <c r="AF1239" s="63"/>
      <c r="AG1239" s="63"/>
      <c r="AH1239" s="63"/>
      <c r="AI1239" s="63"/>
      <c r="AJ1239" s="63"/>
      <c r="AK1239" s="63"/>
      <c r="AL1239" s="63"/>
      <c r="AM1239" s="63"/>
      <c r="AN1239" s="63"/>
      <c r="AO1239" s="63"/>
      <c r="AP1239" s="63"/>
      <c r="AQ1239" s="63"/>
      <c r="AT1239" s="63"/>
      <c r="AU1239" s="63"/>
      <c r="AV1239" s="63"/>
      <c r="AW1239" s="63"/>
      <c r="AX1239" s="63"/>
      <c r="AY1239" s="63"/>
      <c r="AZ1239" s="63"/>
      <c r="BA1239" s="63"/>
      <c r="BB1239" s="63"/>
      <c r="BC1239" s="63"/>
      <c r="BD1239" s="63"/>
      <c r="BE1239" s="63"/>
      <c r="BF1239" s="63"/>
      <c r="BG1239" s="63"/>
      <c r="BH1239" s="63"/>
      <c r="BI1239" s="63"/>
      <c r="BJ1239" s="63"/>
      <c r="BK1239" s="63"/>
      <c r="BL1239" s="63"/>
      <c r="BM1239" s="63"/>
      <c r="BN1239" s="63"/>
      <c r="BO1239" s="63"/>
      <c r="BR1239" s="63"/>
      <c r="BS1239" s="63"/>
      <c r="BT1239" s="63"/>
      <c r="BU1239" s="63"/>
      <c r="BV1239" s="63"/>
      <c r="BW1239" s="63"/>
      <c r="BX1239" s="63"/>
      <c r="BY1239" s="63"/>
      <c r="BZ1239" s="63"/>
      <c r="CA1239" s="63"/>
      <c r="CB1239" s="63"/>
      <c r="CC1239" s="63"/>
    </row>
    <row r="1240" spans="1:81" x14ac:dyDescent="0.35">
      <c r="A1240" s="97"/>
      <c r="B1240" s="82"/>
      <c r="C1240" s="82"/>
      <c r="D1240" s="82"/>
      <c r="E1240" s="82"/>
      <c r="F1240" s="63"/>
      <c r="G1240" s="63"/>
      <c r="H1240" s="63"/>
      <c r="I1240" s="63"/>
      <c r="J1240" s="63"/>
      <c r="K1240" s="63"/>
      <c r="L1240" s="63"/>
      <c r="M1240" s="63"/>
      <c r="N1240" s="63"/>
      <c r="O1240" s="63"/>
      <c r="P1240" s="63"/>
      <c r="Q1240" s="63"/>
      <c r="R1240" s="63"/>
      <c r="S1240" s="63"/>
      <c r="T1240" s="63"/>
      <c r="U1240" s="63"/>
      <c r="X1240" s="63"/>
      <c r="Y1240" s="63"/>
      <c r="Z1240" s="63"/>
      <c r="AA1240" s="63"/>
      <c r="AB1240" s="63"/>
      <c r="AC1240" s="63"/>
      <c r="AD1240" s="63"/>
      <c r="AE1240" s="110"/>
      <c r="AF1240" s="63"/>
      <c r="AG1240" s="63"/>
      <c r="AH1240" s="63"/>
      <c r="AI1240" s="63"/>
      <c r="AJ1240" s="63"/>
      <c r="AK1240" s="63"/>
      <c r="AL1240" s="63"/>
      <c r="AM1240" s="63"/>
      <c r="AN1240" s="63"/>
      <c r="AO1240" s="63"/>
      <c r="AP1240" s="63"/>
      <c r="AQ1240" s="63"/>
      <c r="AT1240" s="63"/>
      <c r="AU1240" s="63"/>
      <c r="AV1240" s="63"/>
      <c r="AW1240" s="63"/>
      <c r="AX1240" s="63"/>
      <c r="AY1240" s="63"/>
      <c r="AZ1240" s="63"/>
      <c r="BA1240" s="63"/>
      <c r="BB1240" s="63"/>
      <c r="BC1240" s="63"/>
      <c r="BD1240" s="63"/>
      <c r="BE1240" s="63"/>
      <c r="BF1240" s="63"/>
      <c r="BG1240" s="63"/>
      <c r="BH1240" s="63"/>
      <c r="BI1240" s="63"/>
      <c r="BJ1240" s="63"/>
      <c r="BK1240" s="63"/>
      <c r="BL1240" s="63"/>
      <c r="BM1240" s="63"/>
      <c r="BN1240" s="63"/>
      <c r="BO1240" s="63"/>
      <c r="BR1240" s="63"/>
      <c r="BS1240" s="63"/>
      <c r="BT1240" s="63"/>
      <c r="BU1240" s="63"/>
      <c r="BV1240" s="63"/>
      <c r="BW1240" s="63"/>
      <c r="BX1240" s="63"/>
      <c r="BY1240" s="63"/>
      <c r="BZ1240" s="63"/>
      <c r="CA1240" s="63"/>
      <c r="CB1240" s="63"/>
      <c r="CC1240" s="63"/>
    </row>
    <row r="1241" spans="1:81" x14ac:dyDescent="0.35">
      <c r="A1241" s="97"/>
      <c r="B1241" s="82"/>
      <c r="C1241" s="82"/>
      <c r="D1241" s="82"/>
      <c r="E1241" s="82"/>
      <c r="F1241" s="63"/>
      <c r="G1241" s="63"/>
      <c r="H1241" s="63"/>
      <c r="I1241" s="63"/>
      <c r="J1241" s="63"/>
      <c r="K1241" s="63"/>
      <c r="L1241" s="63"/>
      <c r="M1241" s="63"/>
      <c r="N1241" s="63"/>
      <c r="O1241" s="63"/>
      <c r="P1241" s="63"/>
      <c r="Q1241" s="63"/>
      <c r="R1241" s="63"/>
      <c r="S1241" s="63"/>
      <c r="T1241" s="63"/>
      <c r="U1241" s="63"/>
      <c r="X1241" s="63"/>
      <c r="Y1241" s="63"/>
      <c r="Z1241" s="63"/>
      <c r="AA1241" s="63"/>
      <c r="AB1241" s="63"/>
      <c r="AC1241" s="63"/>
      <c r="AD1241" s="63"/>
      <c r="AE1241" s="110"/>
      <c r="AF1241" s="63"/>
      <c r="AG1241" s="63"/>
      <c r="AH1241" s="63"/>
      <c r="AI1241" s="63"/>
      <c r="AJ1241" s="63"/>
      <c r="AK1241" s="63"/>
      <c r="AL1241" s="63"/>
      <c r="AM1241" s="63"/>
      <c r="AN1241" s="63"/>
      <c r="AO1241" s="63"/>
      <c r="AP1241" s="63"/>
      <c r="AQ1241" s="63"/>
      <c r="AT1241" s="63"/>
      <c r="AU1241" s="63"/>
      <c r="AV1241" s="63"/>
      <c r="AW1241" s="63"/>
      <c r="AX1241" s="63"/>
      <c r="AY1241" s="63"/>
      <c r="AZ1241" s="63"/>
      <c r="BA1241" s="63"/>
      <c r="BB1241" s="63"/>
      <c r="BC1241" s="63"/>
      <c r="BD1241" s="63"/>
      <c r="BE1241" s="63"/>
      <c r="BF1241" s="63"/>
      <c r="BG1241" s="63"/>
      <c r="BH1241" s="63"/>
      <c r="BI1241" s="63"/>
      <c r="BJ1241" s="63"/>
      <c r="BK1241" s="63"/>
      <c r="BL1241" s="63"/>
      <c r="BM1241" s="63"/>
      <c r="BN1241" s="63"/>
      <c r="BO1241" s="63"/>
      <c r="BR1241" s="63"/>
      <c r="BS1241" s="63"/>
      <c r="BT1241" s="63"/>
      <c r="BU1241" s="63"/>
      <c r="BV1241" s="63"/>
      <c r="BW1241" s="63"/>
      <c r="BX1241" s="63"/>
      <c r="BY1241" s="63"/>
      <c r="BZ1241" s="63"/>
      <c r="CA1241" s="63"/>
      <c r="CB1241" s="63"/>
      <c r="CC1241" s="63"/>
    </row>
    <row r="1242" spans="1:81" x14ac:dyDescent="0.35">
      <c r="A1242" s="97"/>
      <c r="B1242" s="82"/>
      <c r="C1242" s="82"/>
      <c r="D1242" s="82"/>
      <c r="E1242" s="82"/>
      <c r="F1242" s="63"/>
      <c r="G1242" s="63"/>
      <c r="H1242" s="63"/>
      <c r="I1242" s="63"/>
      <c r="J1242" s="63"/>
      <c r="K1242" s="63"/>
      <c r="L1242" s="63"/>
      <c r="M1242" s="63"/>
      <c r="N1242" s="63"/>
      <c r="O1242" s="63"/>
      <c r="P1242" s="63"/>
      <c r="Q1242" s="63"/>
      <c r="R1242" s="63"/>
      <c r="S1242" s="63"/>
      <c r="T1242" s="63"/>
      <c r="U1242" s="63"/>
      <c r="X1242" s="63"/>
      <c r="Y1242" s="63"/>
      <c r="Z1242" s="63"/>
      <c r="AA1242" s="63"/>
      <c r="AB1242" s="63"/>
      <c r="AC1242" s="63"/>
      <c r="AD1242" s="63"/>
      <c r="AE1242" s="110"/>
      <c r="AF1242" s="63"/>
      <c r="AG1242" s="63"/>
      <c r="AH1242" s="63"/>
      <c r="AI1242" s="63"/>
      <c r="AJ1242" s="63"/>
      <c r="AK1242" s="63"/>
      <c r="AL1242" s="63"/>
      <c r="AM1242" s="63"/>
      <c r="AN1242" s="63"/>
      <c r="AO1242" s="63"/>
      <c r="AP1242" s="63"/>
      <c r="AQ1242" s="63"/>
      <c r="AT1242" s="63"/>
      <c r="AU1242" s="63"/>
      <c r="AV1242" s="63"/>
      <c r="AW1242" s="63"/>
      <c r="AX1242" s="63"/>
      <c r="AY1242" s="63"/>
      <c r="AZ1242" s="63"/>
      <c r="BA1242" s="63"/>
      <c r="BB1242" s="63"/>
      <c r="BC1242" s="63"/>
      <c r="BD1242" s="63"/>
      <c r="BE1242" s="63"/>
      <c r="BF1242" s="63"/>
      <c r="BG1242" s="63"/>
      <c r="BH1242" s="63"/>
      <c r="BI1242" s="63"/>
      <c r="BJ1242" s="63"/>
      <c r="BK1242" s="63"/>
      <c r="BL1242" s="63"/>
      <c r="BM1242" s="63"/>
      <c r="BN1242" s="63"/>
      <c r="BO1242" s="63"/>
      <c r="BR1242" s="63"/>
      <c r="BS1242" s="63"/>
      <c r="BT1242" s="63"/>
      <c r="BU1242" s="63"/>
      <c r="BV1242" s="63"/>
      <c r="BW1242" s="63"/>
      <c r="BX1242" s="63"/>
      <c r="BY1242" s="63"/>
      <c r="BZ1242" s="63"/>
      <c r="CA1242" s="63"/>
      <c r="CB1242" s="63"/>
      <c r="CC1242" s="63"/>
    </row>
    <row r="1243" spans="1:81" x14ac:dyDescent="0.35">
      <c r="A1243" s="97"/>
      <c r="B1243" s="82"/>
      <c r="C1243" s="82"/>
      <c r="D1243" s="82"/>
      <c r="E1243" s="82"/>
      <c r="F1243" s="63"/>
      <c r="G1243" s="63"/>
      <c r="H1243" s="63"/>
      <c r="I1243" s="63"/>
      <c r="J1243" s="63"/>
      <c r="K1243" s="63"/>
      <c r="L1243" s="63"/>
      <c r="M1243" s="63"/>
      <c r="N1243" s="63"/>
      <c r="O1243" s="63"/>
      <c r="P1243" s="63"/>
      <c r="Q1243" s="63"/>
      <c r="R1243" s="63"/>
      <c r="S1243" s="63"/>
      <c r="T1243" s="63"/>
      <c r="U1243" s="63"/>
      <c r="X1243" s="63"/>
      <c r="Y1243" s="63"/>
      <c r="Z1243" s="63"/>
      <c r="AA1243" s="63"/>
      <c r="AB1243" s="63"/>
      <c r="AC1243" s="63"/>
      <c r="AD1243" s="63"/>
      <c r="AE1243" s="110"/>
      <c r="AF1243" s="63"/>
      <c r="AG1243" s="63"/>
      <c r="AH1243" s="63"/>
      <c r="AI1243" s="63"/>
      <c r="AJ1243" s="63"/>
      <c r="AK1243" s="63"/>
      <c r="AL1243" s="63"/>
      <c r="AM1243" s="63"/>
      <c r="AN1243" s="63"/>
      <c r="AO1243" s="63"/>
      <c r="AP1243" s="63"/>
      <c r="AQ1243" s="63"/>
      <c r="AT1243" s="63"/>
      <c r="AU1243" s="63"/>
      <c r="AV1243" s="63"/>
      <c r="AW1243" s="63"/>
      <c r="AX1243" s="63"/>
      <c r="AY1243" s="63"/>
      <c r="AZ1243" s="63"/>
      <c r="BA1243" s="63"/>
      <c r="BB1243" s="63"/>
      <c r="BC1243" s="63"/>
      <c r="BD1243" s="63"/>
      <c r="BE1243" s="63"/>
      <c r="BF1243" s="63"/>
      <c r="BG1243" s="63"/>
      <c r="BH1243" s="63"/>
      <c r="BI1243" s="63"/>
      <c r="BJ1243" s="63"/>
      <c r="BK1243" s="63"/>
      <c r="BL1243" s="63"/>
      <c r="BM1243" s="63"/>
      <c r="BN1243" s="63"/>
      <c r="BO1243" s="63"/>
      <c r="BR1243" s="63"/>
      <c r="BS1243" s="63"/>
      <c r="BT1243" s="63"/>
      <c r="BU1243" s="63"/>
      <c r="BV1243" s="63"/>
      <c r="BW1243" s="63"/>
      <c r="BX1243" s="63"/>
      <c r="BY1243" s="63"/>
      <c r="BZ1243" s="63"/>
      <c r="CA1243" s="63"/>
      <c r="CB1243" s="63"/>
      <c r="CC1243" s="63"/>
    </row>
    <row r="1244" spans="1:81" x14ac:dyDescent="0.35">
      <c r="A1244" s="97"/>
      <c r="B1244" s="82"/>
      <c r="C1244" s="82"/>
      <c r="D1244" s="82"/>
      <c r="E1244" s="82"/>
      <c r="F1244" s="63"/>
      <c r="G1244" s="63"/>
      <c r="H1244" s="63"/>
      <c r="I1244" s="63"/>
      <c r="J1244" s="63"/>
      <c r="K1244" s="63"/>
      <c r="L1244" s="63"/>
      <c r="M1244" s="63"/>
      <c r="N1244" s="63"/>
      <c r="O1244" s="63"/>
      <c r="P1244" s="63"/>
      <c r="Q1244" s="63"/>
      <c r="R1244" s="63"/>
      <c r="S1244" s="63"/>
      <c r="T1244" s="63"/>
      <c r="U1244" s="63"/>
      <c r="X1244" s="63"/>
      <c r="Y1244" s="63"/>
      <c r="Z1244" s="63"/>
      <c r="AA1244" s="63"/>
      <c r="AB1244" s="63"/>
      <c r="AC1244" s="63"/>
      <c r="AD1244" s="63"/>
      <c r="AE1244" s="110"/>
      <c r="AF1244" s="63"/>
      <c r="AG1244" s="63"/>
      <c r="AH1244" s="63"/>
      <c r="AI1244" s="63"/>
      <c r="AJ1244" s="63"/>
      <c r="AK1244" s="63"/>
      <c r="AL1244" s="63"/>
      <c r="AM1244" s="63"/>
      <c r="AN1244" s="63"/>
      <c r="AO1244" s="63"/>
      <c r="AP1244" s="63"/>
      <c r="AQ1244" s="63"/>
      <c r="AT1244" s="63"/>
      <c r="AU1244" s="63"/>
      <c r="AV1244" s="63"/>
      <c r="AW1244" s="63"/>
      <c r="AX1244" s="63"/>
      <c r="AY1244" s="63"/>
      <c r="AZ1244" s="63"/>
      <c r="BA1244" s="63"/>
      <c r="BB1244" s="63"/>
      <c r="BC1244" s="63"/>
      <c r="BD1244" s="63"/>
      <c r="BE1244" s="63"/>
      <c r="BF1244" s="63"/>
      <c r="BG1244" s="63"/>
      <c r="BH1244" s="63"/>
      <c r="BI1244" s="63"/>
      <c r="BJ1244" s="63"/>
      <c r="BK1244" s="63"/>
      <c r="BL1244" s="63"/>
      <c r="BM1244" s="63"/>
      <c r="BN1244" s="63"/>
      <c r="BO1244" s="63"/>
      <c r="BR1244" s="63"/>
      <c r="BS1244" s="63"/>
      <c r="BT1244" s="63"/>
      <c r="BU1244" s="63"/>
      <c r="BV1244" s="63"/>
      <c r="BW1244" s="63"/>
      <c r="BX1244" s="63"/>
      <c r="BY1244" s="63"/>
      <c r="BZ1244" s="63"/>
      <c r="CA1244" s="63"/>
      <c r="CB1244" s="63"/>
      <c r="CC1244" s="63"/>
    </row>
    <row r="1245" spans="1:81" x14ac:dyDescent="0.35">
      <c r="A1245" s="97"/>
      <c r="B1245" s="82"/>
      <c r="C1245" s="82"/>
      <c r="D1245" s="82"/>
      <c r="E1245" s="82"/>
      <c r="F1245" s="63"/>
      <c r="G1245" s="63"/>
      <c r="H1245" s="63"/>
      <c r="I1245" s="63"/>
      <c r="J1245" s="63"/>
      <c r="K1245" s="63"/>
      <c r="L1245" s="63"/>
      <c r="M1245" s="63"/>
      <c r="N1245" s="63"/>
      <c r="O1245" s="63"/>
      <c r="P1245" s="63"/>
      <c r="Q1245" s="63"/>
      <c r="R1245" s="63"/>
      <c r="S1245" s="63"/>
      <c r="T1245" s="63"/>
      <c r="U1245" s="63"/>
      <c r="X1245" s="63"/>
      <c r="Y1245" s="63"/>
      <c r="Z1245" s="63"/>
      <c r="AA1245" s="63"/>
      <c r="AB1245" s="63"/>
      <c r="AC1245" s="63"/>
      <c r="AD1245" s="63"/>
      <c r="AE1245" s="110"/>
      <c r="AF1245" s="63"/>
      <c r="AG1245" s="63"/>
      <c r="AH1245" s="63"/>
      <c r="AI1245" s="63"/>
      <c r="AJ1245" s="63"/>
      <c r="AK1245" s="63"/>
      <c r="AL1245" s="63"/>
      <c r="AM1245" s="63"/>
      <c r="AN1245" s="63"/>
      <c r="AO1245" s="63"/>
      <c r="AP1245" s="63"/>
      <c r="AQ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R1245" s="63"/>
      <c r="BS1245" s="63"/>
      <c r="BT1245" s="63"/>
      <c r="BU1245" s="63"/>
      <c r="BV1245" s="63"/>
      <c r="BW1245" s="63"/>
      <c r="BX1245" s="63"/>
      <c r="BY1245" s="63"/>
      <c r="BZ1245" s="63"/>
      <c r="CA1245" s="63"/>
      <c r="CB1245" s="63"/>
      <c r="CC1245" s="63"/>
    </row>
    <row r="1246" spans="1:81" x14ac:dyDescent="0.35">
      <c r="A1246" s="97"/>
      <c r="B1246" s="82"/>
      <c r="C1246" s="82"/>
      <c r="D1246" s="82"/>
      <c r="E1246" s="82"/>
      <c r="F1246" s="63"/>
      <c r="G1246" s="63"/>
      <c r="H1246" s="63"/>
      <c r="I1246" s="63"/>
      <c r="J1246" s="63"/>
      <c r="K1246" s="63"/>
      <c r="L1246" s="63"/>
      <c r="M1246" s="63"/>
      <c r="N1246" s="63"/>
      <c r="O1246" s="63"/>
      <c r="P1246" s="63"/>
      <c r="Q1246" s="63"/>
      <c r="R1246" s="63"/>
      <c r="S1246" s="63"/>
      <c r="T1246" s="63"/>
      <c r="U1246" s="63"/>
      <c r="X1246" s="63"/>
      <c r="Y1246" s="63"/>
      <c r="Z1246" s="63"/>
      <c r="AA1246" s="63"/>
      <c r="AB1246" s="63"/>
      <c r="AC1246" s="63"/>
      <c r="AD1246" s="63"/>
      <c r="AE1246" s="110"/>
      <c r="AF1246" s="63"/>
      <c r="AG1246" s="63"/>
      <c r="AH1246" s="63"/>
      <c r="AI1246" s="63"/>
      <c r="AJ1246" s="63"/>
      <c r="AK1246" s="63"/>
      <c r="AL1246" s="63"/>
      <c r="AM1246" s="63"/>
      <c r="AN1246" s="63"/>
      <c r="AO1246" s="63"/>
      <c r="AP1246" s="63"/>
      <c r="AQ1246" s="63"/>
      <c r="AT1246" s="63"/>
      <c r="AU1246" s="63"/>
      <c r="AV1246" s="63"/>
      <c r="AW1246" s="63"/>
      <c r="AX1246" s="63"/>
      <c r="AY1246" s="63"/>
      <c r="AZ1246" s="63"/>
      <c r="BA1246" s="63"/>
      <c r="BB1246" s="63"/>
      <c r="BC1246" s="63"/>
      <c r="BD1246" s="63"/>
      <c r="BE1246" s="63"/>
      <c r="BF1246" s="63"/>
      <c r="BG1246" s="63"/>
      <c r="BH1246" s="63"/>
      <c r="BI1246" s="63"/>
      <c r="BJ1246" s="63"/>
      <c r="BK1246" s="63"/>
      <c r="BL1246" s="63"/>
      <c r="BM1246" s="63"/>
      <c r="BN1246" s="63"/>
      <c r="BO1246" s="63"/>
      <c r="BR1246" s="63"/>
      <c r="BS1246" s="63"/>
      <c r="BT1246" s="63"/>
      <c r="BU1246" s="63"/>
      <c r="BV1246" s="63"/>
      <c r="BW1246" s="63"/>
      <c r="BX1246" s="63"/>
      <c r="BY1246" s="63"/>
      <c r="BZ1246" s="63"/>
      <c r="CA1246" s="63"/>
      <c r="CB1246" s="63"/>
      <c r="CC1246" s="63"/>
    </row>
    <row r="1247" spans="1:81" x14ac:dyDescent="0.35">
      <c r="A1247" s="97"/>
      <c r="B1247" s="82"/>
      <c r="C1247" s="82"/>
      <c r="D1247" s="82"/>
      <c r="E1247" s="82"/>
      <c r="F1247" s="63"/>
      <c r="G1247" s="63"/>
      <c r="H1247" s="63"/>
      <c r="I1247" s="63"/>
      <c r="J1247" s="63"/>
      <c r="K1247" s="63"/>
      <c r="L1247" s="63"/>
      <c r="M1247" s="63"/>
      <c r="N1247" s="63"/>
      <c r="O1247" s="63"/>
      <c r="P1247" s="63"/>
      <c r="Q1247" s="63"/>
      <c r="R1247" s="63"/>
      <c r="S1247" s="63"/>
      <c r="T1247" s="63"/>
      <c r="U1247" s="63"/>
      <c r="X1247" s="63"/>
      <c r="Y1247" s="63"/>
      <c r="Z1247" s="63"/>
      <c r="AA1247" s="63"/>
      <c r="AB1247" s="63"/>
      <c r="AC1247" s="63"/>
      <c r="AD1247" s="63"/>
      <c r="AE1247" s="110"/>
      <c r="AF1247" s="63"/>
      <c r="AG1247" s="63"/>
      <c r="AH1247" s="63"/>
      <c r="AI1247" s="63"/>
      <c r="AJ1247" s="63"/>
      <c r="AK1247" s="63"/>
      <c r="AL1247" s="63"/>
      <c r="AM1247" s="63"/>
      <c r="AN1247" s="63"/>
      <c r="AO1247" s="63"/>
      <c r="AP1247" s="63"/>
      <c r="AQ1247" s="63"/>
      <c r="AT1247" s="63"/>
      <c r="AU1247" s="63"/>
      <c r="AV1247" s="63"/>
      <c r="AW1247" s="63"/>
      <c r="AX1247" s="63"/>
      <c r="AY1247" s="63"/>
      <c r="AZ1247" s="63"/>
      <c r="BA1247" s="63"/>
      <c r="BB1247" s="63"/>
      <c r="BC1247" s="63"/>
      <c r="BD1247" s="63"/>
      <c r="BE1247" s="63"/>
      <c r="BF1247" s="63"/>
      <c r="BG1247" s="63"/>
      <c r="BH1247" s="63"/>
      <c r="BI1247" s="63"/>
      <c r="BJ1247" s="63"/>
      <c r="BK1247" s="63"/>
      <c r="BL1247" s="63"/>
      <c r="BM1247" s="63"/>
      <c r="BN1247" s="63"/>
      <c r="BO1247" s="63"/>
      <c r="BR1247" s="63"/>
      <c r="BS1247" s="63"/>
      <c r="BT1247" s="63"/>
      <c r="BU1247" s="63"/>
      <c r="BV1247" s="63"/>
      <c r="BW1247" s="63"/>
      <c r="BX1247" s="63"/>
      <c r="BY1247" s="63"/>
      <c r="BZ1247" s="63"/>
      <c r="CA1247" s="63"/>
      <c r="CB1247" s="63"/>
      <c r="CC1247" s="63"/>
    </row>
    <row r="1248" spans="1:81" x14ac:dyDescent="0.35">
      <c r="A1248" s="97"/>
      <c r="B1248" s="82"/>
      <c r="C1248" s="82"/>
      <c r="D1248" s="82"/>
      <c r="E1248" s="82"/>
      <c r="F1248" s="63"/>
      <c r="G1248" s="63"/>
      <c r="H1248" s="63"/>
      <c r="I1248" s="63"/>
      <c r="J1248" s="63"/>
      <c r="K1248" s="63"/>
      <c r="L1248" s="63"/>
      <c r="M1248" s="63"/>
      <c r="N1248" s="63"/>
      <c r="O1248" s="63"/>
      <c r="P1248" s="63"/>
      <c r="Q1248" s="63"/>
      <c r="R1248" s="63"/>
      <c r="S1248" s="63"/>
      <c r="T1248" s="63"/>
      <c r="U1248" s="63"/>
      <c r="X1248" s="63"/>
      <c r="Y1248" s="63"/>
      <c r="Z1248" s="63"/>
      <c r="AA1248" s="63"/>
      <c r="AB1248" s="63"/>
      <c r="AC1248" s="63"/>
      <c r="AD1248" s="63"/>
      <c r="AE1248" s="110"/>
      <c r="AF1248" s="63"/>
      <c r="AG1248" s="63"/>
      <c r="AH1248" s="63"/>
      <c r="AI1248" s="63"/>
      <c r="AJ1248" s="63"/>
      <c r="AK1248" s="63"/>
      <c r="AL1248" s="63"/>
      <c r="AM1248" s="63"/>
      <c r="AN1248" s="63"/>
      <c r="AO1248" s="63"/>
      <c r="AP1248" s="63"/>
      <c r="AQ1248" s="63"/>
      <c r="AT1248" s="63"/>
      <c r="AU1248" s="63"/>
      <c r="AV1248" s="63"/>
      <c r="AW1248" s="63"/>
      <c r="AX1248" s="63"/>
      <c r="AY1248" s="63"/>
      <c r="AZ1248" s="63"/>
      <c r="BA1248" s="63"/>
      <c r="BB1248" s="63"/>
      <c r="BC1248" s="63"/>
      <c r="BD1248" s="63"/>
      <c r="BE1248" s="63"/>
      <c r="BF1248" s="63"/>
      <c r="BG1248" s="63"/>
      <c r="BH1248" s="63"/>
      <c r="BI1248" s="63"/>
      <c r="BJ1248" s="63"/>
      <c r="BK1248" s="63"/>
      <c r="BL1248" s="63"/>
      <c r="BM1248" s="63"/>
      <c r="BN1248" s="63"/>
      <c r="BO1248" s="63"/>
      <c r="BR1248" s="63"/>
      <c r="BS1248" s="63"/>
      <c r="BT1248" s="63"/>
      <c r="BU1248" s="63"/>
      <c r="BV1248" s="63"/>
      <c r="BW1248" s="63"/>
      <c r="BX1248" s="63"/>
      <c r="BY1248" s="63"/>
      <c r="BZ1248" s="63"/>
      <c r="CA1248" s="63"/>
      <c r="CB1248" s="63"/>
      <c r="CC1248" s="63"/>
    </row>
    <row r="1249" spans="1:81" x14ac:dyDescent="0.35">
      <c r="A1249" s="97"/>
      <c r="B1249" s="82"/>
      <c r="C1249" s="82"/>
      <c r="D1249" s="82"/>
      <c r="E1249" s="82"/>
      <c r="F1249" s="63"/>
      <c r="G1249" s="63"/>
      <c r="H1249" s="63"/>
      <c r="I1249" s="63"/>
      <c r="J1249" s="63"/>
      <c r="K1249" s="63"/>
      <c r="L1249" s="63"/>
      <c r="M1249" s="63"/>
      <c r="N1249" s="63"/>
      <c r="O1249" s="63"/>
      <c r="P1249" s="63"/>
      <c r="Q1249" s="63"/>
      <c r="R1249" s="63"/>
      <c r="S1249" s="63"/>
      <c r="T1249" s="63"/>
      <c r="U1249" s="63"/>
      <c r="X1249" s="63"/>
      <c r="Y1249" s="63"/>
      <c r="Z1249" s="63"/>
      <c r="AA1249" s="63"/>
      <c r="AB1249" s="63"/>
      <c r="AC1249" s="63"/>
      <c r="AD1249" s="63"/>
      <c r="AE1249" s="110"/>
      <c r="AF1249" s="63"/>
      <c r="AG1249" s="63"/>
      <c r="AH1249" s="63"/>
      <c r="AI1249" s="63"/>
      <c r="AJ1249" s="63"/>
      <c r="AK1249" s="63"/>
      <c r="AL1249" s="63"/>
      <c r="AM1249" s="63"/>
      <c r="AN1249" s="63"/>
      <c r="AO1249" s="63"/>
      <c r="AP1249" s="63"/>
      <c r="AQ1249" s="63"/>
      <c r="AT1249" s="63"/>
      <c r="AU1249" s="63"/>
      <c r="AV1249" s="63"/>
      <c r="AW1249" s="63"/>
      <c r="AX1249" s="63"/>
      <c r="AY1249" s="63"/>
      <c r="AZ1249" s="63"/>
      <c r="BA1249" s="63"/>
      <c r="BB1249" s="63"/>
      <c r="BC1249" s="63"/>
      <c r="BD1249" s="63"/>
      <c r="BE1249" s="63"/>
      <c r="BF1249" s="63"/>
      <c r="BG1249" s="63"/>
      <c r="BH1249" s="63"/>
      <c r="BI1249" s="63"/>
      <c r="BJ1249" s="63"/>
      <c r="BK1249" s="63"/>
      <c r="BL1249" s="63"/>
      <c r="BM1249" s="63"/>
      <c r="BN1249" s="63"/>
      <c r="BO1249" s="63"/>
      <c r="BR1249" s="63"/>
      <c r="BS1249" s="63"/>
      <c r="BT1249" s="63"/>
      <c r="BU1249" s="63"/>
      <c r="BV1249" s="63"/>
      <c r="BW1249" s="63"/>
      <c r="BX1249" s="63"/>
      <c r="BY1249" s="63"/>
      <c r="BZ1249" s="63"/>
      <c r="CA1249" s="63"/>
      <c r="CB1249" s="63"/>
      <c r="CC1249" s="63"/>
    </row>
    <row r="1250" spans="1:81" x14ac:dyDescent="0.35">
      <c r="A1250" s="97"/>
      <c r="B1250" s="82"/>
      <c r="C1250" s="82"/>
      <c r="D1250" s="82"/>
      <c r="E1250" s="82"/>
      <c r="F1250" s="63"/>
      <c r="G1250" s="63"/>
      <c r="H1250" s="63"/>
      <c r="I1250" s="63"/>
      <c r="J1250" s="63"/>
      <c r="K1250" s="63"/>
      <c r="L1250" s="63"/>
      <c r="M1250" s="63"/>
      <c r="N1250" s="63"/>
      <c r="O1250" s="63"/>
      <c r="P1250" s="63"/>
      <c r="Q1250" s="63"/>
      <c r="R1250" s="63"/>
      <c r="S1250" s="63"/>
      <c r="T1250" s="63"/>
      <c r="U1250" s="63"/>
      <c r="X1250" s="63"/>
      <c r="Y1250" s="63"/>
      <c r="Z1250" s="63"/>
      <c r="AA1250" s="63"/>
      <c r="AB1250" s="63"/>
      <c r="AC1250" s="63"/>
      <c r="AD1250" s="63"/>
      <c r="AE1250" s="110"/>
      <c r="AF1250" s="63"/>
      <c r="AG1250" s="63"/>
      <c r="AH1250" s="63"/>
      <c r="AI1250" s="63"/>
      <c r="AJ1250" s="63"/>
      <c r="AK1250" s="63"/>
      <c r="AL1250" s="63"/>
      <c r="AM1250" s="63"/>
      <c r="AN1250" s="63"/>
      <c r="AO1250" s="63"/>
      <c r="AP1250" s="63"/>
      <c r="AQ1250" s="63"/>
      <c r="AT1250" s="63"/>
      <c r="AU1250" s="63"/>
      <c r="AV1250" s="63"/>
      <c r="AW1250" s="63"/>
      <c r="AX1250" s="63"/>
      <c r="AY1250" s="63"/>
      <c r="AZ1250" s="63"/>
      <c r="BA1250" s="63"/>
      <c r="BB1250" s="63"/>
      <c r="BC1250" s="63"/>
      <c r="BD1250" s="63"/>
      <c r="BE1250" s="63"/>
      <c r="BF1250" s="63"/>
      <c r="BG1250" s="63"/>
      <c r="BH1250" s="63"/>
      <c r="BI1250" s="63"/>
      <c r="BJ1250" s="63"/>
      <c r="BK1250" s="63"/>
      <c r="BL1250" s="63"/>
      <c r="BM1250" s="63"/>
      <c r="BN1250" s="63"/>
      <c r="BO1250" s="63"/>
      <c r="BR1250" s="63"/>
      <c r="BS1250" s="63"/>
      <c r="BT1250" s="63"/>
      <c r="BU1250" s="63"/>
      <c r="BV1250" s="63"/>
      <c r="BW1250" s="63"/>
      <c r="BX1250" s="63"/>
      <c r="BY1250" s="63"/>
      <c r="BZ1250" s="63"/>
      <c r="CA1250" s="63"/>
      <c r="CB1250" s="63"/>
      <c r="CC1250" s="63"/>
    </row>
    <row r="1251" spans="1:81" x14ac:dyDescent="0.35">
      <c r="A1251" s="97"/>
      <c r="B1251" s="82"/>
      <c r="C1251" s="82"/>
      <c r="D1251" s="82"/>
      <c r="E1251" s="82"/>
      <c r="F1251" s="63"/>
      <c r="G1251" s="63"/>
      <c r="H1251" s="63"/>
      <c r="I1251" s="63"/>
      <c r="J1251" s="63"/>
      <c r="K1251" s="63"/>
      <c r="L1251" s="63"/>
      <c r="M1251" s="63"/>
      <c r="N1251" s="63"/>
      <c r="O1251" s="63"/>
      <c r="P1251" s="63"/>
      <c r="Q1251" s="63"/>
      <c r="R1251" s="63"/>
      <c r="S1251" s="63"/>
      <c r="T1251" s="63"/>
      <c r="U1251" s="63"/>
      <c r="X1251" s="63"/>
      <c r="Y1251" s="63"/>
      <c r="Z1251" s="63"/>
      <c r="AA1251" s="63"/>
      <c r="AB1251" s="63"/>
      <c r="AC1251" s="63"/>
      <c r="AD1251" s="63"/>
      <c r="AE1251" s="110"/>
      <c r="AF1251" s="63"/>
      <c r="AG1251" s="63"/>
      <c r="AH1251" s="63"/>
      <c r="AI1251" s="63"/>
      <c r="AJ1251" s="63"/>
      <c r="AK1251" s="63"/>
      <c r="AL1251" s="63"/>
      <c r="AM1251" s="63"/>
      <c r="AN1251" s="63"/>
      <c r="AO1251" s="63"/>
      <c r="AP1251" s="63"/>
      <c r="AQ1251" s="63"/>
      <c r="AT1251" s="63"/>
      <c r="AU1251" s="63"/>
      <c r="AV1251" s="63"/>
      <c r="AW1251" s="63"/>
      <c r="AX1251" s="63"/>
      <c r="AY1251" s="63"/>
      <c r="AZ1251" s="63"/>
      <c r="BA1251" s="63"/>
      <c r="BB1251" s="63"/>
      <c r="BC1251" s="63"/>
      <c r="BD1251" s="63"/>
      <c r="BE1251" s="63"/>
      <c r="BF1251" s="63"/>
      <c r="BG1251" s="63"/>
      <c r="BH1251" s="63"/>
      <c r="BI1251" s="63"/>
      <c r="BJ1251" s="63"/>
      <c r="BK1251" s="63"/>
      <c r="BL1251" s="63"/>
      <c r="BM1251" s="63"/>
      <c r="BN1251" s="63"/>
      <c r="BO1251" s="63"/>
      <c r="BR1251" s="63"/>
      <c r="BS1251" s="63"/>
      <c r="BT1251" s="63"/>
      <c r="BU1251" s="63"/>
      <c r="BV1251" s="63"/>
      <c r="BW1251" s="63"/>
      <c r="BX1251" s="63"/>
      <c r="BY1251" s="63"/>
      <c r="BZ1251" s="63"/>
      <c r="CA1251" s="63"/>
      <c r="CB1251" s="63"/>
      <c r="CC1251" s="63"/>
    </row>
    <row r="1252" spans="1:81" x14ac:dyDescent="0.35">
      <c r="A1252" s="97"/>
      <c r="B1252" s="82"/>
      <c r="C1252" s="82"/>
      <c r="D1252" s="82"/>
      <c r="E1252" s="82"/>
      <c r="F1252" s="63"/>
      <c r="G1252" s="63"/>
      <c r="H1252" s="63"/>
      <c r="I1252" s="63"/>
      <c r="J1252" s="63"/>
      <c r="K1252" s="63"/>
      <c r="L1252" s="63"/>
      <c r="M1252" s="63"/>
      <c r="N1252" s="63"/>
      <c r="O1252" s="63"/>
      <c r="P1252" s="63"/>
      <c r="Q1252" s="63"/>
      <c r="R1252" s="63"/>
      <c r="S1252" s="63"/>
      <c r="T1252" s="63"/>
      <c r="U1252" s="63"/>
      <c r="X1252" s="63"/>
      <c r="Y1252" s="63"/>
      <c r="Z1252" s="63"/>
      <c r="AA1252" s="63"/>
      <c r="AB1252" s="63"/>
      <c r="AC1252" s="63"/>
      <c r="AD1252" s="63"/>
      <c r="AE1252" s="110"/>
      <c r="AF1252" s="63"/>
      <c r="AG1252" s="63"/>
      <c r="AH1252" s="63"/>
      <c r="AI1252" s="63"/>
      <c r="AJ1252" s="63"/>
      <c r="AK1252" s="63"/>
      <c r="AL1252" s="63"/>
      <c r="AM1252" s="63"/>
      <c r="AN1252" s="63"/>
      <c r="AO1252" s="63"/>
      <c r="AP1252" s="63"/>
      <c r="AQ1252" s="63"/>
      <c r="AT1252" s="63"/>
      <c r="AU1252" s="63"/>
      <c r="AV1252" s="63"/>
      <c r="AW1252" s="63"/>
      <c r="AX1252" s="63"/>
      <c r="AY1252" s="63"/>
      <c r="AZ1252" s="63"/>
      <c r="BA1252" s="63"/>
      <c r="BB1252" s="63"/>
      <c r="BC1252" s="63"/>
      <c r="BD1252" s="63"/>
      <c r="BE1252" s="63"/>
      <c r="BF1252" s="63"/>
      <c r="BG1252" s="63"/>
      <c r="BH1252" s="63"/>
      <c r="BI1252" s="63"/>
      <c r="BJ1252" s="63"/>
      <c r="BK1252" s="63"/>
      <c r="BL1252" s="63"/>
      <c r="BM1252" s="63"/>
      <c r="BN1252" s="63"/>
      <c r="BO1252" s="63"/>
      <c r="BR1252" s="63"/>
      <c r="BS1252" s="63"/>
      <c r="BT1252" s="63"/>
      <c r="BU1252" s="63"/>
      <c r="BV1252" s="63"/>
      <c r="BW1252" s="63"/>
      <c r="BX1252" s="63"/>
      <c r="BY1252" s="63"/>
      <c r="BZ1252" s="63"/>
      <c r="CA1252" s="63"/>
      <c r="CB1252" s="63"/>
      <c r="CC1252" s="63"/>
    </row>
    <row r="1253" spans="1:81" x14ac:dyDescent="0.35">
      <c r="A1253" s="97"/>
      <c r="B1253" s="82"/>
      <c r="C1253" s="82"/>
      <c r="D1253" s="82"/>
      <c r="E1253" s="82"/>
      <c r="F1253" s="63"/>
      <c r="G1253" s="63"/>
      <c r="H1253" s="63"/>
      <c r="I1253" s="63"/>
      <c r="J1253" s="63"/>
      <c r="K1253" s="63"/>
      <c r="L1253" s="63"/>
      <c r="M1253" s="63"/>
      <c r="N1253" s="63"/>
      <c r="O1253" s="63"/>
      <c r="P1253" s="63"/>
      <c r="Q1253" s="63"/>
      <c r="R1253" s="63"/>
      <c r="S1253" s="63"/>
      <c r="T1253" s="63"/>
      <c r="U1253" s="63"/>
      <c r="X1253" s="63"/>
      <c r="Y1253" s="63"/>
      <c r="Z1253" s="63"/>
      <c r="AA1253" s="63"/>
      <c r="AB1253" s="63"/>
      <c r="AC1253" s="63"/>
      <c r="AD1253" s="63"/>
      <c r="AE1253" s="110"/>
      <c r="AF1253" s="63"/>
      <c r="AG1253" s="63"/>
      <c r="AH1253" s="63"/>
      <c r="AI1253" s="63"/>
      <c r="AJ1253" s="63"/>
      <c r="AK1253" s="63"/>
      <c r="AL1253" s="63"/>
      <c r="AM1253" s="63"/>
      <c r="AN1253" s="63"/>
      <c r="AO1253" s="63"/>
      <c r="AP1253" s="63"/>
      <c r="AQ1253" s="63"/>
      <c r="AT1253" s="63"/>
      <c r="AU1253" s="63"/>
      <c r="AV1253" s="63"/>
      <c r="AW1253" s="63"/>
      <c r="AX1253" s="63"/>
      <c r="AY1253" s="63"/>
      <c r="AZ1253" s="63"/>
      <c r="BA1253" s="63"/>
      <c r="BB1253" s="63"/>
      <c r="BC1253" s="63"/>
      <c r="BD1253" s="63"/>
      <c r="BE1253" s="63"/>
      <c r="BF1253" s="63"/>
      <c r="BG1253" s="63"/>
      <c r="BH1253" s="63"/>
      <c r="BI1253" s="63"/>
      <c r="BJ1253" s="63"/>
      <c r="BK1253" s="63"/>
      <c r="BL1253" s="63"/>
      <c r="BM1253" s="63"/>
      <c r="BN1253" s="63"/>
      <c r="BO1253" s="63"/>
      <c r="BR1253" s="63"/>
      <c r="BS1253" s="63"/>
      <c r="BT1253" s="63"/>
      <c r="BU1253" s="63"/>
      <c r="BV1253" s="63"/>
      <c r="BW1253" s="63"/>
      <c r="BX1253" s="63"/>
      <c r="BY1253" s="63"/>
      <c r="BZ1253" s="63"/>
      <c r="CA1253" s="63"/>
      <c r="CB1253" s="63"/>
      <c r="CC1253" s="63"/>
    </row>
    <row r="1254" spans="1:81" x14ac:dyDescent="0.35">
      <c r="A1254" s="97"/>
      <c r="B1254" s="82"/>
      <c r="C1254" s="82"/>
      <c r="D1254" s="82"/>
      <c r="E1254" s="82"/>
      <c r="F1254" s="63"/>
      <c r="G1254" s="63"/>
      <c r="H1254" s="63"/>
      <c r="I1254" s="63"/>
      <c r="J1254" s="63"/>
      <c r="K1254" s="63"/>
      <c r="L1254" s="63"/>
      <c r="M1254" s="63"/>
      <c r="N1254" s="63"/>
      <c r="O1254" s="63"/>
      <c r="P1254" s="63"/>
      <c r="Q1254" s="63"/>
      <c r="R1254" s="63"/>
      <c r="S1254" s="63"/>
      <c r="T1254" s="63"/>
      <c r="U1254" s="63"/>
      <c r="X1254" s="63"/>
      <c r="Y1254" s="63"/>
      <c r="Z1254" s="63"/>
      <c r="AA1254" s="63"/>
      <c r="AB1254" s="63"/>
      <c r="AC1254" s="63"/>
      <c r="AD1254" s="63"/>
      <c r="AE1254" s="110"/>
      <c r="AF1254" s="63"/>
      <c r="AG1254" s="63"/>
      <c r="AH1254" s="63"/>
      <c r="AI1254" s="63"/>
      <c r="AJ1254" s="63"/>
      <c r="AK1254" s="63"/>
      <c r="AL1254" s="63"/>
      <c r="AM1254" s="63"/>
      <c r="AN1254" s="63"/>
      <c r="AO1254" s="63"/>
      <c r="AP1254" s="63"/>
      <c r="AQ1254" s="63"/>
      <c r="AT1254" s="63"/>
      <c r="AU1254" s="63"/>
      <c r="AV1254" s="63"/>
      <c r="AW1254" s="63"/>
      <c r="AX1254" s="63"/>
      <c r="AY1254" s="63"/>
      <c r="AZ1254" s="63"/>
      <c r="BA1254" s="63"/>
      <c r="BB1254" s="63"/>
      <c r="BC1254" s="63"/>
      <c r="BD1254" s="63"/>
      <c r="BE1254" s="63"/>
      <c r="BF1254" s="63"/>
      <c r="BG1254" s="63"/>
      <c r="BH1254" s="63"/>
      <c r="BI1254" s="63"/>
      <c r="BJ1254" s="63"/>
      <c r="BK1254" s="63"/>
      <c r="BL1254" s="63"/>
      <c r="BM1254" s="63"/>
      <c r="BN1254" s="63"/>
      <c r="BO1254" s="63"/>
      <c r="BR1254" s="63"/>
      <c r="BS1254" s="63"/>
      <c r="BT1254" s="63"/>
      <c r="BU1254" s="63"/>
      <c r="BV1254" s="63"/>
      <c r="BW1254" s="63"/>
      <c r="BX1254" s="63"/>
      <c r="BY1254" s="63"/>
      <c r="BZ1254" s="63"/>
      <c r="CA1254" s="63"/>
      <c r="CB1254" s="63"/>
      <c r="CC1254" s="63"/>
    </row>
    <row r="1255" spans="1:81" x14ac:dyDescent="0.35">
      <c r="A1255" s="97"/>
      <c r="B1255" s="82"/>
      <c r="C1255" s="82"/>
      <c r="D1255" s="82"/>
      <c r="E1255" s="82"/>
      <c r="F1255" s="63"/>
      <c r="G1255" s="63"/>
      <c r="H1255" s="63"/>
      <c r="I1255" s="63"/>
      <c r="J1255" s="63"/>
      <c r="K1255" s="63"/>
      <c r="L1255" s="63"/>
      <c r="M1255" s="63"/>
      <c r="N1255" s="63"/>
      <c r="O1255" s="63"/>
      <c r="P1255" s="63"/>
      <c r="Q1255" s="63"/>
      <c r="R1255" s="63"/>
      <c r="S1255" s="63"/>
      <c r="T1255" s="63"/>
      <c r="U1255" s="63"/>
      <c r="X1255" s="63"/>
      <c r="Y1255" s="63"/>
      <c r="Z1255" s="63"/>
      <c r="AA1255" s="63"/>
      <c r="AB1255" s="63"/>
      <c r="AC1255" s="63"/>
      <c r="AD1255" s="63"/>
      <c r="AE1255" s="110"/>
      <c r="AF1255" s="63"/>
      <c r="AG1255" s="63"/>
      <c r="AH1255" s="63"/>
      <c r="AI1255" s="63"/>
      <c r="AJ1255" s="63"/>
      <c r="AK1255" s="63"/>
      <c r="AL1255" s="63"/>
      <c r="AM1255" s="63"/>
      <c r="AN1255" s="63"/>
      <c r="AO1255" s="63"/>
      <c r="AP1255" s="63"/>
      <c r="AQ1255" s="63"/>
      <c r="AT1255" s="63"/>
      <c r="AU1255" s="63"/>
      <c r="AV1255" s="63"/>
      <c r="AW1255" s="63"/>
      <c r="AX1255" s="63"/>
      <c r="AY1255" s="63"/>
      <c r="AZ1255" s="63"/>
      <c r="BA1255" s="63"/>
      <c r="BB1255" s="63"/>
      <c r="BC1255" s="63"/>
      <c r="BD1255" s="63"/>
      <c r="BE1255" s="63"/>
      <c r="BF1255" s="63"/>
      <c r="BG1255" s="63"/>
      <c r="BH1255" s="63"/>
      <c r="BI1255" s="63"/>
      <c r="BJ1255" s="63"/>
      <c r="BK1255" s="63"/>
      <c r="BL1255" s="63"/>
      <c r="BM1255" s="63"/>
      <c r="BN1255" s="63"/>
      <c r="BO1255" s="63"/>
      <c r="BR1255" s="63"/>
      <c r="BS1255" s="63"/>
      <c r="BT1255" s="63"/>
      <c r="BU1255" s="63"/>
      <c r="BV1255" s="63"/>
      <c r="BW1255" s="63"/>
      <c r="BX1255" s="63"/>
      <c r="BY1255" s="63"/>
      <c r="BZ1255" s="63"/>
      <c r="CA1255" s="63"/>
      <c r="CB1255" s="63"/>
      <c r="CC1255" s="63"/>
    </row>
    <row r="1256" spans="1:81" x14ac:dyDescent="0.35">
      <c r="A1256" s="97"/>
      <c r="B1256" s="82"/>
      <c r="C1256" s="82"/>
      <c r="D1256" s="82"/>
      <c r="E1256" s="82"/>
      <c r="F1256" s="63"/>
      <c r="G1256" s="63"/>
      <c r="H1256" s="63"/>
      <c r="I1256" s="63"/>
      <c r="J1256" s="63"/>
      <c r="K1256" s="63"/>
      <c r="L1256" s="63"/>
      <c r="M1256" s="63"/>
      <c r="N1256" s="63"/>
      <c r="O1256" s="63"/>
      <c r="P1256" s="63"/>
      <c r="Q1256" s="63"/>
      <c r="R1256" s="63"/>
      <c r="S1256" s="63"/>
      <c r="T1256" s="63"/>
      <c r="U1256" s="63"/>
      <c r="X1256" s="63"/>
      <c r="Y1256" s="63"/>
      <c r="Z1256" s="63"/>
      <c r="AA1256" s="63"/>
      <c r="AB1256" s="63"/>
      <c r="AC1256" s="63"/>
      <c r="AD1256" s="63"/>
      <c r="AE1256" s="110"/>
      <c r="AF1256" s="63"/>
      <c r="AG1256" s="63"/>
      <c r="AH1256" s="63"/>
      <c r="AI1256" s="63"/>
      <c r="AJ1256" s="63"/>
      <c r="AK1256" s="63"/>
      <c r="AL1256" s="63"/>
      <c r="AM1256" s="63"/>
      <c r="AN1256" s="63"/>
      <c r="AO1256" s="63"/>
      <c r="AP1256" s="63"/>
      <c r="AQ1256" s="63"/>
      <c r="AT1256" s="63"/>
      <c r="AU1256" s="63"/>
      <c r="AV1256" s="63"/>
      <c r="AW1256" s="63"/>
      <c r="AX1256" s="63"/>
      <c r="AY1256" s="63"/>
      <c r="AZ1256" s="63"/>
      <c r="BA1256" s="63"/>
      <c r="BB1256" s="63"/>
      <c r="BC1256" s="63"/>
      <c r="BD1256" s="63"/>
      <c r="BE1256" s="63"/>
      <c r="BF1256" s="63"/>
      <c r="BG1256" s="63"/>
      <c r="BH1256" s="63"/>
      <c r="BI1256" s="63"/>
      <c r="BJ1256" s="63"/>
      <c r="BK1256" s="63"/>
      <c r="BL1256" s="63"/>
      <c r="BM1256" s="63"/>
      <c r="BN1256" s="63"/>
      <c r="BO1256" s="63"/>
      <c r="BR1256" s="63"/>
      <c r="BS1256" s="63"/>
      <c r="BT1256" s="63"/>
      <c r="BU1256" s="63"/>
      <c r="BV1256" s="63"/>
      <c r="BW1256" s="63"/>
      <c r="BX1256" s="63"/>
      <c r="BY1256" s="63"/>
      <c r="BZ1256" s="63"/>
      <c r="CA1256" s="63"/>
      <c r="CB1256" s="63"/>
      <c r="CC1256" s="63"/>
    </row>
    <row r="1257" spans="1:81" x14ac:dyDescent="0.35">
      <c r="A1257" s="97"/>
      <c r="B1257" s="82"/>
      <c r="C1257" s="82"/>
      <c r="D1257" s="82"/>
      <c r="E1257" s="82"/>
      <c r="F1257" s="63"/>
      <c r="G1257" s="63"/>
      <c r="H1257" s="63"/>
      <c r="I1257" s="63"/>
      <c r="J1257" s="63"/>
      <c r="K1257" s="63"/>
      <c r="L1257" s="63"/>
      <c r="M1257" s="63"/>
      <c r="N1257" s="63"/>
      <c r="O1257" s="63"/>
      <c r="P1257" s="63"/>
      <c r="Q1257" s="63"/>
      <c r="R1257" s="63"/>
      <c r="S1257" s="63"/>
      <c r="T1257" s="63"/>
      <c r="U1257" s="63"/>
      <c r="X1257" s="63"/>
      <c r="Y1257" s="63"/>
      <c r="Z1257" s="63"/>
      <c r="AA1257" s="63"/>
      <c r="AB1257" s="63"/>
      <c r="AC1257" s="63"/>
      <c r="AD1257" s="63"/>
      <c r="AE1257" s="110"/>
      <c r="AF1257" s="63"/>
      <c r="AG1257" s="63"/>
      <c r="AH1257" s="63"/>
      <c r="AI1257" s="63"/>
      <c r="AJ1257" s="63"/>
      <c r="AK1257" s="63"/>
      <c r="AL1257" s="63"/>
      <c r="AM1257" s="63"/>
      <c r="AN1257" s="63"/>
      <c r="AO1257" s="63"/>
      <c r="AP1257" s="63"/>
      <c r="AQ1257" s="63"/>
      <c r="AT1257" s="63"/>
      <c r="AU1257" s="63"/>
      <c r="AV1257" s="63"/>
      <c r="AW1257" s="63"/>
      <c r="AX1257" s="63"/>
      <c r="AY1257" s="63"/>
      <c r="AZ1257" s="63"/>
      <c r="BA1257" s="63"/>
      <c r="BB1257" s="63"/>
      <c r="BC1257" s="63"/>
      <c r="BD1257" s="63"/>
      <c r="BE1257" s="63"/>
      <c r="BF1257" s="63"/>
      <c r="BG1257" s="63"/>
      <c r="BH1257" s="63"/>
      <c r="BI1257" s="63"/>
      <c r="BJ1257" s="63"/>
      <c r="BK1257" s="63"/>
      <c r="BL1257" s="63"/>
      <c r="BM1257" s="63"/>
      <c r="BN1257" s="63"/>
      <c r="BO1257" s="63"/>
      <c r="BR1257" s="63"/>
      <c r="BS1257" s="63"/>
      <c r="BT1257" s="63"/>
      <c r="BU1257" s="63"/>
      <c r="BV1257" s="63"/>
      <c r="BW1257" s="63"/>
      <c r="BX1257" s="63"/>
      <c r="BY1257" s="63"/>
      <c r="BZ1257" s="63"/>
      <c r="CA1257" s="63"/>
      <c r="CB1257" s="63"/>
      <c r="CC1257" s="63"/>
    </row>
    <row r="1258" spans="1:81" x14ac:dyDescent="0.35">
      <c r="A1258" s="97"/>
      <c r="B1258" s="82"/>
      <c r="C1258" s="82"/>
      <c r="D1258" s="82"/>
      <c r="E1258" s="82"/>
      <c r="F1258" s="63"/>
      <c r="G1258" s="63"/>
      <c r="H1258" s="63"/>
      <c r="I1258" s="63"/>
      <c r="J1258" s="63"/>
      <c r="K1258" s="63"/>
      <c r="L1258" s="63"/>
      <c r="M1258" s="63"/>
      <c r="N1258" s="63"/>
      <c r="O1258" s="63"/>
      <c r="P1258" s="63"/>
      <c r="Q1258" s="63"/>
      <c r="R1258" s="63"/>
      <c r="S1258" s="63"/>
      <c r="T1258" s="63"/>
      <c r="U1258" s="63"/>
      <c r="X1258" s="63"/>
      <c r="Y1258" s="63"/>
      <c r="Z1258" s="63"/>
      <c r="AA1258" s="63"/>
      <c r="AB1258" s="63"/>
      <c r="AC1258" s="63"/>
      <c r="AD1258" s="63"/>
      <c r="AE1258" s="110"/>
      <c r="AF1258" s="63"/>
      <c r="AG1258" s="63"/>
      <c r="AH1258" s="63"/>
      <c r="AI1258" s="63"/>
      <c r="AJ1258" s="63"/>
      <c r="AK1258" s="63"/>
      <c r="AL1258" s="63"/>
      <c r="AM1258" s="63"/>
      <c r="AN1258" s="63"/>
      <c r="AO1258" s="63"/>
      <c r="AP1258" s="63"/>
      <c r="AQ1258" s="63"/>
      <c r="AT1258" s="63"/>
      <c r="AU1258" s="63"/>
      <c r="AV1258" s="63"/>
      <c r="AW1258" s="63"/>
      <c r="AX1258" s="63"/>
      <c r="AY1258" s="63"/>
      <c r="AZ1258" s="63"/>
      <c r="BA1258" s="63"/>
      <c r="BB1258" s="63"/>
      <c r="BC1258" s="63"/>
      <c r="BD1258" s="63"/>
      <c r="BE1258" s="63"/>
      <c r="BF1258" s="63"/>
      <c r="BG1258" s="63"/>
      <c r="BH1258" s="63"/>
      <c r="BI1258" s="63"/>
      <c r="BJ1258" s="63"/>
      <c r="BK1258" s="63"/>
      <c r="BL1258" s="63"/>
      <c r="BM1258" s="63"/>
      <c r="BN1258" s="63"/>
      <c r="BO1258" s="63"/>
      <c r="BR1258" s="63"/>
      <c r="BS1258" s="63"/>
      <c r="BT1258" s="63"/>
      <c r="BU1258" s="63"/>
      <c r="BV1258" s="63"/>
      <c r="BW1258" s="63"/>
      <c r="BX1258" s="63"/>
      <c r="BY1258" s="63"/>
      <c r="BZ1258" s="63"/>
      <c r="CA1258" s="63"/>
      <c r="CB1258" s="63"/>
      <c r="CC1258" s="63"/>
    </row>
    <row r="1259" spans="1:81" x14ac:dyDescent="0.35">
      <c r="A1259" s="97"/>
      <c r="B1259" s="82"/>
      <c r="C1259" s="82"/>
      <c r="D1259" s="82"/>
      <c r="E1259" s="82"/>
      <c r="F1259" s="63"/>
      <c r="G1259" s="63"/>
      <c r="H1259" s="63"/>
      <c r="I1259" s="63"/>
      <c r="J1259" s="63"/>
      <c r="K1259" s="63"/>
      <c r="L1259" s="63"/>
      <c r="M1259" s="63"/>
      <c r="N1259" s="63"/>
      <c r="O1259" s="63"/>
      <c r="P1259" s="63"/>
      <c r="Q1259" s="63"/>
      <c r="R1259" s="63"/>
      <c r="S1259" s="63"/>
      <c r="T1259" s="63"/>
      <c r="U1259" s="63"/>
      <c r="X1259" s="63"/>
      <c r="Y1259" s="63"/>
      <c r="Z1259" s="63"/>
      <c r="AA1259" s="63"/>
      <c r="AB1259" s="63"/>
      <c r="AC1259" s="63"/>
      <c r="AD1259" s="63"/>
      <c r="AE1259" s="110"/>
      <c r="AF1259" s="63"/>
      <c r="AG1259" s="63"/>
      <c r="AH1259" s="63"/>
      <c r="AI1259" s="63"/>
      <c r="AJ1259" s="63"/>
      <c r="AK1259" s="63"/>
      <c r="AL1259" s="63"/>
      <c r="AM1259" s="63"/>
      <c r="AN1259" s="63"/>
      <c r="AO1259" s="63"/>
      <c r="AP1259" s="63"/>
      <c r="AQ1259" s="63"/>
      <c r="AT1259" s="63"/>
      <c r="AU1259" s="63"/>
      <c r="AV1259" s="63"/>
      <c r="AW1259" s="63"/>
      <c r="AX1259" s="63"/>
      <c r="AY1259" s="63"/>
      <c r="AZ1259" s="63"/>
      <c r="BA1259" s="63"/>
      <c r="BB1259" s="63"/>
      <c r="BC1259" s="63"/>
      <c r="BD1259" s="63"/>
      <c r="BE1259" s="63"/>
      <c r="BF1259" s="63"/>
      <c r="BG1259" s="63"/>
      <c r="BH1259" s="63"/>
      <c r="BI1259" s="63"/>
      <c r="BJ1259" s="63"/>
      <c r="BK1259" s="63"/>
      <c r="BL1259" s="63"/>
      <c r="BM1259" s="63"/>
      <c r="BN1259" s="63"/>
      <c r="BO1259" s="63"/>
      <c r="BR1259" s="63"/>
      <c r="BS1259" s="63"/>
      <c r="BT1259" s="63"/>
      <c r="BU1259" s="63"/>
      <c r="BV1259" s="63"/>
      <c r="BW1259" s="63"/>
      <c r="BX1259" s="63"/>
      <c r="BY1259" s="63"/>
      <c r="BZ1259" s="63"/>
      <c r="CA1259" s="63"/>
      <c r="CB1259" s="63"/>
      <c r="CC1259" s="63"/>
    </row>
    <row r="1260" spans="1:81" x14ac:dyDescent="0.35">
      <c r="A1260" s="97"/>
      <c r="B1260" s="82"/>
      <c r="C1260" s="82"/>
      <c r="D1260" s="82"/>
      <c r="E1260" s="82"/>
      <c r="F1260" s="63"/>
      <c r="G1260" s="63"/>
      <c r="H1260" s="63"/>
      <c r="I1260" s="63"/>
      <c r="J1260" s="63"/>
      <c r="K1260" s="63"/>
      <c r="L1260" s="63"/>
      <c r="M1260" s="63"/>
      <c r="N1260" s="63"/>
      <c r="O1260" s="63"/>
      <c r="P1260" s="63"/>
      <c r="Q1260" s="63"/>
      <c r="R1260" s="63"/>
      <c r="S1260" s="63"/>
      <c r="T1260" s="63"/>
      <c r="U1260" s="63"/>
      <c r="X1260" s="63"/>
      <c r="Y1260" s="63"/>
      <c r="Z1260" s="63"/>
      <c r="AA1260" s="63"/>
      <c r="AB1260" s="63"/>
      <c r="AC1260" s="63"/>
      <c r="AD1260" s="63"/>
      <c r="AE1260" s="110"/>
      <c r="AF1260" s="63"/>
      <c r="AG1260" s="63"/>
      <c r="AH1260" s="63"/>
      <c r="AI1260" s="63"/>
      <c r="AJ1260" s="63"/>
      <c r="AK1260" s="63"/>
      <c r="AL1260" s="63"/>
      <c r="AM1260" s="63"/>
      <c r="AN1260" s="63"/>
      <c r="AO1260" s="63"/>
      <c r="AP1260" s="63"/>
      <c r="AQ1260" s="63"/>
      <c r="AT1260" s="63"/>
      <c r="AU1260" s="63"/>
      <c r="AV1260" s="63"/>
      <c r="AW1260" s="63"/>
      <c r="AX1260" s="63"/>
      <c r="AY1260" s="63"/>
      <c r="AZ1260" s="63"/>
      <c r="BA1260" s="63"/>
      <c r="BB1260" s="63"/>
      <c r="BC1260" s="63"/>
      <c r="BD1260" s="63"/>
      <c r="BE1260" s="63"/>
      <c r="BF1260" s="63"/>
      <c r="BG1260" s="63"/>
      <c r="BH1260" s="63"/>
      <c r="BI1260" s="63"/>
      <c r="BJ1260" s="63"/>
      <c r="BK1260" s="63"/>
      <c r="BL1260" s="63"/>
      <c r="BM1260" s="63"/>
      <c r="BN1260" s="63"/>
      <c r="BO1260" s="63"/>
      <c r="BR1260" s="63"/>
      <c r="BS1260" s="63"/>
      <c r="BT1260" s="63"/>
      <c r="BU1260" s="63"/>
      <c r="BV1260" s="63"/>
      <c r="BW1260" s="63"/>
      <c r="BX1260" s="63"/>
      <c r="BY1260" s="63"/>
      <c r="BZ1260" s="63"/>
      <c r="CA1260" s="63"/>
      <c r="CB1260" s="63"/>
      <c r="CC1260" s="63"/>
    </row>
    <row r="1261" spans="1:81" x14ac:dyDescent="0.35">
      <c r="A1261" s="97"/>
      <c r="B1261" s="82"/>
      <c r="C1261" s="82"/>
      <c r="D1261" s="82"/>
      <c r="E1261" s="82"/>
      <c r="F1261" s="63"/>
      <c r="G1261" s="63"/>
      <c r="H1261" s="63"/>
      <c r="I1261" s="63"/>
      <c r="J1261" s="63"/>
      <c r="K1261" s="63"/>
      <c r="L1261" s="63"/>
      <c r="M1261" s="63"/>
      <c r="N1261" s="63"/>
      <c r="O1261" s="63"/>
      <c r="P1261" s="63"/>
      <c r="Q1261" s="63"/>
      <c r="R1261" s="63"/>
      <c r="S1261" s="63"/>
      <c r="T1261" s="63"/>
      <c r="U1261" s="63"/>
      <c r="X1261" s="63"/>
      <c r="Y1261" s="63"/>
      <c r="Z1261" s="63"/>
      <c r="AA1261" s="63"/>
      <c r="AB1261" s="63"/>
      <c r="AC1261" s="63"/>
      <c r="AD1261" s="63"/>
      <c r="AE1261" s="110"/>
      <c r="AF1261" s="63"/>
      <c r="AG1261" s="63"/>
      <c r="AH1261" s="63"/>
      <c r="AI1261" s="63"/>
      <c r="AJ1261" s="63"/>
      <c r="AK1261" s="63"/>
      <c r="AL1261" s="63"/>
      <c r="AM1261" s="63"/>
      <c r="AN1261" s="63"/>
      <c r="AO1261" s="63"/>
      <c r="AP1261" s="63"/>
      <c r="AQ1261" s="63"/>
      <c r="AT1261" s="63"/>
      <c r="AU1261" s="63"/>
      <c r="AV1261" s="63"/>
      <c r="AW1261" s="63"/>
      <c r="AX1261" s="63"/>
      <c r="AY1261" s="63"/>
      <c r="AZ1261" s="63"/>
      <c r="BA1261" s="63"/>
      <c r="BB1261" s="63"/>
      <c r="BC1261" s="63"/>
      <c r="BD1261" s="63"/>
      <c r="BE1261" s="63"/>
      <c r="BF1261" s="63"/>
      <c r="BG1261" s="63"/>
      <c r="BH1261" s="63"/>
      <c r="BI1261" s="63"/>
      <c r="BJ1261" s="63"/>
      <c r="BK1261" s="63"/>
      <c r="BL1261" s="63"/>
      <c r="BM1261" s="63"/>
      <c r="BN1261" s="63"/>
      <c r="BO1261" s="63"/>
      <c r="BR1261" s="63"/>
      <c r="BS1261" s="63"/>
      <c r="BT1261" s="63"/>
      <c r="BU1261" s="63"/>
      <c r="BV1261" s="63"/>
      <c r="BW1261" s="63"/>
      <c r="BX1261" s="63"/>
      <c r="BY1261" s="63"/>
      <c r="BZ1261" s="63"/>
      <c r="CA1261" s="63"/>
      <c r="CB1261" s="63"/>
      <c r="CC1261" s="63"/>
    </row>
    <row r="1262" spans="1:81" x14ac:dyDescent="0.35">
      <c r="A1262" s="97"/>
      <c r="B1262" s="82"/>
      <c r="C1262" s="82"/>
      <c r="D1262" s="82"/>
      <c r="E1262" s="82"/>
      <c r="F1262" s="63"/>
      <c r="G1262" s="63"/>
      <c r="H1262" s="63"/>
      <c r="I1262" s="63"/>
      <c r="J1262" s="63"/>
      <c r="K1262" s="63"/>
      <c r="L1262" s="63"/>
      <c r="M1262" s="63"/>
      <c r="N1262" s="63"/>
      <c r="O1262" s="63"/>
      <c r="P1262" s="63"/>
      <c r="Q1262" s="63"/>
      <c r="R1262" s="63"/>
      <c r="S1262" s="63"/>
      <c r="T1262" s="63"/>
      <c r="U1262" s="63"/>
      <c r="X1262" s="63"/>
      <c r="Y1262" s="63"/>
      <c r="Z1262" s="63"/>
      <c r="AA1262" s="63"/>
      <c r="AB1262" s="63"/>
      <c r="AC1262" s="63"/>
      <c r="AD1262" s="63"/>
      <c r="AE1262" s="110"/>
      <c r="AF1262" s="63"/>
      <c r="AG1262" s="63"/>
      <c r="AH1262" s="63"/>
      <c r="AI1262" s="63"/>
      <c r="AJ1262" s="63"/>
      <c r="AK1262" s="63"/>
      <c r="AL1262" s="63"/>
      <c r="AM1262" s="63"/>
      <c r="AN1262" s="63"/>
      <c r="AO1262" s="63"/>
      <c r="AP1262" s="63"/>
      <c r="AQ1262" s="63"/>
      <c r="AT1262" s="63"/>
      <c r="AU1262" s="63"/>
      <c r="AV1262" s="63"/>
      <c r="AW1262" s="63"/>
      <c r="AX1262" s="63"/>
      <c r="AY1262" s="63"/>
      <c r="AZ1262" s="63"/>
      <c r="BA1262" s="63"/>
      <c r="BB1262" s="63"/>
      <c r="BC1262" s="63"/>
      <c r="BD1262" s="63"/>
      <c r="BE1262" s="63"/>
      <c r="BF1262" s="63"/>
      <c r="BG1262" s="63"/>
      <c r="BH1262" s="63"/>
      <c r="BI1262" s="63"/>
      <c r="BJ1262" s="63"/>
      <c r="BK1262" s="63"/>
      <c r="BL1262" s="63"/>
      <c r="BM1262" s="63"/>
      <c r="BN1262" s="63"/>
      <c r="BO1262" s="63"/>
      <c r="BR1262" s="63"/>
      <c r="BS1262" s="63"/>
      <c r="BT1262" s="63"/>
      <c r="BU1262" s="63"/>
      <c r="BV1262" s="63"/>
      <c r="BW1262" s="63"/>
      <c r="BX1262" s="63"/>
      <c r="BY1262" s="63"/>
      <c r="BZ1262" s="63"/>
      <c r="CA1262" s="63"/>
      <c r="CB1262" s="63"/>
      <c r="CC1262" s="63"/>
    </row>
    <row r="1263" spans="1:81" x14ac:dyDescent="0.35">
      <c r="A1263" s="97"/>
      <c r="B1263" s="82"/>
      <c r="C1263" s="82"/>
      <c r="D1263" s="82"/>
      <c r="E1263" s="82"/>
      <c r="F1263" s="63"/>
      <c r="G1263" s="63"/>
      <c r="H1263" s="63"/>
      <c r="I1263" s="63"/>
      <c r="J1263" s="63"/>
      <c r="K1263" s="63"/>
      <c r="L1263" s="63"/>
      <c r="M1263" s="63"/>
      <c r="N1263" s="63"/>
      <c r="O1263" s="63"/>
      <c r="P1263" s="63"/>
      <c r="Q1263" s="63"/>
      <c r="R1263" s="63"/>
      <c r="S1263" s="63"/>
      <c r="T1263" s="63"/>
      <c r="U1263" s="63"/>
      <c r="X1263" s="63"/>
      <c r="Y1263" s="63"/>
      <c r="Z1263" s="63"/>
      <c r="AA1263" s="63"/>
      <c r="AB1263" s="63"/>
      <c r="AC1263" s="63"/>
      <c r="AD1263" s="63"/>
      <c r="AE1263" s="110"/>
      <c r="AF1263" s="63"/>
      <c r="AG1263" s="63"/>
      <c r="AH1263" s="63"/>
      <c r="AI1263" s="63"/>
      <c r="AJ1263" s="63"/>
      <c r="AK1263" s="63"/>
      <c r="AL1263" s="63"/>
      <c r="AM1263" s="63"/>
      <c r="AN1263" s="63"/>
      <c r="AO1263" s="63"/>
      <c r="AP1263" s="63"/>
      <c r="AQ1263" s="63"/>
      <c r="AT1263" s="63"/>
      <c r="AU1263" s="63"/>
      <c r="AV1263" s="63"/>
      <c r="AW1263" s="63"/>
      <c r="AX1263" s="63"/>
      <c r="AY1263" s="63"/>
      <c r="AZ1263" s="63"/>
      <c r="BA1263" s="63"/>
      <c r="BB1263" s="63"/>
      <c r="BC1263" s="63"/>
      <c r="BD1263" s="63"/>
      <c r="BE1263" s="63"/>
      <c r="BF1263" s="63"/>
      <c r="BG1263" s="63"/>
      <c r="BH1263" s="63"/>
      <c r="BI1263" s="63"/>
      <c r="BJ1263" s="63"/>
      <c r="BK1263" s="63"/>
      <c r="BL1263" s="63"/>
      <c r="BM1263" s="63"/>
      <c r="BN1263" s="63"/>
      <c r="BO1263" s="63"/>
      <c r="BR1263" s="63"/>
      <c r="BS1263" s="63"/>
      <c r="BT1263" s="63"/>
      <c r="BU1263" s="63"/>
      <c r="BV1263" s="63"/>
      <c r="BW1263" s="63"/>
      <c r="BX1263" s="63"/>
      <c r="BY1263" s="63"/>
      <c r="BZ1263" s="63"/>
      <c r="CA1263" s="63"/>
      <c r="CB1263" s="63"/>
      <c r="CC1263" s="63"/>
    </row>
    <row r="1264" spans="1:81" x14ac:dyDescent="0.35">
      <c r="A1264" s="97"/>
      <c r="B1264" s="82"/>
      <c r="C1264" s="82"/>
      <c r="D1264" s="82"/>
      <c r="E1264" s="82"/>
      <c r="F1264" s="63"/>
      <c r="G1264" s="63"/>
      <c r="H1264" s="63"/>
      <c r="I1264" s="63"/>
      <c r="J1264" s="63"/>
      <c r="K1264" s="63"/>
      <c r="L1264" s="63"/>
      <c r="M1264" s="63"/>
      <c r="N1264" s="63"/>
      <c r="O1264" s="63"/>
      <c r="P1264" s="63"/>
      <c r="Q1264" s="63"/>
      <c r="R1264" s="63"/>
      <c r="S1264" s="63"/>
      <c r="T1264" s="63"/>
      <c r="U1264" s="63"/>
      <c r="X1264" s="63"/>
      <c r="Y1264" s="63"/>
      <c r="Z1264" s="63"/>
      <c r="AA1264" s="63"/>
      <c r="AB1264" s="63"/>
      <c r="AC1264" s="63"/>
      <c r="AD1264" s="63"/>
      <c r="AE1264" s="110"/>
      <c r="AF1264" s="63"/>
      <c r="AG1264" s="63"/>
      <c r="AH1264" s="63"/>
      <c r="AI1264" s="63"/>
      <c r="AJ1264" s="63"/>
      <c r="AK1264" s="63"/>
      <c r="AL1264" s="63"/>
      <c r="AM1264" s="63"/>
      <c r="AN1264" s="63"/>
      <c r="AO1264" s="63"/>
      <c r="AP1264" s="63"/>
      <c r="AQ1264" s="63"/>
      <c r="AT1264" s="63"/>
      <c r="AU1264" s="63"/>
      <c r="AV1264" s="63"/>
      <c r="AW1264" s="63"/>
      <c r="AX1264" s="63"/>
      <c r="AY1264" s="63"/>
      <c r="AZ1264" s="63"/>
      <c r="BA1264" s="63"/>
      <c r="BB1264" s="63"/>
      <c r="BC1264" s="63"/>
      <c r="BD1264" s="63"/>
      <c r="BE1264" s="63"/>
      <c r="BF1264" s="63"/>
      <c r="BG1264" s="63"/>
      <c r="BH1264" s="63"/>
      <c r="BI1264" s="63"/>
      <c r="BJ1264" s="63"/>
      <c r="BK1264" s="63"/>
      <c r="BL1264" s="63"/>
      <c r="BM1264" s="63"/>
      <c r="BN1264" s="63"/>
      <c r="BO1264" s="63"/>
      <c r="BR1264" s="63"/>
      <c r="BS1264" s="63"/>
      <c r="BT1264" s="63"/>
      <c r="BU1264" s="63"/>
      <c r="BV1264" s="63"/>
      <c r="BW1264" s="63"/>
      <c r="BX1264" s="63"/>
      <c r="BY1264" s="63"/>
      <c r="BZ1264" s="63"/>
      <c r="CA1264" s="63"/>
      <c r="CB1264" s="63"/>
      <c r="CC1264" s="63"/>
    </row>
    <row r="1265" spans="1:82" x14ac:dyDescent="0.35">
      <c r="A1265" s="97"/>
      <c r="B1265" s="82"/>
      <c r="C1265" s="82"/>
      <c r="D1265" s="82"/>
      <c r="E1265" s="82"/>
      <c r="F1265" s="63"/>
      <c r="G1265" s="63"/>
      <c r="H1265" s="63"/>
      <c r="I1265" s="63"/>
      <c r="J1265" s="63"/>
      <c r="K1265" s="63"/>
      <c r="L1265" s="63"/>
      <c r="M1265" s="63"/>
      <c r="N1265" s="63"/>
      <c r="O1265" s="63"/>
      <c r="P1265" s="63"/>
      <c r="Q1265" s="63"/>
      <c r="R1265" s="63"/>
      <c r="S1265" s="63"/>
      <c r="T1265" s="63"/>
      <c r="U1265" s="63"/>
      <c r="X1265" s="63"/>
      <c r="Y1265" s="63"/>
      <c r="Z1265" s="63"/>
      <c r="AA1265" s="63"/>
      <c r="AB1265" s="63"/>
      <c r="AC1265" s="63"/>
      <c r="AD1265" s="63"/>
      <c r="AE1265" s="110"/>
      <c r="AF1265" s="63"/>
      <c r="AG1265" s="63"/>
      <c r="AH1265" s="63"/>
      <c r="AI1265" s="63"/>
      <c r="AJ1265" s="63"/>
      <c r="AK1265" s="63"/>
      <c r="AL1265" s="63"/>
      <c r="AM1265" s="63"/>
      <c r="AN1265" s="63"/>
      <c r="AO1265" s="63"/>
      <c r="AP1265" s="63"/>
      <c r="AQ1265" s="63"/>
      <c r="AT1265" s="63"/>
      <c r="AU1265" s="63"/>
      <c r="AV1265" s="63"/>
      <c r="AW1265" s="63"/>
      <c r="AX1265" s="63"/>
      <c r="AY1265" s="63"/>
      <c r="AZ1265" s="63"/>
      <c r="BA1265" s="63"/>
      <c r="BB1265" s="63"/>
      <c r="BC1265" s="63"/>
      <c r="BD1265" s="63"/>
      <c r="BE1265" s="63"/>
      <c r="BF1265" s="63"/>
      <c r="BG1265" s="63"/>
      <c r="BH1265" s="63"/>
      <c r="BI1265" s="63"/>
      <c r="BJ1265" s="63"/>
      <c r="BK1265" s="63"/>
      <c r="BL1265" s="63"/>
      <c r="BM1265" s="63"/>
      <c r="BN1265" s="63"/>
      <c r="BO1265" s="63"/>
      <c r="BR1265" s="63"/>
      <c r="BS1265" s="63"/>
      <c r="BT1265" s="63"/>
      <c r="BU1265" s="63"/>
      <c r="BV1265" s="63"/>
      <c r="BW1265" s="63"/>
      <c r="BX1265" s="63"/>
      <c r="BY1265" s="63"/>
      <c r="BZ1265" s="63"/>
      <c r="CA1265" s="63"/>
      <c r="CB1265" s="63"/>
      <c r="CC1265" s="63"/>
    </row>
    <row r="1266" spans="1:82" x14ac:dyDescent="0.35">
      <c r="A1266" s="97"/>
      <c r="B1266" s="82"/>
      <c r="C1266" s="82"/>
      <c r="D1266" s="82"/>
      <c r="E1266" s="82"/>
      <c r="F1266" s="63"/>
      <c r="G1266" s="63"/>
      <c r="H1266" s="63"/>
      <c r="I1266" s="63"/>
      <c r="J1266" s="63"/>
      <c r="K1266" s="63"/>
      <c r="L1266" s="63"/>
      <c r="M1266" s="63"/>
      <c r="N1266" s="63"/>
      <c r="O1266" s="63"/>
      <c r="P1266" s="63"/>
      <c r="Q1266" s="63"/>
      <c r="R1266" s="63"/>
      <c r="S1266" s="63"/>
      <c r="T1266" s="63"/>
      <c r="U1266" s="63"/>
      <c r="X1266" s="63"/>
      <c r="Y1266" s="63"/>
      <c r="Z1266" s="63"/>
      <c r="AA1266" s="63"/>
      <c r="AB1266" s="63"/>
      <c r="AC1266" s="63"/>
      <c r="AD1266" s="63"/>
      <c r="AE1266" s="110"/>
      <c r="AF1266" s="63"/>
      <c r="AG1266" s="63"/>
      <c r="AH1266" s="63"/>
      <c r="AI1266" s="63"/>
      <c r="AJ1266" s="63"/>
      <c r="AK1266" s="63"/>
      <c r="AL1266" s="63"/>
      <c r="AM1266" s="63"/>
      <c r="AN1266" s="63"/>
      <c r="AO1266" s="63"/>
      <c r="AP1266" s="63"/>
      <c r="AQ1266" s="63"/>
      <c r="AT1266" s="63"/>
      <c r="AU1266" s="63"/>
      <c r="AV1266" s="63"/>
      <c r="AW1266" s="63"/>
      <c r="AX1266" s="63"/>
      <c r="AY1266" s="63"/>
      <c r="AZ1266" s="63"/>
      <c r="BA1266" s="63"/>
      <c r="BB1266" s="63"/>
      <c r="BC1266" s="63"/>
      <c r="BD1266" s="63"/>
      <c r="BE1266" s="63"/>
      <c r="BF1266" s="63"/>
      <c r="BG1266" s="63"/>
      <c r="BH1266" s="63"/>
      <c r="BI1266" s="63"/>
      <c r="BJ1266" s="63"/>
      <c r="BK1266" s="63"/>
      <c r="BL1266" s="63"/>
      <c r="BM1266" s="63"/>
      <c r="BN1266" s="63"/>
      <c r="BO1266" s="63"/>
      <c r="BR1266" s="63"/>
      <c r="BS1266" s="63"/>
      <c r="BT1266" s="63"/>
      <c r="BU1266" s="63"/>
      <c r="BV1266" s="63"/>
      <c r="BW1266" s="63"/>
      <c r="BX1266" s="63"/>
      <c r="BY1266" s="63"/>
      <c r="BZ1266" s="63"/>
      <c r="CA1266" s="63"/>
      <c r="CB1266" s="63"/>
      <c r="CC1266" s="63"/>
    </row>
    <row r="1267" spans="1:82" s="100" customFormat="1" x14ac:dyDescent="0.35">
      <c r="A1267" s="98"/>
      <c r="B1267" s="99"/>
      <c r="C1267" s="99"/>
      <c r="D1267" s="99"/>
      <c r="E1267" s="99"/>
      <c r="V1267" s="63"/>
      <c r="W1267" s="63"/>
      <c r="AE1267" s="101"/>
      <c r="AR1267" s="63"/>
      <c r="AS1267" s="63"/>
      <c r="AT1267" s="102"/>
      <c r="BO1267" s="102"/>
      <c r="BP1267" s="63"/>
      <c r="BQ1267" s="63"/>
      <c r="CD1267" s="63"/>
    </row>
    <row r="1268" spans="1:82" s="78" customFormat="1" x14ac:dyDescent="0.35">
      <c r="A1268" s="104"/>
      <c r="B1268" s="105"/>
      <c r="C1268" s="105"/>
      <c r="D1268" s="105"/>
      <c r="E1268" s="105"/>
      <c r="V1268" s="63"/>
      <c r="W1268" s="63"/>
      <c r="AE1268" s="79"/>
      <c r="AR1268" s="63"/>
      <c r="AS1268" s="63"/>
      <c r="AT1268" s="103"/>
      <c r="BO1268" s="103"/>
      <c r="BP1268" s="63"/>
      <c r="BQ1268" s="63"/>
      <c r="CD1268" s="63"/>
    </row>
    <row r="1269" spans="1:82" x14ac:dyDescent="0.35">
      <c r="A1269" s="97"/>
      <c r="B1269" s="82"/>
      <c r="C1269" s="82"/>
      <c r="D1269" s="82"/>
      <c r="E1269" s="82"/>
      <c r="F1269" s="63"/>
      <c r="G1269" s="63"/>
      <c r="H1269" s="63"/>
      <c r="I1269" s="63"/>
      <c r="J1269" s="63"/>
      <c r="K1269" s="63"/>
      <c r="L1269" s="63"/>
      <c r="M1269" s="63"/>
      <c r="N1269" s="63"/>
      <c r="O1269" s="63"/>
      <c r="P1269" s="63"/>
      <c r="Q1269" s="63"/>
      <c r="R1269" s="63"/>
      <c r="S1269" s="63"/>
      <c r="T1269" s="63"/>
      <c r="U1269" s="63"/>
      <c r="X1269" s="63"/>
      <c r="Y1269" s="63"/>
      <c r="Z1269" s="63"/>
      <c r="AA1269" s="63"/>
      <c r="AB1269" s="63"/>
      <c r="AC1269" s="63"/>
      <c r="AD1269" s="63"/>
      <c r="AE1269" s="110"/>
      <c r="AF1269" s="63"/>
      <c r="AG1269" s="63"/>
      <c r="AH1269" s="63"/>
      <c r="AI1269" s="63"/>
      <c r="AJ1269" s="63"/>
      <c r="AK1269" s="63"/>
      <c r="AL1269" s="63"/>
      <c r="AM1269" s="63"/>
      <c r="AN1269" s="63"/>
      <c r="AO1269" s="63"/>
      <c r="AP1269" s="63"/>
      <c r="AQ1269" s="63"/>
      <c r="AT1269" s="63"/>
      <c r="AU1269" s="63"/>
      <c r="AV1269" s="63"/>
      <c r="AW1269" s="63"/>
      <c r="AX1269" s="63"/>
      <c r="AY1269" s="63"/>
      <c r="AZ1269" s="63"/>
      <c r="BA1269" s="63"/>
      <c r="BB1269" s="63"/>
      <c r="BC1269" s="63"/>
      <c r="BD1269" s="63"/>
      <c r="BE1269" s="63"/>
      <c r="BF1269" s="63"/>
      <c r="BG1269" s="63"/>
      <c r="BH1269" s="63"/>
      <c r="BI1269" s="63"/>
      <c r="BJ1269" s="63"/>
      <c r="BK1269" s="63"/>
      <c r="BL1269" s="63"/>
      <c r="BM1269" s="63"/>
      <c r="BN1269" s="63"/>
      <c r="BO1269" s="63"/>
      <c r="BR1269" s="63"/>
      <c r="BS1269" s="63"/>
      <c r="BT1269" s="63"/>
      <c r="BU1269" s="63"/>
      <c r="BV1269" s="63"/>
      <c r="BW1269" s="63"/>
      <c r="BX1269" s="63"/>
      <c r="BY1269" s="63"/>
      <c r="BZ1269" s="63"/>
      <c r="CA1269" s="63"/>
      <c r="CB1269" s="63"/>
      <c r="CC1269" s="63"/>
    </row>
    <row r="1270" spans="1:82" x14ac:dyDescent="0.35">
      <c r="A1270" s="97"/>
      <c r="B1270" s="82"/>
      <c r="C1270" s="82"/>
      <c r="D1270" s="82"/>
      <c r="E1270" s="82"/>
      <c r="F1270" s="63"/>
      <c r="G1270" s="63"/>
      <c r="H1270" s="63"/>
      <c r="I1270" s="63"/>
      <c r="J1270" s="63"/>
      <c r="K1270" s="63"/>
      <c r="L1270" s="63"/>
      <c r="M1270" s="63"/>
      <c r="N1270" s="63"/>
      <c r="O1270" s="63"/>
      <c r="P1270" s="63"/>
      <c r="Q1270" s="63"/>
      <c r="R1270" s="63"/>
      <c r="S1270" s="63"/>
      <c r="T1270" s="63"/>
      <c r="U1270" s="63"/>
      <c r="X1270" s="63"/>
      <c r="Y1270" s="63"/>
      <c r="Z1270" s="63"/>
      <c r="AA1270" s="63"/>
      <c r="AB1270" s="63"/>
      <c r="AC1270" s="63"/>
      <c r="AD1270" s="63"/>
      <c r="AE1270" s="110"/>
      <c r="AF1270" s="63"/>
      <c r="AG1270" s="63"/>
      <c r="AH1270" s="63"/>
      <c r="AI1270" s="63"/>
      <c r="AJ1270" s="63"/>
      <c r="AK1270" s="63"/>
      <c r="AL1270" s="63"/>
      <c r="AM1270" s="63"/>
      <c r="AN1270" s="63"/>
      <c r="AO1270" s="63"/>
      <c r="AP1270" s="63"/>
      <c r="AQ1270" s="63"/>
      <c r="AT1270" s="63"/>
      <c r="AU1270" s="63"/>
      <c r="AV1270" s="63"/>
      <c r="AW1270" s="63"/>
      <c r="AX1270" s="63"/>
      <c r="AY1270" s="63"/>
      <c r="AZ1270" s="63"/>
      <c r="BA1270" s="63"/>
      <c r="BB1270" s="63"/>
      <c r="BC1270" s="63"/>
      <c r="BD1270" s="63"/>
      <c r="BE1270" s="63"/>
      <c r="BF1270" s="63"/>
      <c r="BG1270" s="63"/>
      <c r="BH1270" s="63"/>
      <c r="BI1270" s="63"/>
      <c r="BJ1270" s="63"/>
      <c r="BK1270" s="63"/>
      <c r="BL1270" s="63"/>
      <c r="BM1270" s="63"/>
      <c r="BN1270" s="63"/>
      <c r="BO1270" s="63"/>
      <c r="BR1270" s="63"/>
      <c r="BS1270" s="63"/>
      <c r="BT1270" s="63"/>
      <c r="BU1270" s="63"/>
      <c r="BV1270" s="63"/>
      <c r="BW1270" s="63"/>
      <c r="BX1270" s="63"/>
      <c r="BY1270" s="63"/>
      <c r="BZ1270" s="63"/>
      <c r="CA1270" s="63"/>
      <c r="CB1270" s="63"/>
      <c r="CC1270" s="63"/>
    </row>
    <row r="1271" spans="1:82" x14ac:dyDescent="0.35">
      <c r="A1271" s="97"/>
      <c r="B1271" s="82"/>
      <c r="C1271" s="82"/>
      <c r="D1271" s="82"/>
      <c r="E1271" s="82"/>
      <c r="F1271" s="63"/>
      <c r="G1271" s="63"/>
      <c r="H1271" s="63"/>
      <c r="I1271" s="63"/>
      <c r="J1271" s="63"/>
      <c r="K1271" s="63"/>
      <c r="L1271" s="63"/>
      <c r="M1271" s="63"/>
      <c r="N1271" s="63"/>
      <c r="O1271" s="63"/>
      <c r="P1271" s="63"/>
      <c r="Q1271" s="63"/>
      <c r="R1271" s="63"/>
      <c r="S1271" s="63"/>
      <c r="T1271" s="63"/>
      <c r="U1271" s="63"/>
      <c r="X1271" s="63"/>
      <c r="Y1271" s="63"/>
      <c r="Z1271" s="63"/>
      <c r="AA1271" s="63"/>
      <c r="AB1271" s="63"/>
      <c r="AC1271" s="63"/>
      <c r="AD1271" s="63"/>
      <c r="AE1271" s="110"/>
      <c r="AF1271" s="63"/>
      <c r="AG1271" s="63"/>
      <c r="AH1271" s="63"/>
      <c r="AI1271" s="63"/>
      <c r="AJ1271" s="63"/>
      <c r="AK1271" s="63"/>
      <c r="AL1271" s="63"/>
      <c r="AM1271" s="63"/>
      <c r="AN1271" s="63"/>
      <c r="AO1271" s="63"/>
      <c r="AP1271" s="63"/>
      <c r="AQ1271" s="63"/>
      <c r="AT1271" s="63"/>
      <c r="AU1271" s="63"/>
      <c r="AV1271" s="63"/>
      <c r="AW1271" s="63"/>
      <c r="AX1271" s="63"/>
      <c r="AY1271" s="63"/>
      <c r="AZ1271" s="63"/>
      <c r="BA1271" s="63"/>
      <c r="BB1271" s="63"/>
      <c r="BC1271" s="63"/>
      <c r="BD1271" s="63"/>
      <c r="BE1271" s="63"/>
      <c r="BF1271" s="63"/>
      <c r="BG1271" s="63"/>
      <c r="BH1271" s="63"/>
      <c r="BI1271" s="63"/>
      <c r="BJ1271" s="63"/>
      <c r="BK1271" s="63"/>
      <c r="BL1271" s="63"/>
      <c r="BM1271" s="63"/>
      <c r="BN1271" s="63"/>
      <c r="BO1271" s="63"/>
      <c r="BR1271" s="63"/>
      <c r="BS1271" s="63"/>
      <c r="BT1271" s="63"/>
      <c r="BU1271" s="63"/>
      <c r="BV1271" s="63"/>
      <c r="BW1271" s="63"/>
      <c r="BX1271" s="63"/>
      <c r="BY1271" s="63"/>
      <c r="BZ1271" s="63"/>
      <c r="CA1271" s="63"/>
      <c r="CB1271" s="63"/>
      <c r="CC1271" s="63"/>
    </row>
    <row r="1272" spans="1:82" x14ac:dyDescent="0.35">
      <c r="A1272" s="97"/>
      <c r="B1272" s="82"/>
      <c r="C1272" s="82"/>
      <c r="D1272" s="82"/>
      <c r="E1272" s="82"/>
      <c r="F1272" s="63"/>
      <c r="G1272" s="63"/>
      <c r="H1272" s="63"/>
      <c r="I1272" s="63"/>
      <c r="J1272" s="63"/>
      <c r="K1272" s="63"/>
      <c r="L1272" s="63"/>
      <c r="M1272" s="63"/>
      <c r="N1272" s="63"/>
      <c r="O1272" s="63"/>
      <c r="P1272" s="63"/>
      <c r="Q1272" s="63"/>
      <c r="R1272" s="63"/>
      <c r="S1272" s="63"/>
      <c r="T1272" s="63"/>
      <c r="U1272" s="63"/>
      <c r="X1272" s="63"/>
      <c r="Y1272" s="63"/>
      <c r="Z1272" s="63"/>
      <c r="AA1272" s="63"/>
      <c r="AB1272" s="63"/>
      <c r="AC1272" s="63"/>
      <c r="AD1272" s="63"/>
      <c r="AE1272" s="110"/>
      <c r="AF1272" s="63"/>
      <c r="AG1272" s="63"/>
      <c r="AH1272" s="63"/>
      <c r="AI1272" s="63"/>
      <c r="AJ1272" s="63"/>
      <c r="AK1272" s="63"/>
      <c r="AL1272" s="63"/>
      <c r="AM1272" s="63"/>
      <c r="AN1272" s="63"/>
      <c r="AO1272" s="63"/>
      <c r="AP1272" s="63"/>
      <c r="AQ1272" s="63"/>
      <c r="AT1272" s="63"/>
      <c r="AU1272" s="63"/>
      <c r="AV1272" s="63"/>
      <c r="AW1272" s="63"/>
      <c r="AX1272" s="63"/>
      <c r="AY1272" s="63"/>
      <c r="AZ1272" s="63"/>
      <c r="BA1272" s="63"/>
      <c r="BB1272" s="63"/>
      <c r="BC1272" s="63"/>
      <c r="BD1272" s="63"/>
      <c r="BE1272" s="63"/>
      <c r="BF1272" s="63"/>
      <c r="BG1272" s="63"/>
      <c r="BH1272" s="63"/>
      <c r="BI1272" s="63"/>
      <c r="BJ1272" s="63"/>
      <c r="BK1272" s="63"/>
      <c r="BL1272" s="63"/>
      <c r="BM1272" s="63"/>
      <c r="BN1272" s="63"/>
      <c r="BO1272" s="63"/>
      <c r="BR1272" s="63"/>
      <c r="BS1272" s="63"/>
      <c r="BT1272" s="63"/>
      <c r="BU1272" s="63"/>
      <c r="BV1272" s="63"/>
      <c r="BW1272" s="63"/>
      <c r="BX1272" s="63"/>
      <c r="BY1272" s="63"/>
      <c r="BZ1272" s="63"/>
      <c r="CA1272" s="63"/>
      <c r="CB1272" s="63"/>
      <c r="CC1272" s="63"/>
    </row>
    <row r="1273" spans="1:82" x14ac:dyDescent="0.35">
      <c r="A1273" s="97"/>
      <c r="B1273" s="82"/>
      <c r="C1273" s="82"/>
      <c r="D1273" s="82"/>
      <c r="E1273" s="82"/>
      <c r="F1273" s="63"/>
      <c r="G1273" s="63"/>
      <c r="H1273" s="63"/>
      <c r="I1273" s="63"/>
      <c r="J1273" s="63"/>
      <c r="K1273" s="63"/>
      <c r="L1273" s="63"/>
      <c r="M1273" s="63"/>
      <c r="N1273" s="63"/>
      <c r="O1273" s="63"/>
      <c r="P1273" s="63"/>
      <c r="Q1273" s="63"/>
      <c r="R1273" s="63"/>
      <c r="S1273" s="63"/>
      <c r="T1273" s="63"/>
      <c r="U1273" s="63"/>
      <c r="X1273" s="63"/>
      <c r="Y1273" s="63"/>
      <c r="Z1273" s="63"/>
      <c r="AA1273" s="63"/>
      <c r="AB1273" s="63"/>
      <c r="AC1273" s="63"/>
      <c r="AD1273" s="63"/>
      <c r="AE1273" s="110"/>
      <c r="AF1273" s="63"/>
      <c r="AG1273" s="63"/>
      <c r="AH1273" s="63"/>
      <c r="AI1273" s="63"/>
      <c r="AJ1273" s="63"/>
      <c r="AK1273" s="63"/>
      <c r="AL1273" s="63"/>
      <c r="AM1273" s="63"/>
      <c r="AN1273" s="63"/>
      <c r="AO1273" s="63"/>
      <c r="AP1273" s="63"/>
      <c r="AQ1273" s="63"/>
      <c r="AT1273" s="63"/>
      <c r="AU1273" s="63"/>
      <c r="AV1273" s="63"/>
      <c r="AW1273" s="63"/>
      <c r="AX1273" s="63"/>
      <c r="AY1273" s="63"/>
      <c r="AZ1273" s="63"/>
      <c r="BA1273" s="63"/>
      <c r="BB1273" s="63"/>
      <c r="BC1273" s="63"/>
      <c r="BD1273" s="63"/>
      <c r="BE1273" s="63"/>
      <c r="BF1273" s="63"/>
      <c r="BG1273" s="63"/>
      <c r="BH1273" s="63"/>
      <c r="BI1273" s="63"/>
      <c r="BJ1273" s="63"/>
      <c r="BK1273" s="63"/>
      <c r="BL1273" s="63"/>
      <c r="BM1273" s="63"/>
      <c r="BN1273" s="63"/>
      <c r="BO1273" s="63"/>
      <c r="BR1273" s="63"/>
      <c r="BS1273" s="63"/>
      <c r="BT1273" s="63"/>
      <c r="BU1273" s="63"/>
      <c r="BV1273" s="63"/>
      <c r="BW1273" s="63"/>
      <c r="BX1273" s="63"/>
      <c r="BY1273" s="63"/>
      <c r="BZ1273" s="63"/>
      <c r="CA1273" s="63"/>
      <c r="CB1273" s="63"/>
      <c r="CC1273" s="63"/>
    </row>
    <row r="1274" spans="1:82" x14ac:dyDescent="0.35">
      <c r="A1274" s="97"/>
      <c r="B1274" s="82"/>
      <c r="C1274" s="82"/>
      <c r="D1274" s="82"/>
      <c r="E1274" s="82"/>
      <c r="F1274" s="63"/>
      <c r="G1274" s="63"/>
      <c r="H1274" s="63"/>
      <c r="I1274" s="63"/>
      <c r="J1274" s="63"/>
      <c r="K1274" s="63"/>
      <c r="L1274" s="63"/>
      <c r="M1274" s="63"/>
      <c r="N1274" s="63"/>
      <c r="O1274" s="63"/>
      <c r="P1274" s="63"/>
      <c r="Q1274" s="63"/>
      <c r="R1274" s="63"/>
      <c r="S1274" s="63"/>
      <c r="T1274" s="63"/>
      <c r="U1274" s="63"/>
      <c r="X1274" s="63"/>
      <c r="Y1274" s="63"/>
      <c r="Z1274" s="63"/>
      <c r="AA1274" s="63"/>
      <c r="AB1274" s="63"/>
      <c r="AC1274" s="63"/>
      <c r="AD1274" s="63"/>
      <c r="AE1274" s="110"/>
      <c r="AF1274" s="63"/>
      <c r="AG1274" s="63"/>
      <c r="AH1274" s="63"/>
      <c r="AI1274" s="63"/>
      <c r="AJ1274" s="63"/>
      <c r="AK1274" s="63"/>
      <c r="AL1274" s="63"/>
      <c r="AM1274" s="63"/>
      <c r="AN1274" s="63"/>
      <c r="AO1274" s="63"/>
      <c r="AP1274" s="63"/>
      <c r="AQ1274" s="63"/>
      <c r="AT1274" s="63"/>
      <c r="AU1274" s="63"/>
      <c r="AV1274" s="63"/>
      <c r="AW1274" s="63"/>
      <c r="AX1274" s="63"/>
      <c r="AY1274" s="63"/>
      <c r="AZ1274" s="63"/>
      <c r="BA1274" s="63"/>
      <c r="BB1274" s="63"/>
      <c r="BC1274" s="63"/>
      <c r="BD1274" s="63"/>
      <c r="BE1274" s="63"/>
      <c r="BF1274" s="63"/>
      <c r="BG1274" s="63"/>
      <c r="BH1274" s="63"/>
      <c r="BI1274" s="63"/>
      <c r="BJ1274" s="63"/>
      <c r="BK1274" s="63"/>
      <c r="BL1274" s="63"/>
      <c r="BM1274" s="63"/>
      <c r="BN1274" s="63"/>
      <c r="BO1274" s="63"/>
      <c r="BR1274" s="63"/>
      <c r="BS1274" s="63"/>
      <c r="BT1274" s="63"/>
      <c r="BU1274" s="63"/>
      <c r="BV1274" s="63"/>
      <c r="BW1274" s="63"/>
      <c r="BX1274" s="63"/>
      <c r="BY1274" s="63"/>
      <c r="BZ1274" s="63"/>
      <c r="CA1274" s="63"/>
      <c r="CB1274" s="63"/>
      <c r="CC1274" s="63"/>
    </row>
    <row r="1275" spans="1:82" x14ac:dyDescent="0.35">
      <c r="A1275" s="97"/>
      <c r="B1275" s="82"/>
      <c r="C1275" s="82"/>
      <c r="D1275" s="82"/>
      <c r="E1275" s="82"/>
      <c r="F1275" s="63"/>
      <c r="G1275" s="63"/>
      <c r="H1275" s="63"/>
      <c r="I1275" s="63"/>
      <c r="J1275" s="63"/>
      <c r="K1275" s="63"/>
      <c r="L1275" s="63"/>
      <c r="M1275" s="63"/>
      <c r="N1275" s="63"/>
      <c r="O1275" s="63"/>
      <c r="P1275" s="63"/>
      <c r="Q1275" s="63"/>
      <c r="R1275" s="63"/>
      <c r="S1275" s="63"/>
      <c r="T1275" s="63"/>
      <c r="U1275" s="63"/>
      <c r="X1275" s="63"/>
      <c r="Y1275" s="63"/>
      <c r="Z1275" s="63"/>
      <c r="AA1275" s="63"/>
      <c r="AB1275" s="63"/>
      <c r="AC1275" s="63"/>
      <c r="AD1275" s="63"/>
      <c r="AE1275" s="110"/>
      <c r="AF1275" s="63"/>
      <c r="AG1275" s="63"/>
      <c r="AH1275" s="63"/>
      <c r="AI1275" s="63"/>
      <c r="AJ1275" s="63"/>
      <c r="AK1275" s="63"/>
      <c r="AL1275" s="63"/>
      <c r="AM1275" s="63"/>
      <c r="AN1275" s="63"/>
      <c r="AO1275" s="63"/>
      <c r="AP1275" s="63"/>
      <c r="AQ1275" s="63"/>
      <c r="AT1275" s="63"/>
      <c r="AU1275" s="63"/>
      <c r="AV1275" s="63"/>
      <c r="AW1275" s="63"/>
      <c r="AX1275" s="63"/>
      <c r="AY1275" s="63"/>
      <c r="AZ1275" s="63"/>
      <c r="BA1275" s="63"/>
      <c r="BB1275" s="63"/>
      <c r="BC1275" s="63"/>
      <c r="BD1275" s="63"/>
      <c r="BE1275" s="63"/>
      <c r="BF1275" s="63"/>
      <c r="BG1275" s="63"/>
      <c r="BH1275" s="63"/>
      <c r="BI1275" s="63"/>
      <c r="BJ1275" s="63"/>
      <c r="BK1275" s="63"/>
      <c r="BL1275" s="63"/>
      <c r="BM1275" s="63"/>
      <c r="BN1275" s="63"/>
      <c r="BO1275" s="63"/>
      <c r="BR1275" s="63"/>
      <c r="BS1275" s="63"/>
      <c r="BT1275" s="63"/>
      <c r="BU1275" s="63"/>
      <c r="BV1275" s="63"/>
      <c r="BW1275" s="63"/>
      <c r="BX1275" s="63"/>
      <c r="BY1275" s="63"/>
      <c r="BZ1275" s="63"/>
      <c r="CA1275" s="63"/>
      <c r="CB1275" s="63"/>
      <c r="CC1275" s="63"/>
    </row>
    <row r="1276" spans="1:82" x14ac:dyDescent="0.35">
      <c r="A1276" s="97"/>
      <c r="B1276" s="82"/>
      <c r="C1276" s="82"/>
      <c r="D1276" s="82"/>
      <c r="E1276" s="82"/>
      <c r="F1276" s="63"/>
      <c r="G1276" s="63"/>
      <c r="H1276" s="63"/>
      <c r="I1276" s="63"/>
      <c r="J1276" s="63"/>
      <c r="K1276" s="63"/>
      <c r="L1276" s="63"/>
      <c r="M1276" s="63"/>
      <c r="N1276" s="63"/>
      <c r="O1276" s="63"/>
      <c r="P1276" s="63"/>
      <c r="Q1276" s="63"/>
      <c r="R1276" s="63"/>
      <c r="S1276" s="63"/>
      <c r="T1276" s="63"/>
      <c r="U1276" s="63"/>
      <c r="X1276" s="63"/>
      <c r="Y1276" s="63"/>
      <c r="Z1276" s="63"/>
      <c r="AA1276" s="63"/>
      <c r="AB1276" s="63"/>
      <c r="AC1276" s="63"/>
      <c r="AD1276" s="63"/>
      <c r="AE1276" s="110"/>
      <c r="AF1276" s="63"/>
      <c r="AG1276" s="63"/>
      <c r="AH1276" s="63"/>
      <c r="AI1276" s="63"/>
      <c r="AJ1276" s="63"/>
      <c r="AK1276" s="63"/>
      <c r="AL1276" s="63"/>
      <c r="AM1276" s="63"/>
      <c r="AN1276" s="63"/>
      <c r="AO1276" s="63"/>
      <c r="AP1276" s="63"/>
      <c r="AQ1276" s="63"/>
      <c r="AT1276" s="63"/>
      <c r="AU1276" s="63"/>
      <c r="AV1276" s="63"/>
      <c r="AW1276" s="63"/>
      <c r="AX1276" s="63"/>
      <c r="AY1276" s="63"/>
      <c r="AZ1276" s="63"/>
      <c r="BA1276" s="63"/>
      <c r="BB1276" s="63"/>
      <c r="BC1276" s="63"/>
      <c r="BD1276" s="63"/>
      <c r="BE1276" s="63"/>
      <c r="BF1276" s="63"/>
      <c r="BG1276" s="63"/>
      <c r="BH1276" s="63"/>
      <c r="BI1276" s="63"/>
      <c r="BJ1276" s="63"/>
      <c r="BK1276" s="63"/>
      <c r="BL1276" s="63"/>
      <c r="BM1276" s="63"/>
      <c r="BN1276" s="63"/>
      <c r="BO1276" s="63"/>
      <c r="BR1276" s="63"/>
      <c r="BS1276" s="63"/>
      <c r="BT1276" s="63"/>
      <c r="BU1276" s="63"/>
      <c r="BV1276" s="63"/>
      <c r="BW1276" s="63"/>
      <c r="BX1276" s="63"/>
      <c r="BY1276" s="63"/>
      <c r="BZ1276" s="63"/>
      <c r="CA1276" s="63"/>
      <c r="CB1276" s="63"/>
      <c r="CC1276" s="63"/>
    </row>
    <row r="1277" spans="1:82" x14ac:dyDescent="0.35">
      <c r="A1277" s="97"/>
      <c r="B1277" s="82"/>
      <c r="C1277" s="82"/>
      <c r="D1277" s="82"/>
      <c r="E1277" s="82"/>
      <c r="F1277" s="63"/>
      <c r="G1277" s="63"/>
      <c r="H1277" s="63"/>
      <c r="I1277" s="63"/>
      <c r="J1277" s="63"/>
      <c r="K1277" s="63"/>
      <c r="L1277" s="63"/>
      <c r="M1277" s="63"/>
      <c r="N1277" s="63"/>
      <c r="O1277" s="63"/>
      <c r="P1277" s="63"/>
      <c r="Q1277" s="63"/>
      <c r="R1277" s="63"/>
      <c r="S1277" s="63"/>
      <c r="T1277" s="63"/>
      <c r="U1277" s="63"/>
      <c r="X1277" s="63"/>
      <c r="Y1277" s="63"/>
      <c r="Z1277" s="63"/>
      <c r="AA1277" s="63"/>
      <c r="AB1277" s="63"/>
      <c r="AC1277" s="63"/>
      <c r="AD1277" s="63"/>
      <c r="AE1277" s="110"/>
      <c r="AF1277" s="63"/>
      <c r="AG1277" s="63"/>
      <c r="AH1277" s="63"/>
      <c r="AI1277" s="63"/>
      <c r="AJ1277" s="63"/>
      <c r="AK1277" s="63"/>
      <c r="AL1277" s="63"/>
      <c r="AM1277" s="63"/>
      <c r="AN1277" s="63"/>
      <c r="AO1277" s="63"/>
      <c r="AP1277" s="63"/>
      <c r="AQ1277" s="63"/>
      <c r="AT1277" s="63"/>
      <c r="AU1277" s="63"/>
      <c r="AV1277" s="63"/>
      <c r="AW1277" s="63"/>
      <c r="AX1277" s="63"/>
      <c r="AY1277" s="63"/>
      <c r="AZ1277" s="63"/>
      <c r="BA1277" s="63"/>
      <c r="BB1277" s="63"/>
      <c r="BC1277" s="63"/>
      <c r="BD1277" s="63"/>
      <c r="BE1277" s="63"/>
      <c r="BF1277" s="63"/>
      <c r="BG1277" s="63"/>
      <c r="BH1277" s="63"/>
      <c r="BI1277" s="63"/>
      <c r="BJ1277" s="63"/>
      <c r="BK1277" s="63"/>
      <c r="BL1277" s="63"/>
      <c r="BM1277" s="63"/>
      <c r="BN1277" s="63"/>
      <c r="BO1277" s="63"/>
      <c r="BR1277" s="63"/>
      <c r="BS1277" s="63"/>
      <c r="BT1277" s="63"/>
      <c r="BU1277" s="63"/>
      <c r="BV1277" s="63"/>
      <c r="BW1277" s="63"/>
      <c r="BX1277" s="63"/>
      <c r="BY1277" s="63"/>
      <c r="BZ1277" s="63"/>
      <c r="CA1277" s="63"/>
      <c r="CB1277" s="63"/>
      <c r="CC1277" s="63"/>
    </row>
    <row r="1278" spans="1:82" x14ac:dyDescent="0.35">
      <c r="A1278" s="97"/>
      <c r="B1278" s="82"/>
      <c r="C1278" s="82"/>
      <c r="D1278" s="82"/>
      <c r="E1278" s="82"/>
      <c r="F1278" s="63"/>
      <c r="G1278" s="63"/>
      <c r="H1278" s="63"/>
      <c r="I1278" s="63"/>
      <c r="J1278" s="63"/>
      <c r="K1278" s="63"/>
      <c r="L1278" s="63"/>
      <c r="M1278" s="63"/>
      <c r="N1278" s="63"/>
      <c r="O1278" s="63"/>
      <c r="P1278" s="63"/>
      <c r="Q1278" s="63"/>
      <c r="R1278" s="63"/>
      <c r="S1278" s="63"/>
      <c r="T1278" s="63"/>
      <c r="U1278" s="63"/>
      <c r="X1278" s="63"/>
      <c r="Y1278" s="63"/>
      <c r="Z1278" s="63"/>
      <c r="AA1278" s="63"/>
      <c r="AB1278" s="63"/>
      <c r="AC1278" s="63"/>
      <c r="AD1278" s="63"/>
      <c r="AE1278" s="110"/>
      <c r="AF1278" s="63"/>
      <c r="AG1278" s="63"/>
      <c r="AH1278" s="63"/>
      <c r="AI1278" s="63"/>
      <c r="AJ1278" s="63"/>
      <c r="AK1278" s="63"/>
      <c r="AL1278" s="63"/>
      <c r="AM1278" s="63"/>
      <c r="AN1278" s="63"/>
      <c r="AO1278" s="63"/>
      <c r="AP1278" s="63"/>
      <c r="AQ1278" s="63"/>
      <c r="AT1278" s="63"/>
      <c r="AU1278" s="63"/>
      <c r="AV1278" s="63"/>
      <c r="AW1278" s="63"/>
      <c r="AX1278" s="63"/>
      <c r="AY1278" s="63"/>
      <c r="AZ1278" s="63"/>
      <c r="BA1278" s="63"/>
      <c r="BB1278" s="63"/>
      <c r="BC1278" s="63"/>
      <c r="BD1278" s="63"/>
      <c r="BE1278" s="63"/>
      <c r="BF1278" s="63"/>
      <c r="BG1278" s="63"/>
      <c r="BH1278" s="63"/>
      <c r="BI1278" s="63"/>
      <c r="BJ1278" s="63"/>
      <c r="BK1278" s="63"/>
      <c r="BL1278" s="63"/>
      <c r="BM1278" s="63"/>
      <c r="BN1278" s="63"/>
      <c r="BO1278" s="63"/>
      <c r="BR1278" s="63"/>
      <c r="BS1278" s="63"/>
      <c r="BT1278" s="63"/>
      <c r="BU1278" s="63"/>
      <c r="BV1278" s="63"/>
      <c r="BW1278" s="63"/>
      <c r="BX1278" s="63"/>
      <c r="BY1278" s="63"/>
      <c r="BZ1278" s="63"/>
      <c r="CA1278" s="63"/>
      <c r="CB1278" s="63"/>
      <c r="CC1278" s="63"/>
    </row>
    <row r="1279" spans="1:82" x14ac:dyDescent="0.35">
      <c r="A1279" s="97"/>
      <c r="B1279" s="82"/>
      <c r="C1279" s="82"/>
      <c r="D1279" s="82"/>
      <c r="E1279" s="82"/>
      <c r="F1279" s="63"/>
      <c r="G1279" s="63"/>
      <c r="H1279" s="63"/>
      <c r="I1279" s="63"/>
      <c r="J1279" s="63"/>
      <c r="K1279" s="63"/>
      <c r="L1279" s="63"/>
      <c r="M1279" s="63"/>
      <c r="N1279" s="63"/>
      <c r="O1279" s="63"/>
      <c r="P1279" s="63"/>
      <c r="Q1279" s="63"/>
      <c r="R1279" s="63"/>
      <c r="S1279" s="63"/>
      <c r="T1279" s="63"/>
      <c r="U1279" s="63"/>
      <c r="X1279" s="63"/>
      <c r="Y1279" s="63"/>
      <c r="Z1279" s="63"/>
      <c r="AA1279" s="63"/>
      <c r="AB1279" s="63"/>
      <c r="AC1279" s="63"/>
      <c r="AD1279" s="63"/>
      <c r="AE1279" s="110"/>
      <c r="AF1279" s="63"/>
      <c r="AG1279" s="63"/>
      <c r="AH1279" s="63"/>
      <c r="AI1279" s="63"/>
      <c r="AJ1279" s="63"/>
      <c r="AK1279" s="63"/>
      <c r="AL1279" s="63"/>
      <c r="AM1279" s="63"/>
      <c r="AN1279" s="63"/>
      <c r="AO1279" s="63"/>
      <c r="AP1279" s="63"/>
      <c r="AQ1279" s="63"/>
      <c r="AT1279" s="63"/>
      <c r="AU1279" s="63"/>
      <c r="AV1279" s="63"/>
      <c r="AW1279" s="63"/>
      <c r="AX1279" s="63"/>
      <c r="AY1279" s="63"/>
      <c r="AZ1279" s="63"/>
      <c r="BA1279" s="63"/>
      <c r="BB1279" s="63"/>
      <c r="BC1279" s="63"/>
      <c r="BD1279" s="63"/>
      <c r="BE1279" s="63"/>
      <c r="BF1279" s="63"/>
      <c r="BG1279" s="63"/>
      <c r="BH1279" s="63"/>
      <c r="BI1279" s="63"/>
      <c r="BJ1279" s="63"/>
      <c r="BK1279" s="63"/>
      <c r="BL1279" s="63"/>
      <c r="BM1279" s="63"/>
      <c r="BN1279" s="63"/>
      <c r="BO1279" s="63"/>
      <c r="BR1279" s="63"/>
      <c r="BS1279" s="63"/>
      <c r="BT1279" s="63"/>
      <c r="BU1279" s="63"/>
      <c r="BV1279" s="63"/>
      <c r="BW1279" s="63"/>
      <c r="BX1279" s="63"/>
      <c r="BY1279" s="63"/>
      <c r="BZ1279" s="63"/>
      <c r="CA1279" s="63"/>
      <c r="CB1279" s="63"/>
      <c r="CC1279" s="63"/>
    </row>
    <row r="1280" spans="1:82" x14ac:dyDescent="0.35">
      <c r="A1280" s="97"/>
      <c r="B1280" s="82"/>
      <c r="C1280" s="82"/>
      <c r="D1280" s="82"/>
      <c r="E1280" s="82"/>
      <c r="F1280" s="63"/>
      <c r="G1280" s="63"/>
      <c r="H1280" s="63"/>
      <c r="I1280" s="63"/>
      <c r="J1280" s="63"/>
      <c r="K1280" s="63"/>
      <c r="L1280" s="63"/>
      <c r="M1280" s="63"/>
      <c r="N1280" s="63"/>
      <c r="O1280" s="63"/>
      <c r="P1280" s="63"/>
      <c r="Q1280" s="63"/>
      <c r="R1280" s="63"/>
      <c r="S1280" s="63"/>
      <c r="T1280" s="63"/>
      <c r="U1280" s="63"/>
      <c r="X1280" s="63"/>
      <c r="Y1280" s="63"/>
      <c r="Z1280" s="63"/>
      <c r="AA1280" s="63"/>
      <c r="AB1280" s="63"/>
      <c r="AC1280" s="63"/>
      <c r="AD1280" s="63"/>
      <c r="AE1280" s="110"/>
      <c r="AF1280" s="63"/>
      <c r="AG1280" s="63"/>
      <c r="AH1280" s="63"/>
      <c r="AI1280" s="63"/>
      <c r="AJ1280" s="63"/>
      <c r="AK1280" s="63"/>
      <c r="AL1280" s="63"/>
      <c r="AM1280" s="63"/>
      <c r="AN1280" s="63"/>
      <c r="AO1280" s="63"/>
      <c r="AP1280" s="63"/>
      <c r="AQ1280" s="63"/>
      <c r="AT1280" s="63"/>
      <c r="AU1280" s="63"/>
      <c r="AV1280" s="63"/>
      <c r="AW1280" s="63"/>
      <c r="AX1280" s="63"/>
      <c r="AY1280" s="63"/>
      <c r="AZ1280" s="63"/>
      <c r="BA1280" s="63"/>
      <c r="BB1280" s="63"/>
      <c r="BC1280" s="63"/>
      <c r="BD1280" s="63"/>
      <c r="BE1280" s="63"/>
      <c r="BF1280" s="63"/>
      <c r="BG1280" s="63"/>
      <c r="BH1280" s="63"/>
      <c r="BI1280" s="63"/>
      <c r="BJ1280" s="63"/>
      <c r="BK1280" s="63"/>
      <c r="BL1280" s="63"/>
      <c r="BM1280" s="63"/>
      <c r="BN1280" s="63"/>
      <c r="BO1280" s="63"/>
      <c r="BR1280" s="63"/>
      <c r="BS1280" s="63"/>
      <c r="BT1280" s="63"/>
      <c r="BU1280" s="63"/>
      <c r="BV1280" s="63"/>
      <c r="BW1280" s="63"/>
      <c r="BX1280" s="63"/>
      <c r="BY1280" s="63"/>
      <c r="BZ1280" s="63"/>
      <c r="CA1280" s="63"/>
      <c r="CB1280" s="63"/>
      <c r="CC1280" s="63"/>
    </row>
    <row r="1281" spans="1:81" x14ac:dyDescent="0.35">
      <c r="A1281" s="97"/>
      <c r="B1281" s="82"/>
      <c r="C1281" s="82"/>
      <c r="D1281" s="82"/>
      <c r="E1281" s="82"/>
      <c r="F1281" s="63"/>
      <c r="G1281" s="63"/>
      <c r="H1281" s="63"/>
      <c r="I1281" s="63"/>
      <c r="J1281" s="63"/>
      <c r="K1281" s="63"/>
      <c r="L1281" s="63"/>
      <c r="M1281" s="63"/>
      <c r="N1281" s="63"/>
      <c r="O1281" s="63"/>
      <c r="P1281" s="63"/>
      <c r="Q1281" s="63"/>
      <c r="R1281" s="63"/>
      <c r="S1281" s="63"/>
      <c r="T1281" s="63"/>
      <c r="U1281" s="63"/>
      <c r="X1281" s="63"/>
      <c r="Y1281" s="63"/>
      <c r="Z1281" s="63"/>
      <c r="AA1281" s="63"/>
      <c r="AB1281" s="63"/>
      <c r="AC1281" s="63"/>
      <c r="AD1281" s="63"/>
      <c r="AE1281" s="110"/>
      <c r="AF1281" s="63"/>
      <c r="AG1281" s="63"/>
      <c r="AH1281" s="63"/>
      <c r="AI1281" s="63"/>
      <c r="AJ1281" s="63"/>
      <c r="AK1281" s="63"/>
      <c r="AL1281" s="63"/>
      <c r="AM1281" s="63"/>
      <c r="AN1281" s="63"/>
      <c r="AO1281" s="63"/>
      <c r="AP1281" s="63"/>
      <c r="AQ1281" s="63"/>
      <c r="AT1281" s="63"/>
      <c r="AU1281" s="63"/>
      <c r="AV1281" s="63"/>
      <c r="AW1281" s="63"/>
      <c r="AX1281" s="63"/>
      <c r="AY1281" s="63"/>
      <c r="AZ1281" s="63"/>
      <c r="BA1281" s="63"/>
      <c r="BB1281" s="63"/>
      <c r="BC1281" s="63"/>
      <c r="BD1281" s="63"/>
      <c r="BE1281" s="63"/>
      <c r="BF1281" s="63"/>
      <c r="BG1281" s="63"/>
      <c r="BH1281" s="63"/>
      <c r="BI1281" s="63"/>
      <c r="BJ1281" s="63"/>
      <c r="BK1281" s="63"/>
      <c r="BL1281" s="63"/>
      <c r="BM1281" s="63"/>
      <c r="BN1281" s="63"/>
      <c r="BO1281" s="63"/>
      <c r="BR1281" s="63"/>
      <c r="BS1281" s="63"/>
      <c r="BT1281" s="63"/>
      <c r="BU1281" s="63"/>
      <c r="BV1281" s="63"/>
      <c r="BW1281" s="63"/>
      <c r="BX1281" s="63"/>
      <c r="BY1281" s="63"/>
      <c r="BZ1281" s="63"/>
      <c r="CA1281" s="63"/>
      <c r="CB1281" s="63"/>
      <c r="CC1281" s="63"/>
    </row>
    <row r="1282" spans="1:81" x14ac:dyDescent="0.35">
      <c r="A1282" s="97"/>
      <c r="B1282" s="82"/>
      <c r="C1282" s="82"/>
      <c r="D1282" s="82"/>
      <c r="E1282" s="82"/>
      <c r="F1282" s="63"/>
      <c r="G1282" s="63"/>
      <c r="H1282" s="63"/>
      <c r="I1282" s="63"/>
      <c r="J1282" s="63"/>
      <c r="K1282" s="63"/>
      <c r="L1282" s="63"/>
      <c r="M1282" s="63"/>
      <c r="N1282" s="63"/>
      <c r="O1282" s="63"/>
      <c r="P1282" s="63"/>
      <c r="Q1282" s="63"/>
      <c r="R1282" s="63"/>
      <c r="S1282" s="63"/>
      <c r="T1282" s="63"/>
      <c r="U1282" s="63"/>
      <c r="X1282" s="63"/>
      <c r="Y1282" s="63"/>
      <c r="Z1282" s="63"/>
      <c r="AA1282" s="63"/>
      <c r="AB1282" s="63"/>
      <c r="AC1282" s="63"/>
      <c r="AD1282" s="63"/>
      <c r="AE1282" s="110"/>
      <c r="AF1282" s="63"/>
      <c r="AG1282" s="63"/>
      <c r="AH1282" s="63"/>
      <c r="AI1282" s="63"/>
      <c r="AJ1282" s="63"/>
      <c r="AK1282" s="63"/>
      <c r="AL1282" s="63"/>
      <c r="AM1282" s="63"/>
      <c r="AN1282" s="63"/>
      <c r="AO1282" s="63"/>
      <c r="AP1282" s="63"/>
      <c r="AQ1282" s="63"/>
      <c r="AT1282" s="63"/>
      <c r="AU1282" s="63"/>
      <c r="AV1282" s="63"/>
      <c r="AW1282" s="63"/>
      <c r="AX1282" s="63"/>
      <c r="AY1282" s="63"/>
      <c r="AZ1282" s="63"/>
      <c r="BA1282" s="63"/>
      <c r="BB1282" s="63"/>
      <c r="BC1282" s="63"/>
      <c r="BD1282" s="63"/>
      <c r="BE1282" s="63"/>
      <c r="BF1282" s="63"/>
      <c r="BG1282" s="63"/>
      <c r="BH1282" s="63"/>
      <c r="BI1282" s="63"/>
      <c r="BJ1282" s="63"/>
      <c r="BK1282" s="63"/>
      <c r="BL1282" s="63"/>
      <c r="BM1282" s="63"/>
      <c r="BN1282" s="63"/>
      <c r="BO1282" s="63"/>
      <c r="BR1282" s="63"/>
      <c r="BS1282" s="63"/>
      <c r="BT1282" s="63"/>
      <c r="BU1282" s="63"/>
      <c r="BV1282" s="63"/>
      <c r="BW1282" s="63"/>
      <c r="BX1282" s="63"/>
      <c r="BY1282" s="63"/>
      <c r="BZ1282" s="63"/>
      <c r="CA1282" s="63"/>
      <c r="CB1282" s="63"/>
      <c r="CC1282" s="63"/>
    </row>
    <row r="1283" spans="1:81" x14ac:dyDescent="0.35">
      <c r="A1283" s="97"/>
      <c r="B1283" s="82"/>
      <c r="C1283" s="82"/>
      <c r="D1283" s="82"/>
      <c r="E1283" s="82"/>
      <c r="F1283" s="63"/>
      <c r="G1283" s="63"/>
      <c r="H1283" s="63"/>
      <c r="I1283" s="63"/>
      <c r="J1283" s="63"/>
      <c r="K1283" s="63"/>
      <c r="L1283" s="63"/>
      <c r="M1283" s="63"/>
      <c r="N1283" s="63"/>
      <c r="O1283" s="63"/>
      <c r="P1283" s="63"/>
      <c r="Q1283" s="63"/>
      <c r="R1283" s="63"/>
      <c r="S1283" s="63"/>
      <c r="T1283" s="63"/>
      <c r="U1283" s="63"/>
      <c r="X1283" s="63"/>
      <c r="Y1283" s="63"/>
      <c r="Z1283" s="63"/>
      <c r="AA1283" s="63"/>
      <c r="AB1283" s="63"/>
      <c r="AC1283" s="63"/>
      <c r="AD1283" s="63"/>
      <c r="AE1283" s="110"/>
      <c r="AF1283" s="63"/>
      <c r="AG1283" s="63"/>
      <c r="AH1283" s="63"/>
      <c r="AI1283" s="63"/>
      <c r="AJ1283" s="63"/>
      <c r="AK1283" s="63"/>
      <c r="AL1283" s="63"/>
      <c r="AM1283" s="63"/>
      <c r="AN1283" s="63"/>
      <c r="AO1283" s="63"/>
      <c r="AP1283" s="63"/>
      <c r="AQ1283" s="63"/>
      <c r="AT1283" s="63"/>
      <c r="AU1283" s="63"/>
      <c r="AV1283" s="63"/>
      <c r="AW1283" s="63"/>
      <c r="AX1283" s="63"/>
      <c r="AY1283" s="63"/>
      <c r="AZ1283" s="63"/>
      <c r="BA1283" s="63"/>
      <c r="BB1283" s="63"/>
      <c r="BC1283" s="63"/>
      <c r="BD1283" s="63"/>
      <c r="BE1283" s="63"/>
      <c r="BF1283" s="63"/>
      <c r="BG1283" s="63"/>
      <c r="BH1283" s="63"/>
      <c r="BI1283" s="63"/>
      <c r="BJ1283" s="63"/>
      <c r="BK1283" s="63"/>
      <c r="BL1283" s="63"/>
      <c r="BM1283" s="63"/>
      <c r="BN1283" s="63"/>
      <c r="BO1283" s="63"/>
      <c r="BR1283" s="63"/>
      <c r="BS1283" s="63"/>
      <c r="BT1283" s="63"/>
      <c r="BU1283" s="63"/>
      <c r="BV1283" s="63"/>
      <c r="BW1283" s="63"/>
      <c r="BX1283" s="63"/>
      <c r="BY1283" s="63"/>
      <c r="BZ1283" s="63"/>
      <c r="CA1283" s="63"/>
      <c r="CB1283" s="63"/>
      <c r="CC1283" s="63"/>
    </row>
    <row r="1284" spans="1:81" x14ac:dyDescent="0.35">
      <c r="A1284" s="97"/>
      <c r="B1284" s="82"/>
      <c r="C1284" s="82"/>
      <c r="D1284" s="82"/>
      <c r="E1284" s="82"/>
      <c r="F1284" s="63"/>
      <c r="G1284" s="63"/>
      <c r="H1284" s="63"/>
      <c r="I1284" s="63"/>
      <c r="J1284" s="63"/>
      <c r="K1284" s="63"/>
      <c r="L1284" s="63"/>
      <c r="M1284" s="63"/>
      <c r="N1284" s="63"/>
      <c r="O1284" s="63"/>
      <c r="P1284" s="63"/>
      <c r="Q1284" s="63"/>
      <c r="R1284" s="63"/>
      <c r="S1284" s="63"/>
      <c r="T1284" s="63"/>
      <c r="U1284" s="63"/>
      <c r="X1284" s="63"/>
      <c r="Y1284" s="63"/>
      <c r="Z1284" s="63"/>
      <c r="AA1284" s="63"/>
      <c r="AB1284" s="63"/>
      <c r="AC1284" s="63"/>
      <c r="AD1284" s="63"/>
      <c r="AE1284" s="110"/>
      <c r="AF1284" s="63"/>
      <c r="AG1284" s="63"/>
      <c r="AH1284" s="63"/>
      <c r="AI1284" s="63"/>
      <c r="AJ1284" s="63"/>
      <c r="AK1284" s="63"/>
      <c r="AL1284" s="63"/>
      <c r="AM1284" s="63"/>
      <c r="AN1284" s="63"/>
      <c r="AO1284" s="63"/>
      <c r="AP1284" s="63"/>
      <c r="AQ1284" s="63"/>
      <c r="AT1284" s="63"/>
      <c r="AU1284" s="63"/>
      <c r="AV1284" s="63"/>
      <c r="AW1284" s="63"/>
      <c r="AX1284" s="63"/>
      <c r="AY1284" s="63"/>
      <c r="AZ1284" s="63"/>
      <c r="BA1284" s="63"/>
      <c r="BB1284" s="63"/>
      <c r="BC1284" s="63"/>
      <c r="BD1284" s="63"/>
      <c r="BE1284" s="63"/>
      <c r="BF1284" s="63"/>
      <c r="BG1284" s="63"/>
      <c r="BH1284" s="63"/>
      <c r="BI1284" s="63"/>
      <c r="BJ1284" s="63"/>
      <c r="BK1284" s="63"/>
      <c r="BL1284" s="63"/>
      <c r="BM1284" s="63"/>
      <c r="BN1284" s="63"/>
      <c r="BO1284" s="63"/>
      <c r="BR1284" s="63"/>
      <c r="BS1284" s="63"/>
      <c r="BT1284" s="63"/>
      <c r="BU1284" s="63"/>
      <c r="BV1284" s="63"/>
      <c r="BW1284" s="63"/>
      <c r="BX1284" s="63"/>
      <c r="BY1284" s="63"/>
      <c r="BZ1284" s="63"/>
      <c r="CA1284" s="63"/>
      <c r="CB1284" s="63"/>
      <c r="CC1284" s="63"/>
    </row>
    <row r="1285" spans="1:81" x14ac:dyDescent="0.35">
      <c r="A1285" s="97"/>
      <c r="B1285" s="82"/>
      <c r="C1285" s="82"/>
      <c r="D1285" s="82"/>
      <c r="E1285" s="82"/>
      <c r="F1285" s="63"/>
      <c r="G1285" s="63"/>
      <c r="H1285" s="63"/>
      <c r="I1285" s="63"/>
      <c r="J1285" s="63"/>
      <c r="K1285" s="63"/>
      <c r="L1285" s="63"/>
      <c r="M1285" s="63"/>
      <c r="N1285" s="63"/>
      <c r="O1285" s="63"/>
      <c r="P1285" s="63"/>
      <c r="Q1285" s="63"/>
      <c r="R1285" s="63"/>
      <c r="S1285" s="63"/>
      <c r="T1285" s="63"/>
      <c r="U1285" s="63"/>
      <c r="X1285" s="63"/>
      <c r="Y1285" s="63"/>
      <c r="Z1285" s="63"/>
      <c r="AA1285" s="63"/>
      <c r="AB1285" s="63"/>
      <c r="AC1285" s="63"/>
      <c r="AD1285" s="63"/>
      <c r="AE1285" s="110"/>
      <c r="AF1285" s="63"/>
      <c r="AG1285" s="63"/>
      <c r="AH1285" s="63"/>
      <c r="AI1285" s="63"/>
      <c r="AJ1285" s="63"/>
      <c r="AK1285" s="63"/>
      <c r="AL1285" s="63"/>
      <c r="AM1285" s="63"/>
      <c r="AN1285" s="63"/>
      <c r="AO1285" s="63"/>
      <c r="AP1285" s="63"/>
      <c r="AQ1285" s="63"/>
      <c r="AT1285" s="63"/>
      <c r="AU1285" s="63"/>
      <c r="AV1285" s="63"/>
      <c r="AW1285" s="63"/>
      <c r="AX1285" s="63"/>
      <c r="AY1285" s="63"/>
      <c r="AZ1285" s="63"/>
      <c r="BA1285" s="63"/>
      <c r="BB1285" s="63"/>
      <c r="BC1285" s="63"/>
      <c r="BD1285" s="63"/>
      <c r="BE1285" s="63"/>
      <c r="BF1285" s="63"/>
      <c r="BG1285" s="63"/>
      <c r="BH1285" s="63"/>
      <c r="BI1285" s="63"/>
      <c r="BJ1285" s="63"/>
      <c r="BK1285" s="63"/>
      <c r="BL1285" s="63"/>
      <c r="BM1285" s="63"/>
      <c r="BN1285" s="63"/>
      <c r="BO1285" s="63"/>
      <c r="BR1285" s="63"/>
      <c r="BS1285" s="63"/>
      <c r="BT1285" s="63"/>
      <c r="BU1285" s="63"/>
      <c r="BV1285" s="63"/>
      <c r="BW1285" s="63"/>
      <c r="BX1285" s="63"/>
      <c r="BY1285" s="63"/>
      <c r="BZ1285" s="63"/>
      <c r="CA1285" s="63"/>
      <c r="CB1285" s="63"/>
      <c r="CC1285" s="63"/>
    </row>
    <row r="1286" spans="1:81" x14ac:dyDescent="0.35">
      <c r="A1286" s="97"/>
      <c r="B1286" s="82"/>
      <c r="C1286" s="82"/>
      <c r="D1286" s="82"/>
      <c r="E1286" s="82"/>
      <c r="F1286" s="63"/>
      <c r="G1286" s="63"/>
      <c r="H1286" s="63"/>
      <c r="I1286" s="63"/>
      <c r="J1286" s="63"/>
      <c r="K1286" s="63"/>
      <c r="L1286" s="63"/>
      <c r="M1286" s="63"/>
      <c r="N1286" s="63"/>
      <c r="O1286" s="63"/>
      <c r="P1286" s="63"/>
      <c r="Q1286" s="63"/>
      <c r="R1286" s="63"/>
      <c r="S1286" s="63"/>
      <c r="T1286" s="63"/>
      <c r="U1286" s="63"/>
      <c r="X1286" s="63"/>
      <c r="Y1286" s="63"/>
      <c r="Z1286" s="63"/>
      <c r="AA1286" s="63"/>
      <c r="AB1286" s="63"/>
      <c r="AC1286" s="63"/>
      <c r="AD1286" s="63"/>
      <c r="AE1286" s="110"/>
      <c r="AF1286" s="63"/>
      <c r="AG1286" s="63"/>
      <c r="AH1286" s="63"/>
      <c r="AI1286" s="63"/>
      <c r="AJ1286" s="63"/>
      <c r="AK1286" s="63"/>
      <c r="AL1286" s="63"/>
      <c r="AM1286" s="63"/>
      <c r="AN1286" s="63"/>
      <c r="AO1286" s="63"/>
      <c r="AP1286" s="63"/>
      <c r="AQ1286" s="63"/>
      <c r="AT1286" s="63"/>
      <c r="AU1286" s="63"/>
      <c r="AV1286" s="63"/>
      <c r="AW1286" s="63"/>
      <c r="AX1286" s="63"/>
      <c r="AY1286" s="63"/>
      <c r="AZ1286" s="63"/>
      <c r="BA1286" s="63"/>
      <c r="BB1286" s="63"/>
      <c r="BC1286" s="63"/>
      <c r="BD1286" s="63"/>
      <c r="BE1286" s="63"/>
      <c r="BF1286" s="63"/>
      <c r="BG1286" s="63"/>
      <c r="BH1286" s="63"/>
      <c r="BI1286" s="63"/>
      <c r="BJ1286" s="63"/>
      <c r="BK1286" s="63"/>
      <c r="BL1286" s="63"/>
      <c r="BM1286" s="63"/>
      <c r="BN1286" s="63"/>
      <c r="BO1286" s="63"/>
      <c r="BR1286" s="63"/>
      <c r="BS1286" s="63"/>
      <c r="BT1286" s="63"/>
      <c r="BU1286" s="63"/>
      <c r="BV1286" s="63"/>
      <c r="BW1286" s="63"/>
      <c r="BX1286" s="63"/>
      <c r="BY1286" s="63"/>
      <c r="BZ1286" s="63"/>
      <c r="CA1286" s="63"/>
      <c r="CB1286" s="63"/>
      <c r="CC1286" s="63"/>
    </row>
    <row r="1287" spans="1:81" x14ac:dyDescent="0.35">
      <c r="A1287" s="97"/>
      <c r="B1287" s="82"/>
      <c r="C1287" s="82"/>
      <c r="D1287" s="82"/>
      <c r="E1287" s="82"/>
      <c r="F1287" s="63"/>
      <c r="G1287" s="63"/>
      <c r="H1287" s="63"/>
      <c r="I1287" s="63"/>
      <c r="J1287" s="63"/>
      <c r="K1287" s="63"/>
      <c r="L1287" s="63"/>
      <c r="M1287" s="63"/>
      <c r="N1287" s="63"/>
      <c r="O1287" s="63"/>
      <c r="P1287" s="63"/>
      <c r="Q1287" s="63"/>
      <c r="R1287" s="63"/>
      <c r="S1287" s="63"/>
      <c r="T1287" s="63"/>
      <c r="U1287" s="63"/>
      <c r="X1287" s="63"/>
      <c r="Y1287" s="63"/>
      <c r="Z1287" s="63"/>
      <c r="AA1287" s="63"/>
      <c r="AB1287" s="63"/>
      <c r="AC1287" s="63"/>
      <c r="AD1287" s="63"/>
      <c r="AE1287" s="110"/>
      <c r="AF1287" s="63"/>
      <c r="AG1287" s="63"/>
      <c r="AH1287" s="63"/>
      <c r="AI1287" s="63"/>
      <c r="AJ1287" s="63"/>
      <c r="AK1287" s="63"/>
      <c r="AL1287" s="63"/>
      <c r="AM1287" s="63"/>
      <c r="AN1287" s="63"/>
      <c r="AO1287" s="63"/>
      <c r="AP1287" s="63"/>
      <c r="AQ1287" s="63"/>
      <c r="AT1287" s="63"/>
      <c r="AU1287" s="63"/>
      <c r="AV1287" s="63"/>
      <c r="AW1287" s="63"/>
      <c r="AX1287" s="63"/>
      <c r="AY1287" s="63"/>
      <c r="AZ1287" s="63"/>
      <c r="BA1287" s="63"/>
      <c r="BB1287" s="63"/>
      <c r="BC1287" s="63"/>
      <c r="BD1287" s="63"/>
      <c r="BE1287" s="63"/>
      <c r="BF1287" s="63"/>
      <c r="BG1287" s="63"/>
      <c r="BH1287" s="63"/>
      <c r="BI1287" s="63"/>
      <c r="BJ1287" s="63"/>
      <c r="BK1287" s="63"/>
      <c r="BL1287" s="63"/>
      <c r="BM1287" s="63"/>
      <c r="BN1287" s="63"/>
      <c r="BO1287" s="63"/>
      <c r="BR1287" s="63"/>
      <c r="BS1287" s="63"/>
      <c r="BT1287" s="63"/>
      <c r="BU1287" s="63"/>
      <c r="BV1287" s="63"/>
      <c r="BW1287" s="63"/>
      <c r="BX1287" s="63"/>
      <c r="BY1287" s="63"/>
      <c r="BZ1287" s="63"/>
      <c r="CA1287" s="63"/>
      <c r="CB1287" s="63"/>
      <c r="CC1287" s="63"/>
    </row>
    <row r="1288" spans="1:81" x14ac:dyDescent="0.35">
      <c r="A1288" s="97"/>
      <c r="B1288" s="82"/>
      <c r="C1288" s="82"/>
      <c r="D1288" s="82"/>
      <c r="E1288" s="82"/>
      <c r="F1288" s="63"/>
      <c r="G1288" s="63"/>
      <c r="H1288" s="63"/>
      <c r="I1288" s="63"/>
      <c r="J1288" s="63"/>
      <c r="K1288" s="63"/>
      <c r="L1288" s="63"/>
      <c r="M1288" s="63"/>
      <c r="N1288" s="63"/>
      <c r="O1288" s="63"/>
      <c r="P1288" s="63"/>
      <c r="Q1288" s="63"/>
      <c r="R1288" s="63"/>
      <c r="S1288" s="63"/>
      <c r="T1288" s="63"/>
      <c r="U1288" s="63"/>
      <c r="X1288" s="63"/>
      <c r="Y1288" s="63"/>
      <c r="Z1288" s="63"/>
      <c r="AA1288" s="63"/>
      <c r="AB1288" s="63"/>
      <c r="AC1288" s="63"/>
      <c r="AD1288" s="63"/>
      <c r="AE1288" s="110"/>
      <c r="AF1288" s="63"/>
      <c r="AG1288" s="63"/>
      <c r="AH1288" s="63"/>
      <c r="AI1288" s="63"/>
      <c r="AJ1288" s="63"/>
      <c r="AK1288" s="63"/>
      <c r="AL1288" s="63"/>
      <c r="AM1288" s="63"/>
      <c r="AN1288" s="63"/>
      <c r="AO1288" s="63"/>
      <c r="AP1288" s="63"/>
      <c r="AQ1288" s="63"/>
      <c r="AT1288" s="63"/>
      <c r="AU1288" s="63"/>
      <c r="AV1288" s="63"/>
      <c r="AW1288" s="63"/>
      <c r="AX1288" s="63"/>
      <c r="AY1288" s="63"/>
      <c r="AZ1288" s="63"/>
      <c r="BA1288" s="63"/>
      <c r="BB1288" s="63"/>
      <c r="BC1288" s="63"/>
      <c r="BD1288" s="63"/>
      <c r="BE1288" s="63"/>
      <c r="BF1288" s="63"/>
      <c r="BG1288" s="63"/>
      <c r="BH1288" s="63"/>
      <c r="BI1288" s="63"/>
      <c r="BJ1288" s="63"/>
      <c r="BK1288" s="63"/>
      <c r="BL1288" s="63"/>
      <c r="BM1288" s="63"/>
      <c r="BN1288" s="63"/>
      <c r="BO1288" s="63"/>
      <c r="BR1288" s="63"/>
      <c r="BS1288" s="63"/>
      <c r="BT1288" s="63"/>
      <c r="BU1288" s="63"/>
      <c r="BV1288" s="63"/>
      <c r="BW1288" s="63"/>
      <c r="BX1288" s="63"/>
      <c r="BY1288" s="63"/>
      <c r="BZ1288" s="63"/>
      <c r="CA1288" s="63"/>
      <c r="CB1288" s="63"/>
      <c r="CC1288" s="63"/>
    </row>
    <row r="1289" spans="1:81" x14ac:dyDescent="0.35">
      <c r="A1289" s="97"/>
      <c r="B1289" s="82"/>
      <c r="C1289" s="82"/>
      <c r="D1289" s="82"/>
      <c r="E1289" s="82"/>
      <c r="F1289" s="63"/>
      <c r="G1289" s="63"/>
      <c r="H1289" s="63"/>
      <c r="I1289" s="63"/>
      <c r="J1289" s="63"/>
      <c r="K1289" s="63"/>
      <c r="L1289" s="63"/>
      <c r="M1289" s="63"/>
      <c r="N1289" s="63"/>
      <c r="O1289" s="63"/>
      <c r="P1289" s="63"/>
      <c r="Q1289" s="63"/>
      <c r="R1289" s="63"/>
      <c r="S1289" s="63"/>
      <c r="T1289" s="63"/>
      <c r="U1289" s="63"/>
      <c r="X1289" s="63"/>
      <c r="Y1289" s="63"/>
      <c r="Z1289" s="63"/>
      <c r="AA1289" s="63"/>
      <c r="AB1289" s="63"/>
      <c r="AC1289" s="63"/>
      <c r="AD1289" s="63"/>
      <c r="AE1289" s="110"/>
      <c r="AF1289" s="63"/>
      <c r="AG1289" s="63"/>
      <c r="AH1289" s="63"/>
      <c r="AI1289" s="63"/>
      <c r="AJ1289" s="63"/>
      <c r="AK1289" s="63"/>
      <c r="AL1289" s="63"/>
      <c r="AM1289" s="63"/>
      <c r="AN1289" s="63"/>
      <c r="AO1289" s="63"/>
      <c r="AP1289" s="63"/>
      <c r="AQ1289" s="63"/>
      <c r="AT1289" s="63"/>
      <c r="AU1289" s="63"/>
      <c r="AV1289" s="63"/>
      <c r="AW1289" s="63"/>
      <c r="AX1289" s="63"/>
      <c r="AY1289" s="63"/>
      <c r="AZ1289" s="63"/>
      <c r="BA1289" s="63"/>
      <c r="BB1289" s="63"/>
      <c r="BC1289" s="63"/>
      <c r="BD1289" s="63"/>
      <c r="BE1289" s="63"/>
      <c r="BF1289" s="63"/>
      <c r="BG1289" s="63"/>
      <c r="BH1289" s="63"/>
      <c r="BI1289" s="63"/>
      <c r="BJ1289" s="63"/>
      <c r="BK1289" s="63"/>
      <c r="BL1289" s="63"/>
      <c r="BM1289" s="63"/>
      <c r="BN1289" s="63"/>
      <c r="BO1289" s="63"/>
      <c r="BR1289" s="63"/>
      <c r="BS1289" s="63"/>
      <c r="BT1289" s="63"/>
      <c r="BU1289" s="63"/>
      <c r="BV1289" s="63"/>
      <c r="BW1289" s="63"/>
      <c r="BX1289" s="63"/>
      <c r="BY1289" s="63"/>
      <c r="BZ1289" s="63"/>
      <c r="CA1289" s="63"/>
      <c r="CB1289" s="63"/>
      <c r="CC1289" s="63"/>
    </row>
    <row r="1290" spans="1:81" x14ac:dyDescent="0.35">
      <c r="A1290" s="97"/>
      <c r="B1290" s="82"/>
      <c r="C1290" s="82"/>
      <c r="D1290" s="82"/>
      <c r="E1290" s="82"/>
      <c r="F1290" s="63"/>
      <c r="G1290" s="63"/>
      <c r="H1290" s="63"/>
      <c r="I1290" s="63"/>
      <c r="J1290" s="63"/>
      <c r="K1290" s="63"/>
      <c r="L1290" s="63"/>
      <c r="M1290" s="63"/>
      <c r="N1290" s="63"/>
      <c r="O1290" s="63"/>
      <c r="P1290" s="63"/>
      <c r="Q1290" s="63"/>
      <c r="R1290" s="63"/>
      <c r="S1290" s="63"/>
      <c r="T1290" s="63"/>
      <c r="U1290" s="63"/>
      <c r="X1290" s="63"/>
      <c r="Y1290" s="63"/>
      <c r="Z1290" s="63"/>
      <c r="AA1290" s="63"/>
      <c r="AB1290" s="63"/>
      <c r="AC1290" s="63"/>
      <c r="AD1290" s="63"/>
      <c r="AE1290" s="110"/>
      <c r="AF1290" s="63"/>
      <c r="AG1290" s="63"/>
      <c r="AH1290" s="63"/>
      <c r="AI1290" s="63"/>
      <c r="AJ1290" s="63"/>
      <c r="AK1290" s="63"/>
      <c r="AL1290" s="63"/>
      <c r="AM1290" s="63"/>
      <c r="AN1290" s="63"/>
      <c r="AO1290" s="63"/>
      <c r="AP1290" s="63"/>
      <c r="AQ1290" s="63"/>
      <c r="AT1290" s="63"/>
      <c r="AU1290" s="63"/>
      <c r="AV1290" s="63"/>
      <c r="AW1290" s="63"/>
      <c r="AX1290" s="63"/>
      <c r="AY1290" s="63"/>
      <c r="AZ1290" s="63"/>
      <c r="BA1290" s="63"/>
      <c r="BB1290" s="63"/>
      <c r="BC1290" s="63"/>
      <c r="BD1290" s="63"/>
      <c r="BE1290" s="63"/>
      <c r="BF1290" s="63"/>
      <c r="BG1290" s="63"/>
      <c r="BH1290" s="63"/>
      <c r="BI1290" s="63"/>
      <c r="BJ1290" s="63"/>
      <c r="BK1290" s="63"/>
      <c r="BL1290" s="63"/>
      <c r="BM1290" s="63"/>
      <c r="BN1290" s="63"/>
      <c r="BO1290" s="63"/>
      <c r="BR1290" s="63"/>
      <c r="BS1290" s="63"/>
      <c r="BT1290" s="63"/>
      <c r="BU1290" s="63"/>
      <c r="BV1290" s="63"/>
      <c r="BW1290" s="63"/>
      <c r="BX1290" s="63"/>
      <c r="BY1290" s="63"/>
      <c r="BZ1290" s="63"/>
      <c r="CA1290" s="63"/>
      <c r="CB1290" s="63"/>
      <c r="CC1290" s="63"/>
    </row>
    <row r="1291" spans="1:81" x14ac:dyDescent="0.35">
      <c r="A1291" s="97"/>
      <c r="B1291" s="82"/>
      <c r="C1291" s="82"/>
      <c r="D1291" s="82"/>
      <c r="E1291" s="82"/>
      <c r="F1291" s="63"/>
      <c r="G1291" s="63"/>
      <c r="H1291" s="63"/>
      <c r="I1291" s="63"/>
      <c r="J1291" s="63"/>
      <c r="K1291" s="63"/>
      <c r="L1291" s="63"/>
      <c r="M1291" s="63"/>
      <c r="N1291" s="63"/>
      <c r="O1291" s="63"/>
      <c r="P1291" s="63"/>
      <c r="Q1291" s="63"/>
      <c r="R1291" s="63"/>
      <c r="S1291" s="63"/>
      <c r="T1291" s="63"/>
      <c r="U1291" s="63"/>
      <c r="X1291" s="63"/>
      <c r="Y1291" s="63"/>
      <c r="Z1291" s="63"/>
      <c r="AA1291" s="63"/>
      <c r="AB1291" s="63"/>
      <c r="AC1291" s="63"/>
      <c r="AD1291" s="63"/>
      <c r="AE1291" s="110"/>
      <c r="AF1291" s="63"/>
      <c r="AG1291" s="63"/>
      <c r="AH1291" s="63"/>
      <c r="AI1291" s="63"/>
      <c r="AJ1291" s="63"/>
      <c r="AK1291" s="63"/>
      <c r="AL1291" s="63"/>
      <c r="AM1291" s="63"/>
      <c r="AN1291" s="63"/>
      <c r="AO1291" s="63"/>
      <c r="AP1291" s="63"/>
      <c r="AQ1291" s="63"/>
      <c r="AT1291" s="63"/>
      <c r="AU1291" s="63"/>
      <c r="AV1291" s="63"/>
      <c r="AW1291" s="63"/>
      <c r="AX1291" s="63"/>
      <c r="AY1291" s="63"/>
      <c r="AZ1291" s="63"/>
      <c r="BA1291" s="63"/>
      <c r="BB1291" s="63"/>
      <c r="BC1291" s="63"/>
      <c r="BD1291" s="63"/>
      <c r="BE1291" s="63"/>
      <c r="BF1291" s="63"/>
      <c r="BG1291" s="63"/>
      <c r="BH1291" s="63"/>
      <c r="BI1291" s="63"/>
      <c r="BJ1291" s="63"/>
      <c r="BK1291" s="63"/>
      <c r="BL1291" s="63"/>
      <c r="BM1291" s="63"/>
      <c r="BN1291" s="63"/>
      <c r="BO1291" s="63"/>
      <c r="BR1291" s="63"/>
      <c r="BS1291" s="63"/>
      <c r="BT1291" s="63"/>
      <c r="BU1291" s="63"/>
      <c r="BV1291" s="63"/>
      <c r="BW1291" s="63"/>
      <c r="BX1291" s="63"/>
      <c r="BY1291" s="63"/>
      <c r="BZ1291" s="63"/>
      <c r="CA1291" s="63"/>
      <c r="CB1291" s="63"/>
      <c r="CC1291" s="63"/>
    </row>
    <row r="1292" spans="1:81" x14ac:dyDescent="0.35">
      <c r="A1292" s="97"/>
      <c r="B1292" s="82"/>
      <c r="C1292" s="82"/>
      <c r="D1292" s="82"/>
      <c r="E1292" s="82"/>
      <c r="F1292" s="63"/>
      <c r="G1292" s="63"/>
      <c r="H1292" s="63"/>
      <c r="I1292" s="63"/>
      <c r="J1292" s="63"/>
      <c r="K1292" s="63"/>
      <c r="L1292" s="63"/>
      <c r="M1292" s="63"/>
      <c r="N1292" s="63"/>
      <c r="O1292" s="63"/>
      <c r="P1292" s="63"/>
      <c r="Q1292" s="63"/>
      <c r="R1292" s="63"/>
      <c r="S1292" s="63"/>
      <c r="T1292" s="63"/>
      <c r="U1292" s="63"/>
      <c r="X1292" s="63"/>
      <c r="Y1292" s="63"/>
      <c r="Z1292" s="63"/>
      <c r="AA1292" s="63"/>
      <c r="AB1292" s="63"/>
      <c r="AC1292" s="63"/>
      <c r="AD1292" s="63"/>
      <c r="AE1292" s="110"/>
      <c r="AF1292" s="63"/>
      <c r="AG1292" s="63"/>
      <c r="AH1292" s="63"/>
      <c r="AI1292" s="63"/>
      <c r="AJ1292" s="63"/>
      <c r="AK1292" s="63"/>
      <c r="AL1292" s="63"/>
      <c r="AM1292" s="63"/>
      <c r="AN1292" s="63"/>
      <c r="AO1292" s="63"/>
      <c r="AP1292" s="63"/>
      <c r="AQ1292" s="63"/>
      <c r="AT1292" s="63"/>
      <c r="AU1292" s="63"/>
      <c r="AV1292" s="63"/>
      <c r="AW1292" s="63"/>
      <c r="AX1292" s="63"/>
      <c r="AY1292" s="63"/>
      <c r="AZ1292" s="63"/>
      <c r="BA1292" s="63"/>
      <c r="BB1292" s="63"/>
      <c r="BC1292" s="63"/>
      <c r="BD1292" s="63"/>
      <c r="BE1292" s="63"/>
      <c r="BF1292" s="63"/>
      <c r="BG1292" s="63"/>
      <c r="BH1292" s="63"/>
      <c r="BI1292" s="63"/>
      <c r="BJ1292" s="63"/>
      <c r="BK1292" s="63"/>
      <c r="BL1292" s="63"/>
      <c r="BM1292" s="63"/>
      <c r="BN1292" s="63"/>
      <c r="BO1292" s="63"/>
      <c r="BR1292" s="63"/>
      <c r="BS1292" s="63"/>
      <c r="BT1292" s="63"/>
      <c r="BU1292" s="63"/>
      <c r="BV1292" s="63"/>
      <c r="BW1292" s="63"/>
      <c r="BX1292" s="63"/>
      <c r="BY1292" s="63"/>
      <c r="BZ1292" s="63"/>
      <c r="CA1292" s="63"/>
      <c r="CB1292" s="63"/>
      <c r="CC1292" s="63"/>
    </row>
    <row r="1293" spans="1:81" x14ac:dyDescent="0.35">
      <c r="A1293" s="97"/>
      <c r="B1293" s="82"/>
      <c r="C1293" s="82"/>
      <c r="D1293" s="82"/>
      <c r="E1293" s="82"/>
      <c r="F1293" s="63"/>
      <c r="G1293" s="63"/>
      <c r="H1293" s="63"/>
      <c r="I1293" s="63"/>
      <c r="J1293" s="63"/>
      <c r="K1293" s="63"/>
      <c r="L1293" s="63"/>
      <c r="M1293" s="63"/>
      <c r="N1293" s="63"/>
      <c r="O1293" s="63"/>
      <c r="P1293" s="63"/>
      <c r="Q1293" s="63"/>
      <c r="R1293" s="63"/>
      <c r="S1293" s="63"/>
      <c r="T1293" s="63"/>
      <c r="U1293" s="63"/>
      <c r="X1293" s="63"/>
      <c r="Y1293" s="63"/>
      <c r="Z1293" s="63"/>
      <c r="AA1293" s="63"/>
      <c r="AB1293" s="63"/>
      <c r="AC1293" s="63"/>
      <c r="AD1293" s="63"/>
      <c r="AE1293" s="110"/>
      <c r="AF1293" s="63"/>
      <c r="AG1293" s="63"/>
      <c r="AH1293" s="63"/>
      <c r="AI1293" s="63"/>
      <c r="AJ1293" s="63"/>
      <c r="AK1293" s="63"/>
      <c r="AL1293" s="63"/>
      <c r="AM1293" s="63"/>
      <c r="AN1293" s="63"/>
      <c r="AO1293" s="63"/>
      <c r="AP1293" s="63"/>
      <c r="AQ1293" s="63"/>
      <c r="AT1293" s="63"/>
      <c r="AU1293" s="63"/>
      <c r="AV1293" s="63"/>
      <c r="AW1293" s="63"/>
      <c r="AX1293" s="63"/>
      <c r="AY1293" s="63"/>
      <c r="AZ1293" s="63"/>
      <c r="BA1293" s="63"/>
      <c r="BB1293" s="63"/>
      <c r="BC1293" s="63"/>
      <c r="BD1293" s="63"/>
      <c r="BE1293" s="63"/>
      <c r="BF1293" s="63"/>
      <c r="BG1293" s="63"/>
      <c r="BH1293" s="63"/>
      <c r="BI1293" s="63"/>
      <c r="BJ1293" s="63"/>
      <c r="BK1293" s="63"/>
      <c r="BL1293" s="63"/>
      <c r="BM1293" s="63"/>
      <c r="BN1293" s="63"/>
      <c r="BO1293" s="63"/>
      <c r="BR1293" s="63"/>
      <c r="BS1293" s="63"/>
      <c r="BT1293" s="63"/>
      <c r="BU1293" s="63"/>
      <c r="BV1293" s="63"/>
      <c r="BW1293" s="63"/>
      <c r="BX1293" s="63"/>
      <c r="BY1293" s="63"/>
      <c r="BZ1293" s="63"/>
      <c r="CA1293" s="63"/>
      <c r="CB1293" s="63"/>
      <c r="CC1293" s="63"/>
    </row>
    <row r="1294" spans="1:81" x14ac:dyDescent="0.35">
      <c r="A1294" s="97"/>
      <c r="B1294" s="82"/>
      <c r="C1294" s="82"/>
      <c r="D1294" s="82"/>
      <c r="E1294" s="82"/>
      <c r="F1294" s="63"/>
      <c r="G1294" s="63"/>
      <c r="H1294" s="63"/>
      <c r="I1294" s="63"/>
      <c r="J1294" s="63"/>
      <c r="K1294" s="63"/>
      <c r="L1294" s="63"/>
      <c r="M1294" s="63"/>
      <c r="N1294" s="63"/>
      <c r="O1294" s="63"/>
      <c r="P1294" s="63"/>
      <c r="Q1294" s="63"/>
      <c r="R1294" s="63"/>
      <c r="S1294" s="63"/>
      <c r="T1294" s="63"/>
      <c r="U1294" s="63"/>
      <c r="X1294" s="63"/>
      <c r="Y1294" s="63"/>
      <c r="Z1294" s="63"/>
      <c r="AA1294" s="63"/>
      <c r="AB1294" s="63"/>
      <c r="AC1294" s="63"/>
      <c r="AD1294" s="63"/>
      <c r="AE1294" s="110"/>
      <c r="AF1294" s="63"/>
      <c r="AG1294" s="63"/>
      <c r="AH1294" s="63"/>
      <c r="AI1294" s="63"/>
      <c r="AJ1294" s="63"/>
      <c r="AK1294" s="63"/>
      <c r="AL1294" s="63"/>
      <c r="AM1294" s="63"/>
      <c r="AN1294" s="63"/>
      <c r="AO1294" s="63"/>
      <c r="AP1294" s="63"/>
      <c r="AQ1294" s="63"/>
      <c r="AT1294" s="63"/>
      <c r="AU1294" s="63"/>
      <c r="AV1294" s="63"/>
      <c r="AW1294" s="63"/>
      <c r="AX1294" s="63"/>
      <c r="AY1294" s="63"/>
      <c r="AZ1294" s="63"/>
      <c r="BA1294" s="63"/>
      <c r="BB1294" s="63"/>
      <c r="BC1294" s="63"/>
      <c r="BD1294" s="63"/>
      <c r="BE1294" s="63"/>
      <c r="BF1294" s="63"/>
      <c r="BG1294" s="63"/>
      <c r="BH1294" s="63"/>
      <c r="BI1294" s="63"/>
      <c r="BJ1294" s="63"/>
      <c r="BK1294" s="63"/>
      <c r="BL1294" s="63"/>
      <c r="BM1294" s="63"/>
      <c r="BN1294" s="63"/>
      <c r="BO1294" s="63"/>
      <c r="BR1294" s="63"/>
      <c r="BS1294" s="63"/>
      <c r="BT1294" s="63"/>
      <c r="BU1294" s="63"/>
      <c r="BV1294" s="63"/>
      <c r="BW1294" s="63"/>
      <c r="BX1294" s="63"/>
      <c r="BY1294" s="63"/>
      <c r="BZ1294" s="63"/>
      <c r="CA1294" s="63"/>
      <c r="CB1294" s="63"/>
      <c r="CC1294" s="63"/>
    </row>
    <row r="1295" spans="1:81" x14ac:dyDescent="0.35">
      <c r="A1295" s="97"/>
      <c r="B1295" s="82"/>
      <c r="C1295" s="82"/>
      <c r="D1295" s="82"/>
      <c r="E1295" s="82"/>
      <c r="F1295" s="63"/>
      <c r="G1295" s="63"/>
      <c r="H1295" s="63"/>
      <c r="I1295" s="63"/>
      <c r="J1295" s="63"/>
      <c r="K1295" s="63"/>
      <c r="L1295" s="63"/>
      <c r="M1295" s="63"/>
      <c r="N1295" s="63"/>
      <c r="O1295" s="63"/>
      <c r="P1295" s="63"/>
      <c r="Q1295" s="63"/>
      <c r="R1295" s="63"/>
      <c r="S1295" s="63"/>
      <c r="T1295" s="63"/>
      <c r="U1295" s="63"/>
      <c r="X1295" s="63"/>
      <c r="Y1295" s="63"/>
      <c r="Z1295" s="63"/>
      <c r="AA1295" s="63"/>
      <c r="AB1295" s="63"/>
      <c r="AC1295" s="63"/>
      <c r="AD1295" s="63"/>
      <c r="AE1295" s="110"/>
      <c r="AF1295" s="63"/>
      <c r="AG1295" s="63"/>
      <c r="AH1295" s="63"/>
      <c r="AI1295" s="63"/>
      <c r="AJ1295" s="63"/>
      <c r="AK1295" s="63"/>
      <c r="AL1295" s="63"/>
      <c r="AM1295" s="63"/>
      <c r="AN1295" s="63"/>
      <c r="AO1295" s="63"/>
      <c r="AP1295" s="63"/>
      <c r="AQ1295" s="63"/>
      <c r="AT1295" s="63"/>
      <c r="AU1295" s="63"/>
      <c r="AV1295" s="63"/>
      <c r="AW1295" s="63"/>
      <c r="AX1295" s="63"/>
      <c r="AY1295" s="63"/>
      <c r="AZ1295" s="63"/>
      <c r="BA1295" s="63"/>
      <c r="BB1295" s="63"/>
      <c r="BC1295" s="63"/>
      <c r="BD1295" s="63"/>
      <c r="BE1295" s="63"/>
      <c r="BF1295" s="63"/>
      <c r="BG1295" s="63"/>
      <c r="BH1295" s="63"/>
      <c r="BI1295" s="63"/>
      <c r="BJ1295" s="63"/>
      <c r="BK1295" s="63"/>
      <c r="BL1295" s="63"/>
      <c r="BM1295" s="63"/>
      <c r="BN1295" s="63"/>
      <c r="BO1295" s="63"/>
      <c r="BR1295" s="63"/>
      <c r="BS1295" s="63"/>
      <c r="BT1295" s="63"/>
      <c r="BU1295" s="63"/>
      <c r="BV1295" s="63"/>
      <c r="BW1295" s="63"/>
      <c r="BX1295" s="63"/>
      <c r="BY1295" s="63"/>
      <c r="BZ1295" s="63"/>
      <c r="CA1295" s="63"/>
      <c r="CB1295" s="63"/>
      <c r="CC1295" s="63"/>
    </row>
    <row r="1296" spans="1:81" x14ac:dyDescent="0.35">
      <c r="A1296" s="97"/>
      <c r="B1296" s="82"/>
      <c r="C1296" s="82"/>
      <c r="D1296" s="82"/>
      <c r="E1296" s="82"/>
      <c r="F1296" s="63"/>
      <c r="G1296" s="63"/>
      <c r="H1296" s="63"/>
      <c r="I1296" s="63"/>
      <c r="J1296" s="63"/>
      <c r="K1296" s="63"/>
      <c r="L1296" s="63"/>
      <c r="M1296" s="63"/>
      <c r="N1296" s="63"/>
      <c r="O1296" s="63"/>
      <c r="P1296" s="63"/>
      <c r="Q1296" s="63"/>
      <c r="R1296" s="63"/>
      <c r="S1296" s="63"/>
      <c r="T1296" s="63"/>
      <c r="U1296" s="63"/>
      <c r="X1296" s="63"/>
      <c r="Y1296" s="63"/>
      <c r="Z1296" s="63"/>
      <c r="AA1296" s="63"/>
      <c r="AB1296" s="63"/>
      <c r="AC1296" s="63"/>
      <c r="AD1296" s="63"/>
      <c r="AE1296" s="110"/>
      <c r="AF1296" s="63"/>
      <c r="AG1296" s="63"/>
      <c r="AH1296" s="63"/>
      <c r="AI1296" s="63"/>
      <c r="AJ1296" s="63"/>
      <c r="AK1296" s="63"/>
      <c r="AL1296" s="63"/>
      <c r="AM1296" s="63"/>
      <c r="AN1296" s="63"/>
      <c r="AO1296" s="63"/>
      <c r="AP1296" s="63"/>
      <c r="AQ1296" s="63"/>
      <c r="AT1296" s="63"/>
      <c r="AU1296" s="63"/>
      <c r="AV1296" s="63"/>
      <c r="AW1296" s="63"/>
      <c r="AX1296" s="63"/>
      <c r="AY1296" s="63"/>
      <c r="AZ1296" s="63"/>
      <c r="BA1296" s="63"/>
      <c r="BB1296" s="63"/>
      <c r="BC1296" s="63"/>
      <c r="BD1296" s="63"/>
      <c r="BE1296" s="63"/>
      <c r="BF1296" s="63"/>
      <c r="BG1296" s="63"/>
      <c r="BH1296" s="63"/>
      <c r="BI1296" s="63"/>
      <c r="BJ1296" s="63"/>
      <c r="BK1296" s="63"/>
      <c r="BL1296" s="63"/>
      <c r="BM1296" s="63"/>
      <c r="BN1296" s="63"/>
      <c r="BO1296" s="63"/>
      <c r="BR1296" s="63"/>
      <c r="BS1296" s="63"/>
      <c r="BT1296" s="63"/>
      <c r="BU1296" s="63"/>
      <c r="BV1296" s="63"/>
      <c r="BW1296" s="63"/>
      <c r="BX1296" s="63"/>
      <c r="BY1296" s="63"/>
      <c r="BZ1296" s="63"/>
      <c r="CA1296" s="63"/>
      <c r="CB1296" s="63"/>
      <c r="CC1296" s="63"/>
    </row>
    <row r="1297" spans="1:81" x14ac:dyDescent="0.35">
      <c r="A1297" s="97"/>
      <c r="B1297" s="82"/>
      <c r="C1297" s="82"/>
      <c r="D1297" s="82"/>
      <c r="E1297" s="82"/>
      <c r="F1297" s="63"/>
      <c r="G1297" s="63"/>
      <c r="H1297" s="63"/>
      <c r="I1297" s="63"/>
      <c r="J1297" s="63"/>
      <c r="K1297" s="63"/>
      <c r="L1297" s="63"/>
      <c r="M1297" s="63"/>
      <c r="N1297" s="63"/>
      <c r="O1297" s="63"/>
      <c r="P1297" s="63"/>
      <c r="Q1297" s="63"/>
      <c r="R1297" s="63"/>
      <c r="S1297" s="63"/>
      <c r="T1297" s="63"/>
      <c r="U1297" s="63"/>
      <c r="X1297" s="63"/>
      <c r="Y1297" s="63"/>
      <c r="Z1297" s="63"/>
      <c r="AA1297" s="63"/>
      <c r="AB1297" s="63"/>
      <c r="AC1297" s="63"/>
      <c r="AD1297" s="63"/>
      <c r="AE1297" s="110"/>
      <c r="AF1297" s="63"/>
      <c r="AG1297" s="63"/>
      <c r="AH1297" s="63"/>
      <c r="AI1297" s="63"/>
      <c r="AJ1297" s="63"/>
      <c r="AK1297" s="63"/>
      <c r="AL1297" s="63"/>
      <c r="AM1297" s="63"/>
      <c r="AN1297" s="63"/>
      <c r="AO1297" s="63"/>
      <c r="AP1297" s="63"/>
      <c r="AQ1297" s="63"/>
      <c r="AT1297" s="63"/>
      <c r="AU1297" s="63"/>
      <c r="AV1297" s="63"/>
      <c r="AW1297" s="63"/>
      <c r="AX1297" s="63"/>
      <c r="AY1297" s="63"/>
      <c r="AZ1297" s="63"/>
      <c r="BA1297" s="63"/>
      <c r="BB1297" s="63"/>
      <c r="BC1297" s="63"/>
      <c r="BD1297" s="63"/>
      <c r="BE1297" s="63"/>
      <c r="BF1297" s="63"/>
      <c r="BG1297" s="63"/>
      <c r="BH1297" s="63"/>
      <c r="BI1297" s="63"/>
      <c r="BJ1297" s="63"/>
      <c r="BK1297" s="63"/>
      <c r="BL1297" s="63"/>
      <c r="BM1297" s="63"/>
      <c r="BN1297" s="63"/>
      <c r="BO1297" s="63"/>
      <c r="BR1297" s="63"/>
      <c r="BS1297" s="63"/>
      <c r="BT1297" s="63"/>
      <c r="BU1297" s="63"/>
      <c r="BV1297" s="63"/>
      <c r="BW1297" s="63"/>
      <c r="BX1297" s="63"/>
      <c r="BY1297" s="63"/>
      <c r="BZ1297" s="63"/>
      <c r="CA1297" s="63"/>
      <c r="CB1297" s="63"/>
      <c r="CC1297" s="63"/>
    </row>
    <row r="1298" spans="1:81" x14ac:dyDescent="0.35">
      <c r="A1298" s="97"/>
      <c r="B1298" s="82"/>
      <c r="C1298" s="82"/>
      <c r="D1298" s="82"/>
      <c r="E1298" s="82"/>
      <c r="F1298" s="63"/>
      <c r="G1298" s="63"/>
      <c r="H1298" s="63"/>
      <c r="I1298" s="63"/>
      <c r="J1298" s="63"/>
      <c r="K1298" s="63"/>
      <c r="L1298" s="63"/>
      <c r="M1298" s="63"/>
      <c r="N1298" s="63"/>
      <c r="O1298" s="63"/>
      <c r="P1298" s="63"/>
      <c r="Q1298" s="63"/>
      <c r="R1298" s="63"/>
      <c r="S1298" s="63"/>
      <c r="T1298" s="63"/>
      <c r="U1298" s="63"/>
      <c r="X1298" s="63"/>
      <c r="Y1298" s="63"/>
      <c r="Z1298" s="63"/>
      <c r="AA1298" s="63"/>
      <c r="AB1298" s="63"/>
      <c r="AC1298" s="63"/>
      <c r="AD1298" s="63"/>
      <c r="AE1298" s="110"/>
      <c r="AF1298" s="63"/>
      <c r="AG1298" s="63"/>
      <c r="AH1298" s="63"/>
      <c r="AI1298" s="63"/>
      <c r="AJ1298" s="63"/>
      <c r="AK1298" s="63"/>
      <c r="AL1298" s="63"/>
      <c r="AM1298" s="63"/>
      <c r="AN1298" s="63"/>
      <c r="AO1298" s="63"/>
      <c r="AP1298" s="63"/>
      <c r="AQ1298" s="63"/>
      <c r="AT1298" s="63"/>
      <c r="AU1298" s="63"/>
      <c r="AV1298" s="63"/>
      <c r="AW1298" s="63"/>
      <c r="AX1298" s="63"/>
      <c r="AY1298" s="63"/>
      <c r="AZ1298" s="63"/>
      <c r="BA1298" s="63"/>
      <c r="BB1298" s="63"/>
      <c r="BC1298" s="63"/>
      <c r="BD1298" s="63"/>
      <c r="BE1298" s="63"/>
      <c r="BF1298" s="63"/>
      <c r="BG1298" s="63"/>
      <c r="BH1298" s="63"/>
      <c r="BI1298" s="63"/>
      <c r="BJ1298" s="63"/>
      <c r="BK1298" s="63"/>
      <c r="BL1298" s="63"/>
      <c r="BM1298" s="63"/>
      <c r="BN1298" s="63"/>
      <c r="BO1298" s="63"/>
      <c r="BR1298" s="63"/>
      <c r="BS1298" s="63"/>
      <c r="BT1298" s="63"/>
      <c r="BU1298" s="63"/>
      <c r="BV1298" s="63"/>
      <c r="BW1298" s="63"/>
      <c r="BX1298" s="63"/>
      <c r="BY1298" s="63"/>
      <c r="BZ1298" s="63"/>
      <c r="CA1298" s="63"/>
      <c r="CB1298" s="63"/>
      <c r="CC1298" s="63"/>
    </row>
    <row r="1299" spans="1:81" x14ac:dyDescent="0.35">
      <c r="A1299" s="97"/>
      <c r="B1299" s="82"/>
      <c r="C1299" s="82"/>
      <c r="D1299" s="82"/>
      <c r="E1299" s="82"/>
      <c r="F1299" s="63"/>
      <c r="G1299" s="63"/>
      <c r="H1299" s="63"/>
      <c r="I1299" s="63"/>
      <c r="J1299" s="63"/>
      <c r="K1299" s="63"/>
      <c r="L1299" s="63"/>
      <c r="M1299" s="63"/>
      <c r="N1299" s="63"/>
      <c r="O1299" s="63"/>
      <c r="P1299" s="63"/>
      <c r="Q1299" s="63"/>
      <c r="R1299" s="63"/>
      <c r="S1299" s="63"/>
      <c r="T1299" s="63"/>
      <c r="U1299" s="63"/>
      <c r="X1299" s="63"/>
      <c r="Y1299" s="63"/>
      <c r="Z1299" s="63"/>
      <c r="AA1299" s="63"/>
      <c r="AB1299" s="63"/>
      <c r="AC1299" s="63"/>
      <c r="AD1299" s="63"/>
      <c r="AE1299" s="110"/>
      <c r="AF1299" s="63"/>
      <c r="AG1299" s="63"/>
      <c r="AH1299" s="63"/>
      <c r="AI1299" s="63"/>
      <c r="AJ1299" s="63"/>
      <c r="AK1299" s="63"/>
      <c r="AL1299" s="63"/>
      <c r="AM1299" s="63"/>
      <c r="AN1299" s="63"/>
      <c r="AO1299" s="63"/>
      <c r="AP1299" s="63"/>
      <c r="AQ1299" s="63"/>
      <c r="AT1299" s="63"/>
      <c r="AU1299" s="63"/>
      <c r="AV1299" s="63"/>
      <c r="AW1299" s="63"/>
      <c r="AX1299" s="63"/>
      <c r="AY1299" s="63"/>
      <c r="AZ1299" s="63"/>
      <c r="BA1299" s="63"/>
      <c r="BB1299" s="63"/>
      <c r="BC1299" s="63"/>
      <c r="BD1299" s="63"/>
      <c r="BE1299" s="63"/>
      <c r="BF1299" s="63"/>
      <c r="BG1299" s="63"/>
      <c r="BH1299" s="63"/>
      <c r="BI1299" s="63"/>
      <c r="BJ1299" s="63"/>
      <c r="BK1299" s="63"/>
      <c r="BL1299" s="63"/>
      <c r="BM1299" s="63"/>
      <c r="BN1299" s="63"/>
      <c r="BO1299" s="63"/>
      <c r="BR1299" s="63"/>
      <c r="BS1299" s="63"/>
      <c r="BT1299" s="63"/>
      <c r="BU1299" s="63"/>
      <c r="BV1299" s="63"/>
      <c r="BW1299" s="63"/>
      <c r="BX1299" s="63"/>
      <c r="BY1299" s="63"/>
      <c r="BZ1299" s="63"/>
      <c r="CA1299" s="63"/>
      <c r="CB1299" s="63"/>
      <c r="CC1299" s="63"/>
    </row>
    <row r="1300" spans="1:81" x14ac:dyDescent="0.35">
      <c r="A1300" s="97"/>
      <c r="B1300" s="82"/>
      <c r="C1300" s="82"/>
      <c r="D1300" s="82"/>
      <c r="E1300" s="82"/>
      <c r="F1300" s="63"/>
      <c r="G1300" s="63"/>
      <c r="H1300" s="63"/>
      <c r="I1300" s="63"/>
      <c r="J1300" s="63"/>
      <c r="K1300" s="63"/>
      <c r="L1300" s="63"/>
      <c r="M1300" s="63"/>
      <c r="N1300" s="63"/>
      <c r="O1300" s="63"/>
      <c r="P1300" s="63"/>
      <c r="Q1300" s="63"/>
      <c r="R1300" s="63"/>
      <c r="S1300" s="63"/>
      <c r="T1300" s="63"/>
      <c r="U1300" s="63"/>
      <c r="X1300" s="63"/>
      <c r="Y1300" s="63"/>
      <c r="Z1300" s="63"/>
      <c r="AA1300" s="63"/>
      <c r="AB1300" s="63"/>
      <c r="AC1300" s="63"/>
      <c r="AD1300" s="63"/>
      <c r="AE1300" s="110"/>
      <c r="AF1300" s="63"/>
      <c r="AG1300" s="63"/>
      <c r="AH1300" s="63"/>
      <c r="AI1300" s="63"/>
      <c r="AJ1300" s="63"/>
      <c r="AK1300" s="63"/>
      <c r="AL1300" s="63"/>
      <c r="AM1300" s="63"/>
      <c r="AN1300" s="63"/>
      <c r="AO1300" s="63"/>
      <c r="AP1300" s="63"/>
      <c r="AQ1300" s="63"/>
      <c r="AT1300" s="63"/>
      <c r="AU1300" s="63"/>
      <c r="AV1300" s="63"/>
      <c r="AW1300" s="63"/>
      <c r="AX1300" s="63"/>
      <c r="AY1300" s="63"/>
      <c r="AZ1300" s="63"/>
      <c r="BA1300" s="63"/>
      <c r="BB1300" s="63"/>
      <c r="BC1300" s="63"/>
      <c r="BD1300" s="63"/>
      <c r="BE1300" s="63"/>
      <c r="BF1300" s="63"/>
      <c r="BG1300" s="63"/>
      <c r="BH1300" s="63"/>
      <c r="BI1300" s="63"/>
      <c r="BJ1300" s="63"/>
      <c r="BK1300" s="63"/>
      <c r="BL1300" s="63"/>
      <c r="BM1300" s="63"/>
      <c r="BN1300" s="63"/>
      <c r="BO1300" s="63"/>
      <c r="BR1300" s="63"/>
      <c r="BS1300" s="63"/>
      <c r="BT1300" s="63"/>
      <c r="BU1300" s="63"/>
      <c r="BV1300" s="63"/>
      <c r="BW1300" s="63"/>
      <c r="BX1300" s="63"/>
      <c r="BY1300" s="63"/>
      <c r="BZ1300" s="63"/>
      <c r="CA1300" s="63"/>
      <c r="CB1300" s="63"/>
      <c r="CC1300" s="63"/>
    </row>
    <row r="1301" spans="1:81" x14ac:dyDescent="0.35">
      <c r="A1301" s="97"/>
      <c r="B1301" s="82"/>
      <c r="C1301" s="82"/>
      <c r="D1301" s="82"/>
      <c r="E1301" s="82"/>
      <c r="F1301" s="63"/>
      <c r="G1301" s="63"/>
      <c r="H1301" s="63"/>
      <c r="I1301" s="63"/>
      <c r="J1301" s="63"/>
      <c r="K1301" s="63"/>
      <c r="L1301" s="63"/>
      <c r="M1301" s="63"/>
      <c r="N1301" s="63"/>
      <c r="O1301" s="63"/>
      <c r="P1301" s="63"/>
      <c r="Q1301" s="63"/>
      <c r="R1301" s="63"/>
      <c r="S1301" s="63"/>
      <c r="T1301" s="63"/>
      <c r="U1301" s="63"/>
      <c r="X1301" s="63"/>
      <c r="Y1301" s="63"/>
      <c r="Z1301" s="63"/>
      <c r="AA1301" s="63"/>
      <c r="AB1301" s="63"/>
      <c r="AC1301" s="63"/>
      <c r="AD1301" s="63"/>
      <c r="AE1301" s="110"/>
      <c r="AF1301" s="63"/>
      <c r="AG1301" s="63"/>
      <c r="AH1301" s="63"/>
      <c r="AI1301" s="63"/>
      <c r="AJ1301" s="63"/>
      <c r="AK1301" s="63"/>
      <c r="AL1301" s="63"/>
      <c r="AM1301" s="63"/>
      <c r="AN1301" s="63"/>
      <c r="AO1301" s="63"/>
      <c r="AP1301" s="63"/>
      <c r="AQ1301" s="63"/>
      <c r="AT1301" s="63"/>
      <c r="AU1301" s="63"/>
      <c r="AV1301" s="63"/>
      <c r="AW1301" s="63"/>
      <c r="AX1301" s="63"/>
      <c r="AY1301" s="63"/>
      <c r="AZ1301" s="63"/>
      <c r="BA1301" s="63"/>
      <c r="BB1301" s="63"/>
      <c r="BC1301" s="63"/>
      <c r="BD1301" s="63"/>
      <c r="BE1301" s="63"/>
      <c r="BF1301" s="63"/>
      <c r="BG1301" s="63"/>
      <c r="BH1301" s="63"/>
      <c r="BI1301" s="63"/>
      <c r="BJ1301" s="63"/>
      <c r="BK1301" s="63"/>
      <c r="BL1301" s="63"/>
      <c r="BM1301" s="63"/>
      <c r="BN1301" s="63"/>
      <c r="BO1301" s="63"/>
      <c r="BR1301" s="63"/>
      <c r="BS1301" s="63"/>
      <c r="BT1301" s="63"/>
      <c r="BU1301" s="63"/>
      <c r="BV1301" s="63"/>
      <c r="BW1301" s="63"/>
      <c r="BX1301" s="63"/>
      <c r="BY1301" s="63"/>
      <c r="BZ1301" s="63"/>
      <c r="CA1301" s="63"/>
      <c r="CB1301" s="63"/>
      <c r="CC1301" s="63"/>
    </row>
    <row r="1302" spans="1:81" x14ac:dyDescent="0.35">
      <c r="A1302" s="97"/>
      <c r="B1302" s="82"/>
      <c r="C1302" s="82"/>
      <c r="D1302" s="82"/>
      <c r="E1302" s="82"/>
      <c r="F1302" s="63"/>
      <c r="G1302" s="63"/>
      <c r="H1302" s="63"/>
      <c r="I1302" s="63"/>
      <c r="J1302" s="63"/>
      <c r="K1302" s="63"/>
      <c r="L1302" s="63"/>
      <c r="M1302" s="63"/>
      <c r="N1302" s="63"/>
      <c r="O1302" s="63"/>
      <c r="P1302" s="63"/>
      <c r="Q1302" s="63"/>
      <c r="R1302" s="63"/>
      <c r="S1302" s="63"/>
      <c r="T1302" s="63"/>
      <c r="U1302" s="63"/>
      <c r="X1302" s="63"/>
      <c r="Y1302" s="63"/>
      <c r="Z1302" s="63"/>
      <c r="AA1302" s="63"/>
      <c r="AB1302" s="63"/>
      <c r="AC1302" s="63"/>
      <c r="AD1302" s="63"/>
      <c r="AE1302" s="110"/>
      <c r="AF1302" s="63"/>
      <c r="AG1302" s="63"/>
      <c r="AH1302" s="63"/>
      <c r="AI1302" s="63"/>
      <c r="AJ1302" s="63"/>
      <c r="AK1302" s="63"/>
      <c r="AL1302" s="63"/>
      <c r="AM1302" s="63"/>
      <c r="AN1302" s="63"/>
      <c r="AO1302" s="63"/>
      <c r="AP1302" s="63"/>
      <c r="AQ1302" s="63"/>
      <c r="AT1302" s="63"/>
      <c r="AU1302" s="63"/>
      <c r="AV1302" s="63"/>
      <c r="AW1302" s="63"/>
      <c r="AX1302" s="63"/>
      <c r="AY1302" s="63"/>
      <c r="AZ1302" s="63"/>
      <c r="BA1302" s="63"/>
      <c r="BB1302" s="63"/>
      <c r="BC1302" s="63"/>
      <c r="BD1302" s="63"/>
      <c r="BE1302" s="63"/>
      <c r="BF1302" s="63"/>
      <c r="BG1302" s="63"/>
      <c r="BH1302" s="63"/>
      <c r="BI1302" s="63"/>
      <c r="BJ1302" s="63"/>
      <c r="BK1302" s="63"/>
      <c r="BL1302" s="63"/>
      <c r="BM1302" s="63"/>
      <c r="BN1302" s="63"/>
      <c r="BO1302" s="63"/>
      <c r="BR1302" s="63"/>
      <c r="BS1302" s="63"/>
      <c r="BT1302" s="63"/>
      <c r="BU1302" s="63"/>
      <c r="BV1302" s="63"/>
      <c r="BW1302" s="63"/>
      <c r="BX1302" s="63"/>
      <c r="BY1302" s="63"/>
      <c r="BZ1302" s="63"/>
      <c r="CA1302" s="63"/>
      <c r="CB1302" s="63"/>
      <c r="CC1302" s="63"/>
    </row>
    <row r="1303" spans="1:81" x14ac:dyDescent="0.35">
      <c r="A1303" s="97"/>
      <c r="B1303" s="82"/>
      <c r="C1303" s="82"/>
      <c r="D1303" s="82"/>
      <c r="E1303" s="82"/>
      <c r="F1303" s="63"/>
      <c r="G1303" s="63"/>
      <c r="H1303" s="63"/>
      <c r="I1303" s="63"/>
      <c r="J1303" s="63"/>
      <c r="K1303" s="63"/>
      <c r="L1303" s="63"/>
      <c r="M1303" s="63"/>
      <c r="N1303" s="63"/>
      <c r="O1303" s="63"/>
      <c r="P1303" s="63"/>
      <c r="Q1303" s="63"/>
      <c r="R1303" s="63"/>
      <c r="S1303" s="63"/>
      <c r="T1303" s="63"/>
      <c r="U1303" s="63"/>
      <c r="X1303" s="63"/>
      <c r="Y1303" s="63"/>
      <c r="Z1303" s="63"/>
      <c r="AA1303" s="63"/>
      <c r="AB1303" s="63"/>
      <c r="AC1303" s="63"/>
      <c r="AD1303" s="63"/>
      <c r="AE1303" s="110"/>
      <c r="AF1303" s="63"/>
      <c r="AG1303" s="63"/>
      <c r="AH1303" s="63"/>
      <c r="AI1303" s="63"/>
      <c r="AJ1303" s="63"/>
      <c r="AK1303" s="63"/>
      <c r="AL1303" s="63"/>
      <c r="AM1303" s="63"/>
      <c r="AN1303" s="63"/>
      <c r="AO1303" s="63"/>
      <c r="AP1303" s="63"/>
      <c r="AQ1303" s="63"/>
      <c r="AT1303" s="63"/>
      <c r="AU1303" s="63"/>
      <c r="AV1303" s="63"/>
      <c r="AW1303" s="63"/>
      <c r="AX1303" s="63"/>
      <c r="AY1303" s="63"/>
      <c r="AZ1303" s="63"/>
      <c r="BA1303" s="63"/>
      <c r="BB1303" s="63"/>
      <c r="BC1303" s="63"/>
      <c r="BD1303" s="63"/>
      <c r="BE1303" s="63"/>
      <c r="BF1303" s="63"/>
      <c r="BG1303" s="63"/>
      <c r="BH1303" s="63"/>
      <c r="BI1303" s="63"/>
      <c r="BJ1303" s="63"/>
      <c r="BK1303" s="63"/>
      <c r="BL1303" s="63"/>
      <c r="BM1303" s="63"/>
      <c r="BN1303" s="63"/>
      <c r="BO1303" s="63"/>
      <c r="BR1303" s="63"/>
      <c r="BS1303" s="63"/>
      <c r="BT1303" s="63"/>
      <c r="BU1303" s="63"/>
      <c r="BV1303" s="63"/>
      <c r="BW1303" s="63"/>
      <c r="BX1303" s="63"/>
      <c r="BY1303" s="63"/>
      <c r="BZ1303" s="63"/>
      <c r="CA1303" s="63"/>
      <c r="CB1303" s="63"/>
      <c r="CC1303" s="63"/>
    </row>
    <row r="1304" spans="1:81" x14ac:dyDescent="0.35">
      <c r="A1304" s="97"/>
      <c r="B1304" s="82"/>
      <c r="C1304" s="82"/>
      <c r="D1304" s="82"/>
      <c r="E1304" s="82"/>
      <c r="F1304" s="63"/>
      <c r="G1304" s="63"/>
      <c r="H1304" s="63"/>
      <c r="I1304" s="63"/>
      <c r="J1304" s="63"/>
      <c r="K1304" s="63"/>
      <c r="L1304" s="63"/>
      <c r="M1304" s="63"/>
      <c r="N1304" s="63"/>
      <c r="O1304" s="63"/>
      <c r="P1304" s="63"/>
      <c r="Q1304" s="63"/>
      <c r="R1304" s="63"/>
      <c r="S1304" s="63"/>
      <c r="T1304" s="63"/>
      <c r="U1304" s="63"/>
      <c r="X1304" s="63"/>
      <c r="Y1304" s="63"/>
      <c r="Z1304" s="63"/>
      <c r="AA1304" s="63"/>
      <c r="AB1304" s="63"/>
      <c r="AC1304" s="63"/>
      <c r="AD1304" s="63"/>
      <c r="AE1304" s="110"/>
      <c r="AF1304" s="63"/>
      <c r="AG1304" s="63"/>
      <c r="AH1304" s="63"/>
      <c r="AI1304" s="63"/>
      <c r="AJ1304" s="63"/>
      <c r="AK1304" s="63"/>
      <c r="AL1304" s="63"/>
      <c r="AM1304" s="63"/>
      <c r="AN1304" s="63"/>
      <c r="AO1304" s="63"/>
      <c r="AP1304" s="63"/>
      <c r="AQ1304" s="63"/>
      <c r="AT1304" s="63"/>
      <c r="AU1304" s="63"/>
      <c r="AV1304" s="63"/>
      <c r="AW1304" s="63"/>
      <c r="AX1304" s="63"/>
      <c r="AY1304" s="63"/>
      <c r="AZ1304" s="63"/>
      <c r="BA1304" s="63"/>
      <c r="BB1304" s="63"/>
      <c r="BC1304" s="63"/>
      <c r="BD1304" s="63"/>
      <c r="BE1304" s="63"/>
      <c r="BF1304" s="63"/>
      <c r="BG1304" s="63"/>
      <c r="BH1304" s="63"/>
      <c r="BI1304" s="63"/>
      <c r="BJ1304" s="63"/>
      <c r="BK1304" s="63"/>
      <c r="BL1304" s="63"/>
      <c r="BM1304" s="63"/>
      <c r="BN1304" s="63"/>
      <c r="BO1304" s="63"/>
      <c r="BR1304" s="63"/>
      <c r="BS1304" s="63"/>
      <c r="BT1304" s="63"/>
      <c r="BU1304" s="63"/>
      <c r="BV1304" s="63"/>
      <c r="BW1304" s="63"/>
      <c r="BX1304" s="63"/>
      <c r="BY1304" s="63"/>
      <c r="BZ1304" s="63"/>
      <c r="CA1304" s="63"/>
      <c r="CB1304" s="63"/>
      <c r="CC1304" s="63"/>
    </row>
    <row r="1305" spans="1:81" x14ac:dyDescent="0.35">
      <c r="A1305" s="97"/>
      <c r="B1305" s="82"/>
      <c r="C1305" s="82"/>
      <c r="D1305" s="82"/>
      <c r="E1305" s="82"/>
      <c r="F1305" s="63"/>
      <c r="G1305" s="63"/>
      <c r="H1305" s="63"/>
      <c r="I1305" s="63"/>
      <c r="J1305" s="63"/>
      <c r="K1305" s="63"/>
      <c r="L1305" s="63"/>
      <c r="M1305" s="63"/>
      <c r="N1305" s="63"/>
      <c r="O1305" s="63"/>
      <c r="P1305" s="63"/>
      <c r="Q1305" s="63"/>
      <c r="R1305" s="63"/>
      <c r="S1305" s="63"/>
      <c r="T1305" s="63"/>
      <c r="U1305" s="63"/>
      <c r="X1305" s="63"/>
      <c r="Y1305" s="63"/>
      <c r="Z1305" s="63"/>
      <c r="AA1305" s="63"/>
      <c r="AB1305" s="63"/>
      <c r="AC1305" s="63"/>
      <c r="AD1305" s="63"/>
      <c r="AE1305" s="110"/>
      <c r="AF1305" s="63"/>
      <c r="AG1305" s="63"/>
      <c r="AH1305" s="63"/>
      <c r="AI1305" s="63"/>
      <c r="AJ1305" s="63"/>
      <c r="AK1305" s="63"/>
      <c r="AL1305" s="63"/>
      <c r="AM1305" s="63"/>
      <c r="AN1305" s="63"/>
      <c r="AO1305" s="63"/>
      <c r="AP1305" s="63"/>
      <c r="AQ1305" s="63"/>
      <c r="AT1305" s="63"/>
      <c r="AU1305" s="63"/>
      <c r="AV1305" s="63"/>
      <c r="AW1305" s="63"/>
      <c r="AX1305" s="63"/>
      <c r="AY1305" s="63"/>
      <c r="AZ1305" s="63"/>
      <c r="BA1305" s="63"/>
      <c r="BB1305" s="63"/>
      <c r="BC1305" s="63"/>
      <c r="BD1305" s="63"/>
      <c r="BE1305" s="63"/>
      <c r="BF1305" s="63"/>
      <c r="BG1305" s="63"/>
      <c r="BH1305" s="63"/>
      <c r="BI1305" s="63"/>
      <c r="BJ1305" s="63"/>
      <c r="BK1305" s="63"/>
      <c r="BL1305" s="63"/>
      <c r="BM1305" s="63"/>
      <c r="BN1305" s="63"/>
      <c r="BO1305" s="63"/>
      <c r="BR1305" s="63"/>
      <c r="BS1305" s="63"/>
      <c r="BT1305" s="63"/>
      <c r="BU1305" s="63"/>
      <c r="BV1305" s="63"/>
      <c r="BW1305" s="63"/>
      <c r="BX1305" s="63"/>
      <c r="BY1305" s="63"/>
      <c r="BZ1305" s="63"/>
      <c r="CA1305" s="63"/>
      <c r="CB1305" s="63"/>
      <c r="CC1305" s="63"/>
    </row>
    <row r="1306" spans="1:81" x14ac:dyDescent="0.35">
      <c r="A1306" s="97"/>
      <c r="B1306" s="82"/>
      <c r="C1306" s="82"/>
      <c r="D1306" s="82"/>
      <c r="E1306" s="82"/>
      <c r="F1306" s="63"/>
      <c r="G1306" s="63"/>
      <c r="H1306" s="63"/>
      <c r="I1306" s="63"/>
      <c r="J1306" s="63"/>
      <c r="K1306" s="63"/>
      <c r="L1306" s="63"/>
      <c r="M1306" s="63"/>
      <c r="N1306" s="63"/>
      <c r="O1306" s="63"/>
      <c r="P1306" s="63"/>
      <c r="Q1306" s="63"/>
      <c r="R1306" s="63"/>
      <c r="S1306" s="63"/>
      <c r="T1306" s="63"/>
      <c r="U1306" s="63"/>
      <c r="X1306" s="63"/>
      <c r="Y1306" s="63"/>
      <c r="Z1306" s="63"/>
      <c r="AA1306" s="63"/>
      <c r="AB1306" s="63"/>
      <c r="AC1306" s="63"/>
      <c r="AD1306" s="63"/>
      <c r="AE1306" s="110"/>
      <c r="AF1306" s="63"/>
      <c r="AG1306" s="63"/>
      <c r="AH1306" s="63"/>
      <c r="AI1306" s="63"/>
      <c r="AJ1306" s="63"/>
      <c r="AK1306" s="63"/>
      <c r="AL1306" s="63"/>
      <c r="AM1306" s="63"/>
      <c r="AN1306" s="63"/>
      <c r="AO1306" s="63"/>
      <c r="AP1306" s="63"/>
      <c r="AQ1306" s="63"/>
      <c r="AT1306" s="63"/>
      <c r="AU1306" s="63"/>
      <c r="AV1306" s="63"/>
      <c r="AW1306" s="63"/>
      <c r="AX1306" s="63"/>
      <c r="AY1306" s="63"/>
      <c r="AZ1306" s="63"/>
      <c r="BA1306" s="63"/>
      <c r="BB1306" s="63"/>
      <c r="BC1306" s="63"/>
      <c r="BD1306" s="63"/>
      <c r="BE1306" s="63"/>
      <c r="BF1306" s="63"/>
      <c r="BG1306" s="63"/>
      <c r="BH1306" s="63"/>
      <c r="BI1306" s="63"/>
      <c r="BJ1306" s="63"/>
      <c r="BK1306" s="63"/>
      <c r="BL1306" s="63"/>
      <c r="BM1306" s="63"/>
      <c r="BN1306" s="63"/>
      <c r="BO1306" s="63"/>
      <c r="BR1306" s="63"/>
      <c r="BS1306" s="63"/>
      <c r="BT1306" s="63"/>
      <c r="BU1306" s="63"/>
      <c r="BV1306" s="63"/>
      <c r="BW1306" s="63"/>
      <c r="BX1306" s="63"/>
      <c r="BY1306" s="63"/>
      <c r="BZ1306" s="63"/>
      <c r="CA1306" s="63"/>
      <c r="CB1306" s="63"/>
      <c r="CC1306" s="63"/>
    </row>
    <row r="1307" spans="1:81" x14ac:dyDescent="0.35">
      <c r="A1307" s="97"/>
      <c r="B1307" s="82"/>
      <c r="C1307" s="82"/>
      <c r="D1307" s="82"/>
      <c r="E1307" s="82"/>
      <c r="F1307" s="63"/>
      <c r="G1307" s="63"/>
      <c r="H1307" s="63"/>
      <c r="I1307" s="63"/>
      <c r="J1307" s="63"/>
      <c r="K1307" s="63"/>
      <c r="L1307" s="63"/>
      <c r="M1307" s="63"/>
      <c r="N1307" s="63"/>
      <c r="O1307" s="63"/>
      <c r="P1307" s="63"/>
      <c r="Q1307" s="63"/>
      <c r="R1307" s="63"/>
      <c r="S1307" s="63"/>
      <c r="T1307" s="63"/>
      <c r="U1307" s="63"/>
      <c r="X1307" s="63"/>
      <c r="Y1307" s="63"/>
      <c r="Z1307" s="63"/>
      <c r="AA1307" s="63"/>
      <c r="AB1307" s="63"/>
      <c r="AC1307" s="63"/>
      <c r="AD1307" s="63"/>
      <c r="AE1307" s="110"/>
      <c r="AF1307" s="63"/>
      <c r="AG1307" s="63"/>
      <c r="AH1307" s="63"/>
      <c r="AI1307" s="63"/>
      <c r="AJ1307" s="63"/>
      <c r="AK1307" s="63"/>
      <c r="AL1307" s="63"/>
      <c r="AM1307" s="63"/>
      <c r="AN1307" s="63"/>
      <c r="AO1307" s="63"/>
      <c r="AP1307" s="63"/>
      <c r="AQ1307" s="63"/>
      <c r="AT1307" s="63"/>
      <c r="AU1307" s="63"/>
      <c r="AV1307" s="63"/>
      <c r="AW1307" s="63"/>
      <c r="AX1307" s="63"/>
      <c r="AY1307" s="63"/>
      <c r="AZ1307" s="63"/>
      <c r="BA1307" s="63"/>
      <c r="BB1307" s="63"/>
      <c r="BC1307" s="63"/>
      <c r="BD1307" s="63"/>
      <c r="BE1307" s="63"/>
      <c r="BF1307" s="63"/>
      <c r="BG1307" s="63"/>
      <c r="BH1307" s="63"/>
      <c r="BI1307" s="63"/>
      <c r="BJ1307" s="63"/>
      <c r="BK1307" s="63"/>
      <c r="BL1307" s="63"/>
      <c r="BM1307" s="63"/>
      <c r="BN1307" s="63"/>
      <c r="BO1307" s="63"/>
      <c r="BR1307" s="63"/>
      <c r="BS1307" s="63"/>
      <c r="BT1307" s="63"/>
      <c r="BU1307" s="63"/>
      <c r="BV1307" s="63"/>
      <c r="BW1307" s="63"/>
      <c r="BX1307" s="63"/>
      <c r="BY1307" s="63"/>
      <c r="BZ1307" s="63"/>
      <c r="CA1307" s="63"/>
      <c r="CB1307" s="63"/>
      <c r="CC1307" s="63"/>
    </row>
    <row r="1308" spans="1:81" x14ac:dyDescent="0.35">
      <c r="A1308" s="97"/>
      <c r="B1308" s="82"/>
      <c r="C1308" s="82"/>
      <c r="D1308" s="82"/>
      <c r="E1308" s="82"/>
      <c r="F1308" s="63"/>
      <c r="G1308" s="63"/>
      <c r="H1308" s="63"/>
      <c r="I1308" s="63"/>
      <c r="J1308" s="63"/>
      <c r="K1308" s="63"/>
      <c r="L1308" s="63"/>
      <c r="M1308" s="63"/>
      <c r="N1308" s="63"/>
      <c r="O1308" s="63"/>
      <c r="P1308" s="63"/>
      <c r="Q1308" s="63"/>
      <c r="R1308" s="63"/>
      <c r="S1308" s="63"/>
      <c r="T1308" s="63"/>
      <c r="U1308" s="63"/>
      <c r="X1308" s="63"/>
      <c r="Y1308" s="63"/>
      <c r="Z1308" s="63"/>
      <c r="AA1308" s="63"/>
      <c r="AB1308" s="63"/>
      <c r="AC1308" s="63"/>
      <c r="AD1308" s="63"/>
      <c r="AE1308" s="110"/>
      <c r="AF1308" s="63"/>
      <c r="AG1308" s="63"/>
      <c r="AH1308" s="63"/>
      <c r="AI1308" s="63"/>
      <c r="AJ1308" s="63"/>
      <c r="AK1308" s="63"/>
      <c r="AL1308" s="63"/>
      <c r="AM1308" s="63"/>
      <c r="AN1308" s="63"/>
      <c r="AO1308" s="63"/>
      <c r="AP1308" s="63"/>
      <c r="AQ1308" s="63"/>
      <c r="AT1308" s="63"/>
      <c r="AU1308" s="63"/>
      <c r="AV1308" s="63"/>
      <c r="AW1308" s="63"/>
      <c r="AX1308" s="63"/>
      <c r="AY1308" s="63"/>
      <c r="AZ1308" s="63"/>
      <c r="BA1308" s="63"/>
      <c r="BB1308" s="63"/>
      <c r="BC1308" s="63"/>
      <c r="BD1308" s="63"/>
      <c r="BE1308" s="63"/>
      <c r="BF1308" s="63"/>
      <c r="BG1308" s="63"/>
      <c r="BH1308" s="63"/>
      <c r="BI1308" s="63"/>
      <c r="BJ1308" s="63"/>
      <c r="BK1308" s="63"/>
      <c r="BL1308" s="63"/>
      <c r="BM1308" s="63"/>
      <c r="BN1308" s="63"/>
      <c r="BO1308" s="63"/>
      <c r="BR1308" s="63"/>
      <c r="BS1308" s="63"/>
      <c r="BT1308" s="63"/>
      <c r="BU1308" s="63"/>
      <c r="BV1308" s="63"/>
      <c r="BW1308" s="63"/>
      <c r="BX1308" s="63"/>
      <c r="BY1308" s="63"/>
      <c r="BZ1308" s="63"/>
      <c r="CA1308" s="63"/>
      <c r="CB1308" s="63"/>
      <c r="CC1308" s="63"/>
    </row>
    <row r="1309" spans="1:81" x14ac:dyDescent="0.35">
      <c r="A1309" s="97"/>
      <c r="B1309" s="82"/>
      <c r="C1309" s="82"/>
      <c r="D1309" s="82"/>
      <c r="E1309" s="82"/>
      <c r="F1309" s="63"/>
      <c r="G1309" s="63"/>
      <c r="H1309" s="63"/>
      <c r="I1309" s="63"/>
      <c r="J1309" s="63"/>
      <c r="K1309" s="63"/>
      <c r="L1309" s="63"/>
      <c r="M1309" s="63"/>
      <c r="N1309" s="63"/>
      <c r="O1309" s="63"/>
      <c r="P1309" s="63"/>
      <c r="Q1309" s="63"/>
      <c r="R1309" s="63"/>
      <c r="S1309" s="63"/>
      <c r="T1309" s="63"/>
      <c r="U1309" s="63"/>
      <c r="X1309" s="63"/>
      <c r="Y1309" s="63"/>
      <c r="Z1309" s="63"/>
      <c r="AA1309" s="63"/>
      <c r="AB1309" s="63"/>
      <c r="AC1309" s="63"/>
      <c r="AD1309" s="63"/>
      <c r="AE1309" s="110"/>
      <c r="AF1309" s="63"/>
      <c r="AG1309" s="63"/>
      <c r="AH1309" s="63"/>
      <c r="AI1309" s="63"/>
      <c r="AJ1309" s="63"/>
      <c r="AK1309" s="63"/>
      <c r="AL1309" s="63"/>
      <c r="AM1309" s="63"/>
      <c r="AN1309" s="63"/>
      <c r="AO1309" s="63"/>
      <c r="AP1309" s="63"/>
      <c r="AQ1309" s="63"/>
      <c r="AT1309" s="63"/>
      <c r="AU1309" s="63"/>
      <c r="AV1309" s="63"/>
      <c r="AW1309" s="63"/>
      <c r="AX1309" s="63"/>
      <c r="AY1309" s="63"/>
      <c r="AZ1309" s="63"/>
      <c r="BA1309" s="63"/>
      <c r="BB1309" s="63"/>
      <c r="BC1309" s="63"/>
      <c r="BD1309" s="63"/>
      <c r="BE1309" s="63"/>
      <c r="BF1309" s="63"/>
      <c r="BG1309" s="63"/>
      <c r="BH1309" s="63"/>
      <c r="BI1309" s="63"/>
      <c r="BJ1309" s="63"/>
      <c r="BK1309" s="63"/>
      <c r="BL1309" s="63"/>
      <c r="BM1309" s="63"/>
      <c r="BN1309" s="63"/>
      <c r="BO1309" s="63"/>
      <c r="BR1309" s="63"/>
      <c r="BS1309" s="63"/>
      <c r="BT1309" s="63"/>
      <c r="BU1309" s="63"/>
      <c r="BV1309" s="63"/>
      <c r="BW1309" s="63"/>
      <c r="BX1309" s="63"/>
      <c r="BY1309" s="63"/>
      <c r="BZ1309" s="63"/>
      <c r="CA1309" s="63"/>
      <c r="CB1309" s="63"/>
      <c r="CC1309" s="63"/>
    </row>
    <row r="1310" spans="1:81" x14ac:dyDescent="0.35">
      <c r="A1310" s="97"/>
      <c r="B1310" s="82"/>
      <c r="C1310" s="82"/>
      <c r="D1310" s="82"/>
      <c r="E1310" s="82"/>
      <c r="F1310" s="63"/>
      <c r="G1310" s="63"/>
      <c r="H1310" s="63"/>
      <c r="I1310" s="63"/>
      <c r="J1310" s="63"/>
      <c r="K1310" s="63"/>
      <c r="L1310" s="63"/>
      <c r="M1310" s="63"/>
      <c r="N1310" s="63"/>
      <c r="O1310" s="63"/>
      <c r="P1310" s="63"/>
      <c r="Q1310" s="63"/>
      <c r="R1310" s="63"/>
      <c r="S1310" s="63"/>
      <c r="T1310" s="63"/>
      <c r="U1310" s="63"/>
      <c r="X1310" s="63"/>
      <c r="Y1310" s="63"/>
      <c r="Z1310" s="63"/>
      <c r="AA1310" s="63"/>
      <c r="AB1310" s="63"/>
      <c r="AC1310" s="63"/>
      <c r="AD1310" s="63"/>
      <c r="AE1310" s="110"/>
      <c r="AF1310" s="63"/>
      <c r="AG1310" s="63"/>
      <c r="AH1310" s="63"/>
      <c r="AI1310" s="63"/>
      <c r="AJ1310" s="63"/>
      <c r="AK1310" s="63"/>
      <c r="AL1310" s="63"/>
      <c r="AM1310" s="63"/>
      <c r="AN1310" s="63"/>
      <c r="AO1310" s="63"/>
      <c r="AP1310" s="63"/>
      <c r="AQ1310" s="63"/>
      <c r="AT1310" s="63"/>
      <c r="AU1310" s="63"/>
      <c r="AV1310" s="63"/>
      <c r="AW1310" s="63"/>
      <c r="AX1310" s="63"/>
      <c r="AY1310" s="63"/>
      <c r="AZ1310" s="63"/>
      <c r="BA1310" s="63"/>
      <c r="BB1310" s="63"/>
      <c r="BC1310" s="63"/>
      <c r="BD1310" s="63"/>
      <c r="BE1310" s="63"/>
      <c r="BF1310" s="63"/>
      <c r="BG1310" s="63"/>
      <c r="BH1310" s="63"/>
      <c r="BI1310" s="63"/>
      <c r="BJ1310" s="63"/>
      <c r="BK1310" s="63"/>
      <c r="BL1310" s="63"/>
      <c r="BM1310" s="63"/>
      <c r="BN1310" s="63"/>
      <c r="BO1310" s="63"/>
      <c r="BR1310" s="63"/>
      <c r="BS1310" s="63"/>
      <c r="BT1310" s="63"/>
      <c r="BU1310" s="63"/>
      <c r="BV1310" s="63"/>
      <c r="BW1310" s="63"/>
      <c r="BX1310" s="63"/>
      <c r="BY1310" s="63"/>
      <c r="BZ1310" s="63"/>
      <c r="CA1310" s="63"/>
      <c r="CB1310" s="63"/>
      <c r="CC1310" s="63"/>
    </row>
    <row r="1311" spans="1:81" x14ac:dyDescent="0.35">
      <c r="A1311" s="97"/>
      <c r="B1311" s="82"/>
      <c r="C1311" s="82"/>
      <c r="D1311" s="82"/>
      <c r="E1311" s="82"/>
      <c r="F1311" s="63"/>
      <c r="G1311" s="63"/>
      <c r="H1311" s="63"/>
      <c r="I1311" s="63"/>
      <c r="J1311" s="63"/>
      <c r="K1311" s="63"/>
      <c r="L1311" s="63"/>
      <c r="M1311" s="63"/>
      <c r="N1311" s="63"/>
      <c r="O1311" s="63"/>
      <c r="P1311" s="63"/>
      <c r="Q1311" s="63"/>
      <c r="R1311" s="63"/>
      <c r="S1311" s="63"/>
      <c r="T1311" s="63"/>
      <c r="U1311" s="63"/>
      <c r="X1311" s="63"/>
      <c r="Y1311" s="63"/>
      <c r="Z1311" s="63"/>
      <c r="AA1311" s="63"/>
      <c r="AB1311" s="63"/>
      <c r="AC1311" s="63"/>
      <c r="AD1311" s="63"/>
      <c r="AE1311" s="110"/>
      <c r="AF1311" s="63"/>
      <c r="AG1311" s="63"/>
      <c r="AH1311" s="63"/>
      <c r="AI1311" s="63"/>
      <c r="AJ1311" s="63"/>
      <c r="AK1311" s="63"/>
      <c r="AL1311" s="63"/>
      <c r="AM1311" s="63"/>
      <c r="AN1311" s="63"/>
      <c r="AO1311" s="63"/>
      <c r="AP1311" s="63"/>
      <c r="AQ1311" s="63"/>
      <c r="AT1311" s="63"/>
      <c r="AU1311" s="63"/>
      <c r="AV1311" s="63"/>
      <c r="AW1311" s="63"/>
      <c r="AX1311" s="63"/>
      <c r="AY1311" s="63"/>
      <c r="AZ1311" s="63"/>
      <c r="BA1311" s="63"/>
      <c r="BB1311" s="63"/>
      <c r="BC1311" s="63"/>
      <c r="BD1311" s="63"/>
      <c r="BE1311" s="63"/>
      <c r="BF1311" s="63"/>
      <c r="BG1311" s="63"/>
      <c r="BH1311" s="63"/>
      <c r="BI1311" s="63"/>
      <c r="BJ1311" s="63"/>
      <c r="BK1311" s="63"/>
      <c r="BL1311" s="63"/>
      <c r="BM1311" s="63"/>
      <c r="BN1311" s="63"/>
      <c r="BO1311" s="63"/>
      <c r="BR1311" s="63"/>
      <c r="BS1311" s="63"/>
      <c r="BT1311" s="63"/>
      <c r="BU1311" s="63"/>
      <c r="BV1311" s="63"/>
      <c r="BW1311" s="63"/>
      <c r="BX1311" s="63"/>
      <c r="BY1311" s="63"/>
      <c r="BZ1311" s="63"/>
      <c r="CA1311" s="63"/>
      <c r="CB1311" s="63"/>
      <c r="CC1311" s="63"/>
    </row>
    <row r="1312" spans="1:81" x14ac:dyDescent="0.35">
      <c r="A1312" s="97"/>
      <c r="B1312" s="82"/>
      <c r="C1312" s="82"/>
      <c r="D1312" s="82"/>
      <c r="E1312" s="82"/>
      <c r="F1312" s="63"/>
      <c r="G1312" s="63"/>
      <c r="H1312" s="63"/>
      <c r="I1312" s="63"/>
      <c r="J1312" s="63"/>
      <c r="K1312" s="63"/>
      <c r="L1312" s="63"/>
      <c r="M1312" s="63"/>
      <c r="N1312" s="63"/>
      <c r="O1312" s="63"/>
      <c r="P1312" s="63"/>
      <c r="Q1312" s="63"/>
      <c r="R1312" s="63"/>
      <c r="S1312" s="63"/>
      <c r="T1312" s="63"/>
      <c r="U1312" s="63"/>
      <c r="X1312" s="63"/>
      <c r="Y1312" s="63"/>
      <c r="Z1312" s="63"/>
      <c r="AA1312" s="63"/>
      <c r="AB1312" s="63"/>
      <c r="AC1312" s="63"/>
      <c r="AD1312" s="63"/>
      <c r="AE1312" s="110"/>
      <c r="AF1312" s="63"/>
      <c r="AG1312" s="63"/>
      <c r="AH1312" s="63"/>
      <c r="AI1312" s="63"/>
      <c r="AJ1312" s="63"/>
      <c r="AK1312" s="63"/>
      <c r="AL1312" s="63"/>
      <c r="AM1312" s="63"/>
      <c r="AN1312" s="63"/>
      <c r="AO1312" s="63"/>
      <c r="AP1312" s="63"/>
      <c r="AQ1312" s="63"/>
      <c r="AT1312" s="63"/>
      <c r="AU1312" s="63"/>
      <c r="AV1312" s="63"/>
      <c r="AW1312" s="63"/>
      <c r="AX1312" s="63"/>
      <c r="AY1312" s="63"/>
      <c r="AZ1312" s="63"/>
      <c r="BA1312" s="63"/>
      <c r="BB1312" s="63"/>
      <c r="BC1312" s="63"/>
      <c r="BD1312" s="63"/>
      <c r="BE1312" s="63"/>
      <c r="BF1312" s="63"/>
      <c r="BG1312" s="63"/>
      <c r="BH1312" s="63"/>
      <c r="BI1312" s="63"/>
      <c r="BJ1312" s="63"/>
      <c r="BK1312" s="63"/>
      <c r="BL1312" s="63"/>
      <c r="BM1312" s="63"/>
      <c r="BN1312" s="63"/>
      <c r="BO1312" s="63"/>
      <c r="BR1312" s="63"/>
      <c r="BS1312" s="63"/>
      <c r="BT1312" s="63"/>
      <c r="BU1312" s="63"/>
      <c r="BV1312" s="63"/>
      <c r="BW1312" s="63"/>
      <c r="BX1312" s="63"/>
      <c r="BY1312" s="63"/>
      <c r="BZ1312" s="63"/>
      <c r="CA1312" s="63"/>
      <c r="CB1312" s="63"/>
      <c r="CC1312" s="63"/>
    </row>
    <row r="1313" spans="1:82" x14ac:dyDescent="0.35">
      <c r="A1313" s="97"/>
      <c r="B1313" s="82"/>
      <c r="C1313" s="82"/>
      <c r="D1313" s="82"/>
      <c r="E1313" s="82"/>
      <c r="F1313" s="63"/>
      <c r="G1313" s="63"/>
      <c r="H1313" s="63"/>
      <c r="I1313" s="63"/>
      <c r="J1313" s="63"/>
      <c r="K1313" s="63"/>
      <c r="L1313" s="63"/>
      <c r="M1313" s="63"/>
      <c r="N1313" s="63"/>
      <c r="O1313" s="63"/>
      <c r="P1313" s="63"/>
      <c r="Q1313" s="63"/>
      <c r="R1313" s="63"/>
      <c r="S1313" s="63"/>
      <c r="T1313" s="63"/>
      <c r="U1313" s="63"/>
      <c r="X1313" s="63"/>
      <c r="Y1313" s="63"/>
      <c r="Z1313" s="63"/>
      <c r="AA1313" s="63"/>
      <c r="AB1313" s="63"/>
      <c r="AC1313" s="63"/>
      <c r="AD1313" s="63"/>
      <c r="AE1313" s="110"/>
      <c r="AF1313" s="63"/>
      <c r="AG1313" s="63"/>
      <c r="AH1313" s="63"/>
      <c r="AI1313" s="63"/>
      <c r="AJ1313" s="63"/>
      <c r="AK1313" s="63"/>
      <c r="AL1313" s="63"/>
      <c r="AM1313" s="63"/>
      <c r="AN1313" s="63"/>
      <c r="AO1313" s="63"/>
      <c r="AP1313" s="63"/>
      <c r="AQ1313" s="63"/>
      <c r="AT1313" s="63"/>
      <c r="AU1313" s="63"/>
      <c r="AV1313" s="63"/>
      <c r="AW1313" s="63"/>
      <c r="AX1313" s="63"/>
      <c r="AY1313" s="63"/>
      <c r="AZ1313" s="63"/>
      <c r="BA1313" s="63"/>
      <c r="BB1313" s="63"/>
      <c r="BC1313" s="63"/>
      <c r="BD1313" s="63"/>
      <c r="BE1313" s="63"/>
      <c r="BF1313" s="63"/>
      <c r="BG1313" s="63"/>
      <c r="BH1313" s="63"/>
      <c r="BI1313" s="63"/>
      <c r="BJ1313" s="63"/>
      <c r="BK1313" s="63"/>
      <c r="BL1313" s="63"/>
      <c r="BM1313" s="63"/>
      <c r="BN1313" s="63"/>
      <c r="BO1313" s="63"/>
      <c r="BR1313" s="63"/>
      <c r="BS1313" s="63"/>
      <c r="BT1313" s="63"/>
      <c r="BU1313" s="63"/>
      <c r="BV1313" s="63"/>
      <c r="BW1313" s="63"/>
      <c r="BX1313" s="63"/>
      <c r="BY1313" s="63"/>
      <c r="BZ1313" s="63"/>
      <c r="CA1313" s="63"/>
      <c r="CB1313" s="63"/>
      <c r="CC1313" s="63"/>
    </row>
    <row r="1314" spans="1:82" s="100" customFormat="1" x14ac:dyDescent="0.35">
      <c r="A1314" s="98"/>
      <c r="B1314" s="99"/>
      <c r="C1314" s="99"/>
      <c r="D1314" s="99"/>
      <c r="E1314" s="99"/>
      <c r="V1314" s="63"/>
      <c r="W1314" s="63"/>
      <c r="AE1314" s="101"/>
      <c r="AR1314" s="63"/>
      <c r="AS1314" s="63"/>
      <c r="AT1314" s="102"/>
      <c r="BO1314" s="102"/>
      <c r="BP1314" s="63"/>
      <c r="BQ1314" s="63"/>
      <c r="CD1314" s="63"/>
    </row>
    <row r="1315" spans="1:82" s="78" customFormat="1" x14ac:dyDescent="0.35">
      <c r="A1315" s="104"/>
      <c r="B1315" s="105"/>
      <c r="C1315" s="105"/>
      <c r="D1315" s="105"/>
      <c r="E1315" s="105"/>
      <c r="V1315" s="63"/>
      <c r="W1315" s="63"/>
      <c r="AE1315" s="79"/>
      <c r="AR1315" s="63"/>
      <c r="AS1315" s="63"/>
      <c r="AT1315" s="103"/>
      <c r="BO1315" s="103"/>
      <c r="BP1315" s="63"/>
      <c r="BQ1315" s="63"/>
      <c r="CD1315" s="63"/>
    </row>
    <row r="1316" spans="1:82" x14ac:dyDescent="0.35">
      <c r="A1316" s="97"/>
      <c r="B1316" s="82"/>
      <c r="C1316" s="82"/>
      <c r="D1316" s="82"/>
      <c r="E1316" s="82"/>
      <c r="F1316" s="63"/>
      <c r="G1316" s="63"/>
      <c r="H1316" s="63"/>
      <c r="I1316" s="63"/>
      <c r="J1316" s="63"/>
      <c r="K1316" s="63"/>
      <c r="L1316" s="63"/>
      <c r="M1316" s="63"/>
      <c r="N1316" s="63"/>
      <c r="O1316" s="63"/>
      <c r="P1316" s="63"/>
      <c r="Q1316" s="63"/>
      <c r="R1316" s="63"/>
      <c r="S1316" s="63"/>
      <c r="T1316" s="63"/>
      <c r="U1316" s="63"/>
      <c r="X1316" s="63"/>
      <c r="Y1316" s="63"/>
      <c r="Z1316" s="63"/>
      <c r="AA1316" s="63"/>
      <c r="AB1316" s="63"/>
      <c r="AC1316" s="63"/>
      <c r="AD1316" s="63"/>
      <c r="AE1316" s="110"/>
      <c r="AF1316" s="63"/>
      <c r="AG1316" s="63"/>
      <c r="AH1316" s="63"/>
      <c r="AI1316" s="63"/>
      <c r="AJ1316" s="63"/>
      <c r="AK1316" s="63"/>
      <c r="AL1316" s="63"/>
      <c r="AM1316" s="63"/>
      <c r="AN1316" s="63"/>
      <c r="AO1316" s="63"/>
      <c r="AP1316" s="63"/>
      <c r="AQ1316" s="63"/>
      <c r="AT1316" s="63"/>
      <c r="AU1316" s="63"/>
      <c r="AV1316" s="63"/>
      <c r="AW1316" s="63"/>
      <c r="AX1316" s="63"/>
      <c r="AY1316" s="63"/>
      <c r="AZ1316" s="63"/>
      <c r="BA1316" s="63"/>
      <c r="BB1316" s="63"/>
      <c r="BC1316" s="63"/>
      <c r="BD1316" s="63"/>
      <c r="BE1316" s="63"/>
      <c r="BF1316" s="63"/>
      <c r="BG1316" s="63"/>
      <c r="BH1316" s="63"/>
      <c r="BI1316" s="63"/>
      <c r="BJ1316" s="63"/>
      <c r="BK1316" s="63"/>
      <c r="BL1316" s="63"/>
      <c r="BM1316" s="63"/>
      <c r="BN1316" s="63"/>
      <c r="BO1316" s="63"/>
      <c r="BR1316" s="63"/>
      <c r="BS1316" s="63"/>
      <c r="BT1316" s="63"/>
      <c r="BU1316" s="63"/>
      <c r="BV1316" s="63"/>
      <c r="BW1316" s="63"/>
      <c r="BX1316" s="63"/>
      <c r="BY1316" s="63"/>
      <c r="BZ1316" s="63"/>
      <c r="CA1316" s="63"/>
      <c r="CB1316" s="63"/>
      <c r="CC1316" s="63"/>
    </row>
    <row r="1317" spans="1:82" x14ac:dyDescent="0.35">
      <c r="A1317" s="97"/>
      <c r="B1317" s="82"/>
      <c r="C1317" s="82"/>
      <c r="D1317" s="82"/>
      <c r="E1317" s="82"/>
      <c r="F1317" s="63"/>
      <c r="G1317" s="63"/>
      <c r="H1317" s="63"/>
      <c r="I1317" s="63"/>
      <c r="J1317" s="63"/>
      <c r="K1317" s="63"/>
      <c r="L1317" s="63"/>
      <c r="M1317" s="63"/>
      <c r="N1317" s="63"/>
      <c r="O1317" s="63"/>
      <c r="P1317" s="63"/>
      <c r="Q1317" s="63"/>
      <c r="R1317" s="63"/>
      <c r="S1317" s="63"/>
      <c r="T1317" s="63"/>
      <c r="U1317" s="63"/>
      <c r="X1317" s="63"/>
      <c r="Y1317" s="63"/>
      <c r="Z1317" s="63"/>
      <c r="AA1317" s="63"/>
      <c r="AB1317" s="63"/>
      <c r="AC1317" s="63"/>
      <c r="AD1317" s="63"/>
      <c r="AE1317" s="110"/>
      <c r="AF1317" s="63"/>
      <c r="AG1317" s="63"/>
      <c r="AH1317" s="63"/>
      <c r="AI1317" s="63"/>
      <c r="AJ1317" s="63"/>
      <c r="AK1317" s="63"/>
      <c r="AL1317" s="63"/>
      <c r="AM1317" s="63"/>
      <c r="AN1317" s="63"/>
      <c r="AO1317" s="63"/>
      <c r="AP1317" s="63"/>
      <c r="AQ1317" s="63"/>
      <c r="AT1317" s="63"/>
      <c r="AU1317" s="63"/>
      <c r="AV1317" s="63"/>
      <c r="AW1317" s="63"/>
      <c r="AX1317" s="63"/>
      <c r="AY1317" s="63"/>
      <c r="AZ1317" s="63"/>
      <c r="BA1317" s="63"/>
      <c r="BB1317" s="63"/>
      <c r="BC1317" s="63"/>
      <c r="BD1317" s="63"/>
      <c r="BE1317" s="63"/>
      <c r="BF1317" s="63"/>
      <c r="BG1317" s="63"/>
      <c r="BH1317" s="63"/>
      <c r="BI1317" s="63"/>
      <c r="BJ1317" s="63"/>
      <c r="BK1317" s="63"/>
      <c r="BL1317" s="63"/>
      <c r="BM1317" s="63"/>
      <c r="BN1317" s="63"/>
      <c r="BO1317" s="63"/>
      <c r="BR1317" s="63"/>
      <c r="BS1317" s="63"/>
      <c r="BT1317" s="63"/>
      <c r="BU1317" s="63"/>
      <c r="BV1317" s="63"/>
      <c r="BW1317" s="63"/>
      <c r="BX1317" s="63"/>
      <c r="BY1317" s="63"/>
      <c r="BZ1317" s="63"/>
      <c r="CA1317" s="63"/>
      <c r="CB1317" s="63"/>
      <c r="CC1317" s="63"/>
    </row>
    <row r="1318" spans="1:82" x14ac:dyDescent="0.35">
      <c r="A1318" s="97"/>
      <c r="B1318" s="82"/>
      <c r="C1318" s="82"/>
      <c r="D1318" s="82"/>
      <c r="E1318" s="82"/>
      <c r="F1318" s="63"/>
      <c r="G1318" s="63"/>
      <c r="H1318" s="63"/>
      <c r="I1318" s="63"/>
      <c r="J1318" s="63"/>
      <c r="K1318" s="63"/>
      <c r="L1318" s="63"/>
      <c r="M1318" s="63"/>
      <c r="N1318" s="63"/>
      <c r="O1318" s="63"/>
      <c r="P1318" s="63"/>
      <c r="Q1318" s="63"/>
      <c r="R1318" s="63"/>
      <c r="S1318" s="63"/>
      <c r="T1318" s="63"/>
      <c r="U1318" s="63"/>
      <c r="X1318" s="63"/>
      <c r="Y1318" s="63"/>
      <c r="Z1318" s="63"/>
      <c r="AA1318" s="63"/>
      <c r="AB1318" s="63"/>
      <c r="AC1318" s="63"/>
      <c r="AD1318" s="63"/>
      <c r="AE1318" s="110"/>
      <c r="AF1318" s="63"/>
      <c r="AG1318" s="63"/>
      <c r="AH1318" s="63"/>
      <c r="AI1318" s="63"/>
      <c r="AJ1318" s="63"/>
      <c r="AK1318" s="63"/>
      <c r="AL1318" s="63"/>
      <c r="AM1318" s="63"/>
      <c r="AN1318" s="63"/>
      <c r="AO1318" s="63"/>
      <c r="AP1318" s="63"/>
      <c r="AQ1318" s="63"/>
      <c r="AT1318" s="63"/>
      <c r="AU1318" s="63"/>
      <c r="AV1318" s="63"/>
      <c r="AW1318" s="63"/>
      <c r="AX1318" s="63"/>
      <c r="AY1318" s="63"/>
      <c r="AZ1318" s="63"/>
      <c r="BA1318" s="63"/>
      <c r="BB1318" s="63"/>
      <c r="BC1318" s="63"/>
      <c r="BD1318" s="63"/>
      <c r="BE1318" s="63"/>
      <c r="BF1318" s="63"/>
      <c r="BG1318" s="63"/>
      <c r="BH1318" s="63"/>
      <c r="BI1318" s="63"/>
      <c r="BJ1318" s="63"/>
      <c r="BK1318" s="63"/>
      <c r="BL1318" s="63"/>
      <c r="BM1318" s="63"/>
      <c r="BN1318" s="63"/>
      <c r="BO1318" s="63"/>
      <c r="BR1318" s="63"/>
      <c r="BS1318" s="63"/>
      <c r="BT1318" s="63"/>
      <c r="BU1318" s="63"/>
      <c r="BV1318" s="63"/>
      <c r="BW1318" s="63"/>
      <c r="BX1318" s="63"/>
      <c r="BY1318" s="63"/>
      <c r="BZ1318" s="63"/>
      <c r="CA1318" s="63"/>
      <c r="CB1318" s="63"/>
      <c r="CC1318" s="63"/>
    </row>
    <row r="1319" spans="1:82" x14ac:dyDescent="0.35">
      <c r="A1319" s="97"/>
      <c r="B1319" s="82"/>
      <c r="C1319" s="82"/>
      <c r="D1319" s="82"/>
      <c r="E1319" s="82"/>
      <c r="F1319" s="63"/>
      <c r="G1319" s="63"/>
      <c r="H1319" s="63"/>
      <c r="I1319" s="63"/>
      <c r="J1319" s="63"/>
      <c r="K1319" s="63"/>
      <c r="L1319" s="63"/>
      <c r="M1319" s="63"/>
      <c r="N1319" s="63"/>
      <c r="O1319" s="63"/>
      <c r="P1319" s="63"/>
      <c r="Q1319" s="63"/>
      <c r="R1319" s="63"/>
      <c r="S1319" s="63"/>
      <c r="T1319" s="63"/>
      <c r="U1319" s="63"/>
      <c r="X1319" s="63"/>
      <c r="Y1319" s="63"/>
      <c r="Z1319" s="63"/>
      <c r="AA1319" s="63"/>
      <c r="AB1319" s="63"/>
      <c r="AC1319" s="63"/>
      <c r="AD1319" s="63"/>
      <c r="AE1319" s="110"/>
      <c r="AF1319" s="63"/>
      <c r="AG1319" s="63"/>
      <c r="AH1319" s="63"/>
      <c r="AI1319" s="63"/>
      <c r="AJ1319" s="63"/>
      <c r="AK1319" s="63"/>
      <c r="AL1319" s="63"/>
      <c r="AM1319" s="63"/>
      <c r="AN1319" s="63"/>
      <c r="AO1319" s="63"/>
      <c r="AP1319" s="63"/>
      <c r="AQ1319" s="63"/>
      <c r="AT1319" s="63"/>
      <c r="AU1319" s="63"/>
      <c r="AV1319" s="63"/>
      <c r="AW1319" s="63"/>
      <c r="AX1319" s="63"/>
      <c r="AY1319" s="63"/>
      <c r="AZ1319" s="63"/>
      <c r="BA1319" s="63"/>
      <c r="BB1319" s="63"/>
      <c r="BC1319" s="63"/>
      <c r="BD1319" s="63"/>
      <c r="BE1319" s="63"/>
      <c r="BF1319" s="63"/>
      <c r="BG1319" s="63"/>
      <c r="BH1319" s="63"/>
      <c r="BI1319" s="63"/>
      <c r="BJ1319" s="63"/>
      <c r="BK1319" s="63"/>
      <c r="BL1319" s="63"/>
      <c r="BM1319" s="63"/>
      <c r="BN1319" s="63"/>
      <c r="BO1319" s="63"/>
      <c r="BR1319" s="63"/>
      <c r="BS1319" s="63"/>
      <c r="BT1319" s="63"/>
      <c r="BU1319" s="63"/>
      <c r="BV1319" s="63"/>
      <c r="BW1319" s="63"/>
      <c r="BX1319" s="63"/>
      <c r="BY1319" s="63"/>
      <c r="BZ1319" s="63"/>
      <c r="CA1319" s="63"/>
      <c r="CB1319" s="63"/>
      <c r="CC1319" s="63"/>
    </row>
    <row r="1320" spans="1:82" x14ac:dyDescent="0.35">
      <c r="A1320" s="97"/>
      <c r="B1320" s="82"/>
      <c r="C1320" s="82"/>
      <c r="D1320" s="82"/>
      <c r="E1320" s="82"/>
      <c r="F1320" s="63"/>
      <c r="G1320" s="63"/>
      <c r="H1320" s="63"/>
      <c r="I1320" s="63"/>
      <c r="J1320" s="63"/>
      <c r="K1320" s="63"/>
      <c r="L1320" s="63"/>
      <c r="M1320" s="63"/>
      <c r="N1320" s="63"/>
      <c r="O1320" s="63"/>
      <c r="P1320" s="63"/>
      <c r="Q1320" s="63"/>
      <c r="R1320" s="63"/>
      <c r="S1320" s="63"/>
      <c r="T1320" s="63"/>
      <c r="U1320" s="63"/>
      <c r="X1320" s="63"/>
      <c r="Y1320" s="63"/>
      <c r="Z1320" s="63"/>
      <c r="AA1320" s="63"/>
      <c r="AB1320" s="63"/>
      <c r="AC1320" s="63"/>
      <c r="AD1320" s="63"/>
      <c r="AE1320" s="110"/>
      <c r="AF1320" s="63"/>
      <c r="AG1320" s="63"/>
      <c r="AH1320" s="63"/>
      <c r="AI1320" s="63"/>
      <c r="AJ1320" s="63"/>
      <c r="AK1320" s="63"/>
      <c r="AL1320" s="63"/>
      <c r="AM1320" s="63"/>
      <c r="AN1320" s="63"/>
      <c r="AO1320" s="63"/>
      <c r="AP1320" s="63"/>
      <c r="AQ1320" s="63"/>
      <c r="AT1320" s="63"/>
      <c r="AU1320" s="63"/>
      <c r="AV1320" s="63"/>
      <c r="AW1320" s="63"/>
      <c r="AX1320" s="63"/>
      <c r="AY1320" s="63"/>
      <c r="AZ1320" s="63"/>
      <c r="BA1320" s="63"/>
      <c r="BB1320" s="63"/>
      <c r="BC1320" s="63"/>
      <c r="BD1320" s="63"/>
      <c r="BE1320" s="63"/>
      <c r="BF1320" s="63"/>
      <c r="BG1320" s="63"/>
      <c r="BH1320" s="63"/>
      <c r="BI1320" s="63"/>
      <c r="BJ1320" s="63"/>
      <c r="BK1320" s="63"/>
      <c r="BL1320" s="63"/>
      <c r="BM1320" s="63"/>
      <c r="BN1320" s="63"/>
      <c r="BO1320" s="63"/>
      <c r="BR1320" s="63"/>
      <c r="BS1320" s="63"/>
      <c r="BT1320" s="63"/>
      <c r="BU1320" s="63"/>
      <c r="BV1320" s="63"/>
      <c r="BW1320" s="63"/>
      <c r="BX1320" s="63"/>
      <c r="BY1320" s="63"/>
      <c r="BZ1320" s="63"/>
      <c r="CA1320" s="63"/>
      <c r="CB1320" s="63"/>
      <c r="CC1320" s="63"/>
    </row>
    <row r="1321" spans="1:82" x14ac:dyDescent="0.35">
      <c r="A1321" s="97"/>
      <c r="B1321" s="82"/>
      <c r="C1321" s="82"/>
      <c r="D1321" s="82"/>
      <c r="E1321" s="82"/>
      <c r="F1321" s="63"/>
      <c r="G1321" s="63"/>
      <c r="H1321" s="63"/>
      <c r="I1321" s="63"/>
      <c r="J1321" s="63"/>
      <c r="K1321" s="63"/>
      <c r="L1321" s="63"/>
      <c r="M1321" s="63"/>
      <c r="N1321" s="63"/>
      <c r="O1321" s="63"/>
      <c r="P1321" s="63"/>
      <c r="Q1321" s="63"/>
      <c r="R1321" s="63"/>
      <c r="S1321" s="63"/>
      <c r="T1321" s="63"/>
      <c r="U1321" s="63"/>
      <c r="X1321" s="63"/>
      <c r="Y1321" s="63"/>
      <c r="Z1321" s="63"/>
      <c r="AA1321" s="63"/>
      <c r="AB1321" s="63"/>
      <c r="AC1321" s="63"/>
      <c r="AD1321" s="63"/>
      <c r="AE1321" s="110"/>
      <c r="AF1321" s="63"/>
      <c r="AG1321" s="63"/>
      <c r="AH1321" s="63"/>
      <c r="AI1321" s="63"/>
      <c r="AJ1321" s="63"/>
      <c r="AK1321" s="63"/>
      <c r="AL1321" s="63"/>
      <c r="AM1321" s="63"/>
      <c r="AN1321" s="63"/>
      <c r="AO1321" s="63"/>
      <c r="AP1321" s="63"/>
      <c r="AQ1321" s="63"/>
      <c r="AT1321" s="63"/>
      <c r="AU1321" s="63"/>
      <c r="AV1321" s="63"/>
      <c r="AW1321" s="63"/>
      <c r="AX1321" s="63"/>
      <c r="AY1321" s="63"/>
      <c r="AZ1321" s="63"/>
      <c r="BA1321" s="63"/>
      <c r="BB1321" s="63"/>
      <c r="BC1321" s="63"/>
      <c r="BD1321" s="63"/>
      <c r="BE1321" s="63"/>
      <c r="BF1321" s="63"/>
      <c r="BG1321" s="63"/>
      <c r="BH1321" s="63"/>
      <c r="BI1321" s="63"/>
      <c r="BJ1321" s="63"/>
      <c r="BK1321" s="63"/>
      <c r="BL1321" s="63"/>
      <c r="BM1321" s="63"/>
      <c r="BN1321" s="63"/>
      <c r="BO1321" s="63"/>
      <c r="BR1321" s="63"/>
      <c r="BS1321" s="63"/>
      <c r="BT1321" s="63"/>
      <c r="BU1321" s="63"/>
      <c r="BV1321" s="63"/>
      <c r="BW1321" s="63"/>
      <c r="BX1321" s="63"/>
      <c r="BY1321" s="63"/>
      <c r="BZ1321" s="63"/>
      <c r="CA1321" s="63"/>
      <c r="CB1321" s="63"/>
      <c r="CC1321" s="63"/>
    </row>
    <row r="1322" spans="1:82" x14ac:dyDescent="0.35">
      <c r="A1322" s="97"/>
      <c r="B1322" s="82"/>
      <c r="C1322" s="82"/>
      <c r="D1322" s="82"/>
      <c r="E1322" s="82"/>
      <c r="F1322" s="63"/>
      <c r="G1322" s="63"/>
      <c r="H1322" s="63"/>
      <c r="I1322" s="63"/>
      <c r="J1322" s="63"/>
      <c r="K1322" s="63"/>
      <c r="L1322" s="63"/>
      <c r="M1322" s="63"/>
      <c r="N1322" s="63"/>
      <c r="O1322" s="63"/>
      <c r="P1322" s="63"/>
      <c r="Q1322" s="63"/>
      <c r="R1322" s="63"/>
      <c r="S1322" s="63"/>
      <c r="T1322" s="63"/>
      <c r="U1322" s="63"/>
      <c r="X1322" s="63"/>
      <c r="Y1322" s="63"/>
      <c r="Z1322" s="63"/>
      <c r="AA1322" s="63"/>
      <c r="AB1322" s="63"/>
      <c r="AC1322" s="63"/>
      <c r="AD1322" s="63"/>
      <c r="AE1322" s="110"/>
      <c r="AF1322" s="63"/>
      <c r="AG1322" s="63"/>
      <c r="AH1322" s="63"/>
      <c r="AI1322" s="63"/>
      <c r="AJ1322" s="63"/>
      <c r="AK1322" s="63"/>
      <c r="AL1322" s="63"/>
      <c r="AM1322" s="63"/>
      <c r="AN1322" s="63"/>
      <c r="AO1322" s="63"/>
      <c r="AP1322" s="63"/>
      <c r="AQ1322" s="63"/>
      <c r="AT1322" s="63"/>
      <c r="AU1322" s="63"/>
      <c r="AV1322" s="63"/>
      <c r="AW1322" s="63"/>
      <c r="AX1322" s="63"/>
      <c r="AY1322" s="63"/>
      <c r="AZ1322" s="63"/>
      <c r="BA1322" s="63"/>
      <c r="BB1322" s="63"/>
      <c r="BC1322" s="63"/>
      <c r="BD1322" s="63"/>
      <c r="BE1322" s="63"/>
      <c r="BF1322" s="63"/>
      <c r="BG1322" s="63"/>
      <c r="BH1322" s="63"/>
      <c r="BI1322" s="63"/>
      <c r="BJ1322" s="63"/>
      <c r="BK1322" s="63"/>
      <c r="BL1322" s="63"/>
      <c r="BM1322" s="63"/>
      <c r="BN1322" s="63"/>
      <c r="BO1322" s="63"/>
      <c r="BR1322" s="63"/>
      <c r="BS1322" s="63"/>
      <c r="BT1322" s="63"/>
      <c r="BU1322" s="63"/>
      <c r="BV1322" s="63"/>
      <c r="BW1322" s="63"/>
      <c r="BX1322" s="63"/>
      <c r="BY1322" s="63"/>
      <c r="BZ1322" s="63"/>
      <c r="CA1322" s="63"/>
      <c r="CB1322" s="63"/>
      <c r="CC1322" s="63"/>
    </row>
    <row r="1323" spans="1:82" x14ac:dyDescent="0.35">
      <c r="A1323" s="97"/>
      <c r="B1323" s="82"/>
      <c r="C1323" s="82"/>
      <c r="D1323" s="82"/>
      <c r="E1323" s="82"/>
      <c r="F1323" s="63"/>
      <c r="G1323" s="63"/>
      <c r="H1323" s="63"/>
      <c r="I1323" s="63"/>
      <c r="J1323" s="63"/>
      <c r="K1323" s="63"/>
      <c r="L1323" s="63"/>
      <c r="M1323" s="63"/>
      <c r="N1323" s="63"/>
      <c r="O1323" s="63"/>
      <c r="P1323" s="63"/>
      <c r="Q1323" s="63"/>
      <c r="R1323" s="63"/>
      <c r="S1323" s="63"/>
      <c r="T1323" s="63"/>
      <c r="U1323" s="63"/>
      <c r="X1323" s="63"/>
      <c r="Y1323" s="63"/>
      <c r="Z1323" s="63"/>
      <c r="AA1323" s="63"/>
      <c r="AB1323" s="63"/>
      <c r="AC1323" s="63"/>
      <c r="AD1323" s="63"/>
      <c r="AE1323" s="110"/>
      <c r="AF1323" s="63"/>
      <c r="AG1323" s="63"/>
      <c r="AH1323" s="63"/>
      <c r="AI1323" s="63"/>
      <c r="AJ1323" s="63"/>
      <c r="AK1323" s="63"/>
      <c r="AL1323" s="63"/>
      <c r="AM1323" s="63"/>
      <c r="AN1323" s="63"/>
      <c r="AO1323" s="63"/>
      <c r="AP1323" s="63"/>
      <c r="AQ1323" s="63"/>
      <c r="AT1323" s="63"/>
      <c r="AU1323" s="63"/>
      <c r="AV1323" s="63"/>
      <c r="AW1323" s="63"/>
      <c r="AX1323" s="63"/>
      <c r="AY1323" s="63"/>
      <c r="AZ1323" s="63"/>
      <c r="BA1323" s="63"/>
      <c r="BB1323" s="63"/>
      <c r="BC1323" s="63"/>
      <c r="BD1323" s="63"/>
      <c r="BE1323" s="63"/>
      <c r="BF1323" s="63"/>
      <c r="BG1323" s="63"/>
      <c r="BH1323" s="63"/>
      <c r="BI1323" s="63"/>
      <c r="BJ1323" s="63"/>
      <c r="BK1323" s="63"/>
      <c r="BL1323" s="63"/>
      <c r="BM1323" s="63"/>
      <c r="BN1323" s="63"/>
      <c r="BO1323" s="63"/>
      <c r="BR1323" s="63"/>
      <c r="BS1323" s="63"/>
      <c r="BT1323" s="63"/>
      <c r="BU1323" s="63"/>
      <c r="BV1323" s="63"/>
      <c r="BW1323" s="63"/>
      <c r="BX1323" s="63"/>
      <c r="BY1323" s="63"/>
      <c r="BZ1323" s="63"/>
      <c r="CA1323" s="63"/>
      <c r="CB1323" s="63"/>
      <c r="CC1323" s="63"/>
    </row>
    <row r="1324" spans="1:82" x14ac:dyDescent="0.35">
      <c r="A1324" s="97"/>
      <c r="B1324" s="82"/>
      <c r="C1324" s="82"/>
      <c r="D1324" s="82"/>
      <c r="E1324" s="82"/>
      <c r="F1324" s="63"/>
      <c r="G1324" s="63"/>
      <c r="H1324" s="63"/>
      <c r="I1324" s="63"/>
      <c r="J1324" s="63"/>
      <c r="K1324" s="63"/>
      <c r="L1324" s="63"/>
      <c r="M1324" s="63"/>
      <c r="N1324" s="63"/>
      <c r="O1324" s="63"/>
      <c r="P1324" s="63"/>
      <c r="Q1324" s="63"/>
      <c r="R1324" s="63"/>
      <c r="S1324" s="63"/>
      <c r="T1324" s="63"/>
      <c r="U1324" s="63"/>
      <c r="X1324" s="63"/>
      <c r="Y1324" s="63"/>
      <c r="Z1324" s="63"/>
      <c r="AA1324" s="63"/>
      <c r="AB1324" s="63"/>
      <c r="AC1324" s="63"/>
      <c r="AD1324" s="63"/>
      <c r="AE1324" s="110"/>
      <c r="AF1324" s="63"/>
      <c r="AG1324" s="63"/>
      <c r="AH1324" s="63"/>
      <c r="AI1324" s="63"/>
      <c r="AJ1324" s="63"/>
      <c r="AK1324" s="63"/>
      <c r="AL1324" s="63"/>
      <c r="AM1324" s="63"/>
      <c r="AN1324" s="63"/>
      <c r="AO1324" s="63"/>
      <c r="AP1324" s="63"/>
      <c r="AQ1324" s="63"/>
      <c r="AT1324" s="63"/>
      <c r="AU1324" s="63"/>
      <c r="AV1324" s="63"/>
      <c r="AW1324" s="63"/>
      <c r="AX1324" s="63"/>
      <c r="AY1324" s="63"/>
      <c r="AZ1324" s="63"/>
      <c r="BA1324" s="63"/>
      <c r="BB1324" s="63"/>
      <c r="BC1324" s="63"/>
      <c r="BD1324" s="63"/>
      <c r="BE1324" s="63"/>
      <c r="BF1324" s="63"/>
      <c r="BG1324" s="63"/>
      <c r="BH1324" s="63"/>
      <c r="BI1324" s="63"/>
      <c r="BJ1324" s="63"/>
      <c r="BK1324" s="63"/>
      <c r="BL1324" s="63"/>
      <c r="BM1324" s="63"/>
      <c r="BN1324" s="63"/>
      <c r="BO1324" s="63"/>
      <c r="BR1324" s="63"/>
      <c r="BS1324" s="63"/>
      <c r="BT1324" s="63"/>
      <c r="BU1324" s="63"/>
      <c r="BV1324" s="63"/>
      <c r="BW1324" s="63"/>
      <c r="BX1324" s="63"/>
      <c r="BY1324" s="63"/>
      <c r="BZ1324" s="63"/>
      <c r="CA1324" s="63"/>
      <c r="CB1324" s="63"/>
      <c r="CC1324" s="63"/>
    </row>
    <row r="1325" spans="1:82" x14ac:dyDescent="0.35">
      <c r="A1325" s="97"/>
      <c r="B1325" s="82"/>
      <c r="C1325" s="82"/>
      <c r="D1325" s="82"/>
      <c r="E1325" s="82"/>
      <c r="F1325" s="63"/>
      <c r="G1325" s="63"/>
      <c r="H1325" s="63"/>
      <c r="I1325" s="63"/>
      <c r="J1325" s="63"/>
      <c r="K1325" s="63"/>
      <c r="L1325" s="63"/>
      <c r="M1325" s="63"/>
      <c r="N1325" s="63"/>
      <c r="O1325" s="63"/>
      <c r="P1325" s="63"/>
      <c r="Q1325" s="63"/>
      <c r="R1325" s="63"/>
      <c r="S1325" s="63"/>
      <c r="T1325" s="63"/>
      <c r="U1325" s="63"/>
      <c r="X1325" s="63"/>
      <c r="Y1325" s="63"/>
      <c r="Z1325" s="63"/>
      <c r="AA1325" s="63"/>
      <c r="AB1325" s="63"/>
      <c r="AC1325" s="63"/>
      <c r="AD1325" s="63"/>
      <c r="AE1325" s="110"/>
      <c r="AF1325" s="63"/>
      <c r="AG1325" s="63"/>
      <c r="AH1325" s="63"/>
      <c r="AI1325" s="63"/>
      <c r="AJ1325" s="63"/>
      <c r="AK1325" s="63"/>
      <c r="AL1325" s="63"/>
      <c r="AM1325" s="63"/>
      <c r="AN1325" s="63"/>
      <c r="AO1325" s="63"/>
      <c r="AP1325" s="63"/>
      <c r="AQ1325" s="63"/>
      <c r="AT1325" s="63"/>
      <c r="AU1325" s="63"/>
      <c r="AV1325" s="63"/>
      <c r="AW1325" s="63"/>
      <c r="AX1325" s="63"/>
      <c r="AY1325" s="63"/>
      <c r="AZ1325" s="63"/>
      <c r="BA1325" s="63"/>
      <c r="BB1325" s="63"/>
      <c r="BC1325" s="63"/>
      <c r="BD1325" s="63"/>
      <c r="BE1325" s="63"/>
      <c r="BF1325" s="63"/>
      <c r="BG1325" s="63"/>
      <c r="BH1325" s="63"/>
      <c r="BI1325" s="63"/>
      <c r="BJ1325" s="63"/>
      <c r="BK1325" s="63"/>
      <c r="BL1325" s="63"/>
      <c r="BM1325" s="63"/>
      <c r="BN1325" s="63"/>
      <c r="BO1325" s="63"/>
      <c r="BR1325" s="63"/>
      <c r="BS1325" s="63"/>
      <c r="BT1325" s="63"/>
      <c r="BU1325" s="63"/>
      <c r="BV1325" s="63"/>
      <c r="BW1325" s="63"/>
      <c r="BX1325" s="63"/>
      <c r="BY1325" s="63"/>
      <c r="BZ1325" s="63"/>
      <c r="CA1325" s="63"/>
      <c r="CB1325" s="63"/>
      <c r="CC1325" s="63"/>
    </row>
    <row r="1326" spans="1:82" x14ac:dyDescent="0.35">
      <c r="A1326" s="97"/>
      <c r="B1326" s="82"/>
      <c r="C1326" s="82"/>
      <c r="D1326" s="82"/>
      <c r="E1326" s="82"/>
      <c r="F1326" s="63"/>
      <c r="G1326" s="63"/>
      <c r="H1326" s="63"/>
      <c r="I1326" s="63"/>
      <c r="J1326" s="63"/>
      <c r="K1326" s="63"/>
      <c r="L1326" s="63"/>
      <c r="M1326" s="63"/>
      <c r="N1326" s="63"/>
      <c r="O1326" s="63"/>
      <c r="P1326" s="63"/>
      <c r="Q1326" s="63"/>
      <c r="R1326" s="63"/>
      <c r="S1326" s="63"/>
      <c r="T1326" s="63"/>
      <c r="U1326" s="63"/>
      <c r="X1326" s="63"/>
      <c r="Y1326" s="63"/>
      <c r="Z1326" s="63"/>
      <c r="AA1326" s="63"/>
      <c r="AB1326" s="63"/>
      <c r="AC1326" s="63"/>
      <c r="AD1326" s="63"/>
      <c r="AE1326" s="110"/>
      <c r="AF1326" s="63"/>
      <c r="AG1326" s="63"/>
      <c r="AH1326" s="63"/>
      <c r="AI1326" s="63"/>
      <c r="AJ1326" s="63"/>
      <c r="AK1326" s="63"/>
      <c r="AL1326" s="63"/>
      <c r="AM1326" s="63"/>
      <c r="AN1326" s="63"/>
      <c r="AO1326" s="63"/>
      <c r="AP1326" s="63"/>
      <c r="AQ1326" s="63"/>
      <c r="AT1326" s="63"/>
      <c r="AU1326" s="63"/>
      <c r="AV1326" s="63"/>
      <c r="AW1326" s="63"/>
      <c r="AX1326" s="63"/>
      <c r="AY1326" s="63"/>
      <c r="AZ1326" s="63"/>
      <c r="BA1326" s="63"/>
      <c r="BB1326" s="63"/>
      <c r="BC1326" s="63"/>
      <c r="BD1326" s="63"/>
      <c r="BE1326" s="63"/>
      <c r="BF1326" s="63"/>
      <c r="BG1326" s="63"/>
      <c r="BH1326" s="63"/>
      <c r="BI1326" s="63"/>
      <c r="BJ1326" s="63"/>
      <c r="BK1326" s="63"/>
      <c r="BL1326" s="63"/>
      <c r="BM1326" s="63"/>
      <c r="BN1326" s="63"/>
      <c r="BO1326" s="63"/>
      <c r="BR1326" s="63"/>
      <c r="BS1326" s="63"/>
      <c r="BT1326" s="63"/>
      <c r="BU1326" s="63"/>
      <c r="BV1326" s="63"/>
      <c r="BW1326" s="63"/>
      <c r="BX1326" s="63"/>
      <c r="BY1326" s="63"/>
      <c r="BZ1326" s="63"/>
      <c r="CA1326" s="63"/>
      <c r="CB1326" s="63"/>
      <c r="CC1326" s="63"/>
    </row>
    <row r="1327" spans="1:82" x14ac:dyDescent="0.35">
      <c r="A1327" s="97"/>
      <c r="B1327" s="82"/>
      <c r="C1327" s="82"/>
      <c r="D1327" s="82"/>
      <c r="E1327" s="82"/>
      <c r="F1327" s="63"/>
      <c r="G1327" s="63"/>
      <c r="H1327" s="63"/>
      <c r="I1327" s="63"/>
      <c r="J1327" s="63"/>
      <c r="K1327" s="63"/>
      <c r="L1327" s="63"/>
      <c r="M1327" s="63"/>
      <c r="N1327" s="63"/>
      <c r="O1327" s="63"/>
      <c r="P1327" s="63"/>
      <c r="Q1327" s="63"/>
      <c r="R1327" s="63"/>
      <c r="S1327" s="63"/>
      <c r="T1327" s="63"/>
      <c r="U1327" s="63"/>
      <c r="X1327" s="63"/>
      <c r="Y1327" s="63"/>
      <c r="Z1327" s="63"/>
      <c r="AA1327" s="63"/>
      <c r="AB1327" s="63"/>
      <c r="AC1327" s="63"/>
      <c r="AD1327" s="63"/>
      <c r="AE1327" s="110"/>
      <c r="AF1327" s="63"/>
      <c r="AG1327" s="63"/>
      <c r="AH1327" s="63"/>
      <c r="AI1327" s="63"/>
      <c r="AJ1327" s="63"/>
      <c r="AK1327" s="63"/>
      <c r="AL1327" s="63"/>
      <c r="AM1327" s="63"/>
      <c r="AN1327" s="63"/>
      <c r="AO1327" s="63"/>
      <c r="AP1327" s="63"/>
      <c r="AQ1327" s="63"/>
      <c r="AT1327" s="63"/>
      <c r="AU1327" s="63"/>
      <c r="AV1327" s="63"/>
      <c r="AW1327" s="63"/>
      <c r="AX1327" s="63"/>
      <c r="AY1327" s="63"/>
      <c r="AZ1327" s="63"/>
      <c r="BA1327" s="63"/>
      <c r="BB1327" s="63"/>
      <c r="BC1327" s="63"/>
      <c r="BD1327" s="63"/>
      <c r="BE1327" s="63"/>
      <c r="BF1327" s="63"/>
      <c r="BG1327" s="63"/>
      <c r="BH1327" s="63"/>
      <c r="BI1327" s="63"/>
      <c r="BJ1327" s="63"/>
      <c r="BK1327" s="63"/>
      <c r="BL1327" s="63"/>
      <c r="BM1327" s="63"/>
      <c r="BN1327" s="63"/>
      <c r="BO1327" s="63"/>
      <c r="BR1327" s="63"/>
      <c r="BS1327" s="63"/>
      <c r="BT1327" s="63"/>
      <c r="BU1327" s="63"/>
      <c r="BV1327" s="63"/>
      <c r="BW1327" s="63"/>
      <c r="BX1327" s="63"/>
      <c r="BY1327" s="63"/>
      <c r="BZ1327" s="63"/>
      <c r="CA1327" s="63"/>
      <c r="CB1327" s="63"/>
      <c r="CC1327" s="63"/>
    </row>
    <row r="1328" spans="1:82" x14ac:dyDescent="0.35">
      <c r="A1328" s="97"/>
      <c r="B1328" s="82"/>
      <c r="C1328" s="82"/>
      <c r="D1328" s="82"/>
      <c r="E1328" s="82"/>
      <c r="F1328" s="63"/>
      <c r="G1328" s="63"/>
      <c r="H1328" s="63"/>
      <c r="I1328" s="63"/>
      <c r="J1328" s="63"/>
      <c r="K1328" s="63"/>
      <c r="L1328" s="63"/>
      <c r="M1328" s="63"/>
      <c r="N1328" s="63"/>
      <c r="O1328" s="63"/>
      <c r="P1328" s="63"/>
      <c r="Q1328" s="63"/>
      <c r="R1328" s="63"/>
      <c r="S1328" s="63"/>
      <c r="T1328" s="63"/>
      <c r="U1328" s="63"/>
      <c r="X1328" s="63"/>
      <c r="Y1328" s="63"/>
      <c r="Z1328" s="63"/>
      <c r="AA1328" s="63"/>
      <c r="AB1328" s="63"/>
      <c r="AC1328" s="63"/>
      <c r="AD1328" s="63"/>
      <c r="AE1328" s="110"/>
      <c r="AF1328" s="63"/>
      <c r="AG1328" s="63"/>
      <c r="AH1328" s="63"/>
      <c r="AI1328" s="63"/>
      <c r="AJ1328" s="63"/>
      <c r="AK1328" s="63"/>
      <c r="AL1328" s="63"/>
      <c r="AM1328" s="63"/>
      <c r="AN1328" s="63"/>
      <c r="AO1328" s="63"/>
      <c r="AP1328" s="63"/>
      <c r="AQ1328" s="63"/>
      <c r="AT1328" s="63"/>
      <c r="AU1328" s="63"/>
      <c r="AV1328" s="63"/>
      <c r="AW1328" s="63"/>
      <c r="AX1328" s="63"/>
      <c r="AY1328" s="63"/>
      <c r="AZ1328" s="63"/>
      <c r="BA1328" s="63"/>
      <c r="BB1328" s="63"/>
      <c r="BC1328" s="63"/>
      <c r="BD1328" s="63"/>
      <c r="BE1328" s="63"/>
      <c r="BF1328" s="63"/>
      <c r="BG1328" s="63"/>
      <c r="BH1328" s="63"/>
      <c r="BI1328" s="63"/>
      <c r="BJ1328" s="63"/>
      <c r="BK1328" s="63"/>
      <c r="BL1328" s="63"/>
      <c r="BM1328" s="63"/>
      <c r="BN1328" s="63"/>
      <c r="BO1328" s="63"/>
      <c r="BR1328" s="63"/>
      <c r="BS1328" s="63"/>
      <c r="BT1328" s="63"/>
      <c r="BU1328" s="63"/>
      <c r="BV1328" s="63"/>
      <c r="BW1328" s="63"/>
      <c r="BX1328" s="63"/>
      <c r="BY1328" s="63"/>
      <c r="BZ1328" s="63"/>
      <c r="CA1328" s="63"/>
      <c r="CB1328" s="63"/>
      <c r="CC1328" s="63"/>
    </row>
    <row r="1329" spans="1:81" x14ac:dyDescent="0.35">
      <c r="A1329" s="97"/>
      <c r="B1329" s="82"/>
      <c r="C1329" s="82"/>
      <c r="D1329" s="82"/>
      <c r="E1329" s="82"/>
      <c r="F1329" s="63"/>
      <c r="G1329" s="63"/>
      <c r="H1329" s="63"/>
      <c r="I1329" s="63"/>
      <c r="J1329" s="63"/>
      <c r="K1329" s="63"/>
      <c r="L1329" s="63"/>
      <c r="M1329" s="63"/>
      <c r="N1329" s="63"/>
      <c r="O1329" s="63"/>
      <c r="P1329" s="63"/>
      <c r="Q1329" s="63"/>
      <c r="R1329" s="63"/>
      <c r="S1329" s="63"/>
      <c r="T1329" s="63"/>
      <c r="U1329" s="63"/>
      <c r="X1329" s="63"/>
      <c r="Y1329" s="63"/>
      <c r="Z1329" s="63"/>
      <c r="AA1329" s="63"/>
      <c r="AB1329" s="63"/>
      <c r="AC1329" s="63"/>
      <c r="AD1329" s="63"/>
      <c r="AE1329" s="110"/>
      <c r="AF1329" s="63"/>
      <c r="AG1329" s="63"/>
      <c r="AH1329" s="63"/>
      <c r="AI1329" s="63"/>
      <c r="AJ1329" s="63"/>
      <c r="AK1329" s="63"/>
      <c r="AL1329" s="63"/>
      <c r="AM1329" s="63"/>
      <c r="AN1329" s="63"/>
      <c r="AO1329" s="63"/>
      <c r="AP1329" s="63"/>
      <c r="AQ1329" s="63"/>
      <c r="AT1329" s="63"/>
      <c r="AU1329" s="63"/>
      <c r="AV1329" s="63"/>
      <c r="AW1329" s="63"/>
      <c r="AX1329" s="63"/>
      <c r="AY1329" s="63"/>
      <c r="AZ1329" s="63"/>
      <c r="BA1329" s="63"/>
      <c r="BB1329" s="63"/>
      <c r="BC1329" s="63"/>
      <c r="BD1329" s="63"/>
      <c r="BE1329" s="63"/>
      <c r="BF1329" s="63"/>
      <c r="BG1329" s="63"/>
      <c r="BH1329" s="63"/>
      <c r="BI1329" s="63"/>
      <c r="BJ1329" s="63"/>
      <c r="BK1329" s="63"/>
      <c r="BL1329" s="63"/>
      <c r="BM1329" s="63"/>
      <c r="BN1329" s="63"/>
      <c r="BO1329" s="63"/>
      <c r="BR1329" s="63"/>
      <c r="BS1329" s="63"/>
      <c r="BT1329" s="63"/>
      <c r="BU1329" s="63"/>
      <c r="BV1329" s="63"/>
      <c r="BW1329" s="63"/>
      <c r="BX1329" s="63"/>
      <c r="BY1329" s="63"/>
      <c r="BZ1329" s="63"/>
      <c r="CA1329" s="63"/>
      <c r="CB1329" s="63"/>
      <c r="CC1329" s="63"/>
    </row>
    <row r="1330" spans="1:81" x14ac:dyDescent="0.35">
      <c r="A1330" s="97"/>
      <c r="B1330" s="82"/>
      <c r="C1330" s="82"/>
      <c r="D1330" s="82"/>
      <c r="E1330" s="82"/>
      <c r="F1330" s="63"/>
      <c r="G1330" s="63"/>
      <c r="H1330" s="63"/>
      <c r="I1330" s="63"/>
      <c r="J1330" s="63"/>
      <c r="K1330" s="63"/>
      <c r="L1330" s="63"/>
      <c r="M1330" s="63"/>
      <c r="N1330" s="63"/>
      <c r="O1330" s="63"/>
      <c r="P1330" s="63"/>
      <c r="Q1330" s="63"/>
      <c r="R1330" s="63"/>
      <c r="S1330" s="63"/>
      <c r="T1330" s="63"/>
      <c r="U1330" s="63"/>
      <c r="X1330" s="63"/>
      <c r="Y1330" s="63"/>
      <c r="Z1330" s="63"/>
      <c r="AA1330" s="63"/>
      <c r="AB1330" s="63"/>
      <c r="AC1330" s="63"/>
      <c r="AD1330" s="63"/>
      <c r="AE1330" s="110"/>
      <c r="AF1330" s="63"/>
      <c r="AG1330" s="63"/>
      <c r="AH1330" s="63"/>
      <c r="AI1330" s="63"/>
      <c r="AJ1330" s="63"/>
      <c r="AK1330" s="63"/>
      <c r="AL1330" s="63"/>
      <c r="AM1330" s="63"/>
      <c r="AN1330" s="63"/>
      <c r="AO1330" s="63"/>
      <c r="AP1330" s="63"/>
      <c r="AQ1330" s="63"/>
      <c r="AT1330" s="63"/>
      <c r="AU1330" s="63"/>
      <c r="AV1330" s="63"/>
      <c r="AW1330" s="63"/>
      <c r="AX1330" s="63"/>
      <c r="AY1330" s="63"/>
      <c r="AZ1330" s="63"/>
      <c r="BA1330" s="63"/>
      <c r="BB1330" s="63"/>
      <c r="BC1330" s="63"/>
      <c r="BD1330" s="63"/>
      <c r="BE1330" s="63"/>
      <c r="BF1330" s="63"/>
      <c r="BG1330" s="63"/>
      <c r="BH1330" s="63"/>
      <c r="BI1330" s="63"/>
      <c r="BJ1330" s="63"/>
      <c r="BK1330" s="63"/>
      <c r="BL1330" s="63"/>
      <c r="BM1330" s="63"/>
      <c r="BN1330" s="63"/>
      <c r="BO1330" s="63"/>
      <c r="BR1330" s="63"/>
      <c r="BS1330" s="63"/>
      <c r="BT1330" s="63"/>
      <c r="BU1330" s="63"/>
      <c r="BV1330" s="63"/>
      <c r="BW1330" s="63"/>
      <c r="BX1330" s="63"/>
      <c r="BY1330" s="63"/>
      <c r="BZ1330" s="63"/>
      <c r="CA1330" s="63"/>
      <c r="CB1330" s="63"/>
      <c r="CC1330" s="63"/>
    </row>
    <row r="1331" spans="1:81" x14ac:dyDescent="0.35">
      <c r="A1331" s="97"/>
      <c r="B1331" s="82"/>
      <c r="C1331" s="82"/>
      <c r="D1331" s="82"/>
      <c r="E1331" s="82"/>
      <c r="F1331" s="63"/>
      <c r="G1331" s="63"/>
      <c r="H1331" s="63"/>
      <c r="I1331" s="63"/>
      <c r="J1331" s="63"/>
      <c r="K1331" s="63"/>
      <c r="L1331" s="63"/>
      <c r="M1331" s="63"/>
      <c r="N1331" s="63"/>
      <c r="O1331" s="63"/>
      <c r="P1331" s="63"/>
      <c r="Q1331" s="63"/>
      <c r="R1331" s="63"/>
      <c r="S1331" s="63"/>
      <c r="T1331" s="63"/>
      <c r="U1331" s="63"/>
      <c r="X1331" s="63"/>
      <c r="Y1331" s="63"/>
      <c r="Z1331" s="63"/>
      <c r="AA1331" s="63"/>
      <c r="AB1331" s="63"/>
      <c r="AC1331" s="63"/>
      <c r="AD1331" s="63"/>
      <c r="AE1331" s="110"/>
      <c r="AF1331" s="63"/>
      <c r="AG1331" s="63"/>
      <c r="AH1331" s="63"/>
      <c r="AI1331" s="63"/>
      <c r="AJ1331" s="63"/>
      <c r="AK1331" s="63"/>
      <c r="AL1331" s="63"/>
      <c r="AM1331" s="63"/>
      <c r="AN1331" s="63"/>
      <c r="AO1331" s="63"/>
      <c r="AP1331" s="63"/>
      <c r="AQ1331" s="63"/>
      <c r="AT1331" s="63"/>
      <c r="AU1331" s="63"/>
      <c r="AV1331" s="63"/>
      <c r="AW1331" s="63"/>
      <c r="AX1331" s="63"/>
      <c r="AY1331" s="63"/>
      <c r="AZ1331" s="63"/>
      <c r="BA1331" s="63"/>
      <c r="BB1331" s="63"/>
      <c r="BC1331" s="63"/>
      <c r="BD1331" s="63"/>
      <c r="BE1331" s="63"/>
      <c r="BF1331" s="63"/>
      <c r="BG1331" s="63"/>
      <c r="BH1331" s="63"/>
      <c r="BI1331" s="63"/>
      <c r="BJ1331" s="63"/>
      <c r="BK1331" s="63"/>
      <c r="BL1331" s="63"/>
      <c r="BM1331" s="63"/>
      <c r="BN1331" s="63"/>
      <c r="BO1331" s="63"/>
      <c r="BR1331" s="63"/>
      <c r="BS1331" s="63"/>
      <c r="BT1331" s="63"/>
      <c r="BU1331" s="63"/>
      <c r="BV1331" s="63"/>
      <c r="BW1331" s="63"/>
      <c r="BX1331" s="63"/>
      <c r="BY1331" s="63"/>
      <c r="BZ1331" s="63"/>
      <c r="CA1331" s="63"/>
      <c r="CB1331" s="63"/>
      <c r="CC1331" s="63"/>
    </row>
    <row r="1332" spans="1:81" x14ac:dyDescent="0.35">
      <c r="A1332" s="97"/>
      <c r="B1332" s="82"/>
      <c r="C1332" s="82"/>
      <c r="D1332" s="82"/>
      <c r="E1332" s="82"/>
      <c r="F1332" s="63"/>
      <c r="G1332" s="63"/>
      <c r="H1332" s="63"/>
      <c r="I1332" s="63"/>
      <c r="J1332" s="63"/>
      <c r="K1332" s="63"/>
      <c r="L1332" s="63"/>
      <c r="M1332" s="63"/>
      <c r="N1332" s="63"/>
      <c r="O1332" s="63"/>
      <c r="P1332" s="63"/>
      <c r="Q1332" s="63"/>
      <c r="R1332" s="63"/>
      <c r="S1332" s="63"/>
      <c r="T1332" s="63"/>
      <c r="U1332" s="63"/>
      <c r="X1332" s="63"/>
      <c r="Y1332" s="63"/>
      <c r="Z1332" s="63"/>
      <c r="AA1332" s="63"/>
      <c r="AB1332" s="63"/>
      <c r="AC1332" s="63"/>
      <c r="AD1332" s="63"/>
      <c r="AE1332" s="110"/>
      <c r="AF1332" s="63"/>
      <c r="AG1332" s="63"/>
      <c r="AH1332" s="63"/>
      <c r="AI1332" s="63"/>
      <c r="AJ1332" s="63"/>
      <c r="AK1332" s="63"/>
      <c r="AL1332" s="63"/>
      <c r="AM1332" s="63"/>
      <c r="AN1332" s="63"/>
      <c r="AO1332" s="63"/>
      <c r="AP1332" s="63"/>
      <c r="AQ1332" s="63"/>
      <c r="AT1332" s="63"/>
      <c r="AU1332" s="63"/>
      <c r="AV1332" s="63"/>
      <c r="AW1332" s="63"/>
      <c r="AX1332" s="63"/>
      <c r="AY1332" s="63"/>
      <c r="AZ1332" s="63"/>
      <c r="BA1332" s="63"/>
      <c r="BB1332" s="63"/>
      <c r="BC1332" s="63"/>
      <c r="BD1332" s="63"/>
      <c r="BE1332" s="63"/>
      <c r="BF1332" s="63"/>
      <c r="BG1332" s="63"/>
      <c r="BH1332" s="63"/>
      <c r="BI1332" s="63"/>
      <c r="BJ1332" s="63"/>
      <c r="BK1332" s="63"/>
      <c r="BL1332" s="63"/>
      <c r="BM1332" s="63"/>
      <c r="BN1332" s="63"/>
      <c r="BO1332" s="63"/>
      <c r="BR1332" s="63"/>
      <c r="BS1332" s="63"/>
      <c r="BT1332" s="63"/>
      <c r="BU1332" s="63"/>
      <c r="BV1332" s="63"/>
      <c r="BW1332" s="63"/>
      <c r="BX1332" s="63"/>
      <c r="BY1332" s="63"/>
      <c r="BZ1332" s="63"/>
      <c r="CA1332" s="63"/>
      <c r="CB1332" s="63"/>
      <c r="CC1332" s="63"/>
    </row>
    <row r="1333" spans="1:81" x14ac:dyDescent="0.35">
      <c r="A1333" s="97"/>
      <c r="B1333" s="82"/>
      <c r="C1333" s="82"/>
      <c r="D1333" s="82"/>
      <c r="E1333" s="82"/>
      <c r="F1333" s="63"/>
      <c r="G1333" s="63"/>
      <c r="H1333" s="63"/>
      <c r="I1333" s="63"/>
      <c r="J1333" s="63"/>
      <c r="K1333" s="63"/>
      <c r="L1333" s="63"/>
      <c r="M1333" s="63"/>
      <c r="N1333" s="63"/>
      <c r="O1333" s="63"/>
      <c r="P1333" s="63"/>
      <c r="Q1333" s="63"/>
      <c r="R1333" s="63"/>
      <c r="S1333" s="63"/>
      <c r="T1333" s="63"/>
      <c r="U1333" s="63"/>
      <c r="X1333" s="63"/>
      <c r="Y1333" s="63"/>
      <c r="Z1333" s="63"/>
      <c r="AA1333" s="63"/>
      <c r="AB1333" s="63"/>
      <c r="AC1333" s="63"/>
      <c r="AD1333" s="63"/>
      <c r="AE1333" s="110"/>
      <c r="AF1333" s="63"/>
      <c r="AG1333" s="63"/>
      <c r="AH1333" s="63"/>
      <c r="AI1333" s="63"/>
      <c r="AJ1333" s="63"/>
      <c r="AK1333" s="63"/>
      <c r="AL1333" s="63"/>
      <c r="AM1333" s="63"/>
      <c r="AN1333" s="63"/>
      <c r="AO1333" s="63"/>
      <c r="AP1333" s="63"/>
      <c r="AQ1333" s="63"/>
      <c r="AT1333" s="63"/>
      <c r="AU1333" s="63"/>
      <c r="AV1333" s="63"/>
      <c r="AW1333" s="63"/>
      <c r="AX1333" s="63"/>
      <c r="AY1333" s="63"/>
      <c r="AZ1333" s="63"/>
      <c r="BA1333" s="63"/>
      <c r="BB1333" s="63"/>
      <c r="BC1333" s="63"/>
      <c r="BD1333" s="63"/>
      <c r="BE1333" s="63"/>
      <c r="BF1333" s="63"/>
      <c r="BG1333" s="63"/>
      <c r="BH1333" s="63"/>
      <c r="BI1333" s="63"/>
      <c r="BJ1333" s="63"/>
      <c r="BK1333" s="63"/>
      <c r="BL1333" s="63"/>
      <c r="BM1333" s="63"/>
      <c r="BN1333" s="63"/>
      <c r="BO1333" s="63"/>
      <c r="BR1333" s="63"/>
      <c r="BS1333" s="63"/>
      <c r="BT1333" s="63"/>
      <c r="BU1333" s="63"/>
      <c r="BV1333" s="63"/>
      <c r="BW1333" s="63"/>
      <c r="BX1333" s="63"/>
      <c r="BY1333" s="63"/>
      <c r="BZ1333" s="63"/>
      <c r="CA1333" s="63"/>
      <c r="CB1333" s="63"/>
      <c r="CC1333" s="63"/>
    </row>
    <row r="1334" spans="1:81" x14ac:dyDescent="0.35">
      <c r="A1334" s="97"/>
      <c r="B1334" s="82"/>
      <c r="C1334" s="82"/>
      <c r="D1334" s="82"/>
      <c r="E1334" s="82"/>
      <c r="F1334" s="63"/>
      <c r="G1334" s="63"/>
      <c r="H1334" s="63"/>
      <c r="I1334" s="63"/>
      <c r="J1334" s="63"/>
      <c r="K1334" s="63"/>
      <c r="L1334" s="63"/>
      <c r="M1334" s="63"/>
      <c r="N1334" s="63"/>
      <c r="O1334" s="63"/>
      <c r="P1334" s="63"/>
      <c r="Q1334" s="63"/>
      <c r="R1334" s="63"/>
      <c r="S1334" s="63"/>
      <c r="T1334" s="63"/>
      <c r="U1334" s="63"/>
      <c r="X1334" s="63"/>
      <c r="Y1334" s="63"/>
      <c r="Z1334" s="63"/>
      <c r="AA1334" s="63"/>
      <c r="AB1334" s="63"/>
      <c r="AC1334" s="63"/>
      <c r="AD1334" s="63"/>
      <c r="AE1334" s="110"/>
      <c r="AF1334" s="63"/>
      <c r="AG1334" s="63"/>
      <c r="AH1334" s="63"/>
      <c r="AI1334" s="63"/>
      <c r="AJ1334" s="63"/>
      <c r="AK1334" s="63"/>
      <c r="AL1334" s="63"/>
      <c r="AM1334" s="63"/>
      <c r="AN1334" s="63"/>
      <c r="AO1334" s="63"/>
      <c r="AP1334" s="63"/>
      <c r="AQ1334" s="63"/>
      <c r="AT1334" s="63"/>
      <c r="AU1334" s="63"/>
      <c r="AV1334" s="63"/>
      <c r="AW1334" s="63"/>
      <c r="AX1334" s="63"/>
      <c r="AY1334" s="63"/>
      <c r="AZ1334" s="63"/>
      <c r="BA1334" s="63"/>
      <c r="BB1334" s="63"/>
      <c r="BC1334" s="63"/>
      <c r="BD1334" s="63"/>
      <c r="BE1334" s="63"/>
      <c r="BF1334" s="63"/>
      <c r="BG1334" s="63"/>
      <c r="BH1334" s="63"/>
      <c r="BI1334" s="63"/>
      <c r="BJ1334" s="63"/>
      <c r="BK1334" s="63"/>
      <c r="BL1334" s="63"/>
      <c r="BM1334" s="63"/>
      <c r="BN1334" s="63"/>
      <c r="BO1334" s="63"/>
      <c r="BR1334" s="63"/>
      <c r="BS1334" s="63"/>
      <c r="BT1334" s="63"/>
      <c r="BU1334" s="63"/>
      <c r="BV1334" s="63"/>
      <c r="BW1334" s="63"/>
      <c r="BX1334" s="63"/>
      <c r="BY1334" s="63"/>
      <c r="BZ1334" s="63"/>
      <c r="CA1334" s="63"/>
      <c r="CB1334" s="63"/>
      <c r="CC1334" s="63"/>
    </row>
    <row r="1335" spans="1:81" x14ac:dyDescent="0.35">
      <c r="A1335" s="97"/>
      <c r="B1335" s="82"/>
      <c r="C1335" s="82"/>
      <c r="D1335" s="82"/>
      <c r="E1335" s="82"/>
      <c r="F1335" s="63"/>
      <c r="G1335" s="63"/>
      <c r="H1335" s="63"/>
      <c r="I1335" s="63"/>
      <c r="J1335" s="63"/>
      <c r="K1335" s="63"/>
      <c r="L1335" s="63"/>
      <c r="M1335" s="63"/>
      <c r="N1335" s="63"/>
      <c r="O1335" s="63"/>
      <c r="P1335" s="63"/>
      <c r="Q1335" s="63"/>
      <c r="R1335" s="63"/>
      <c r="S1335" s="63"/>
      <c r="T1335" s="63"/>
      <c r="U1335" s="63"/>
      <c r="X1335" s="63"/>
      <c r="Y1335" s="63"/>
      <c r="Z1335" s="63"/>
      <c r="AA1335" s="63"/>
      <c r="AB1335" s="63"/>
      <c r="AC1335" s="63"/>
      <c r="AD1335" s="63"/>
      <c r="AE1335" s="110"/>
      <c r="AF1335" s="63"/>
      <c r="AG1335" s="63"/>
      <c r="AH1335" s="63"/>
      <c r="AI1335" s="63"/>
      <c r="AJ1335" s="63"/>
      <c r="AK1335" s="63"/>
      <c r="AL1335" s="63"/>
      <c r="AM1335" s="63"/>
      <c r="AN1335" s="63"/>
      <c r="AO1335" s="63"/>
      <c r="AP1335" s="63"/>
      <c r="AQ1335" s="63"/>
      <c r="AT1335" s="63"/>
      <c r="AU1335" s="63"/>
      <c r="AV1335" s="63"/>
      <c r="AW1335" s="63"/>
      <c r="AX1335" s="63"/>
      <c r="AY1335" s="63"/>
      <c r="AZ1335" s="63"/>
      <c r="BA1335" s="63"/>
      <c r="BB1335" s="63"/>
      <c r="BC1335" s="63"/>
      <c r="BD1335" s="63"/>
      <c r="BE1335" s="63"/>
      <c r="BF1335" s="63"/>
      <c r="BG1335" s="63"/>
      <c r="BH1335" s="63"/>
      <c r="BI1335" s="63"/>
      <c r="BJ1335" s="63"/>
      <c r="BK1335" s="63"/>
      <c r="BL1335" s="63"/>
      <c r="BM1335" s="63"/>
      <c r="BN1335" s="63"/>
      <c r="BO1335" s="63"/>
      <c r="BR1335" s="63"/>
      <c r="BS1335" s="63"/>
      <c r="BT1335" s="63"/>
      <c r="BU1335" s="63"/>
      <c r="BV1335" s="63"/>
      <c r="BW1335" s="63"/>
      <c r="BX1335" s="63"/>
      <c r="BY1335" s="63"/>
      <c r="BZ1335" s="63"/>
      <c r="CA1335" s="63"/>
      <c r="CB1335" s="63"/>
      <c r="CC1335" s="63"/>
    </row>
    <row r="1336" spans="1:81" x14ac:dyDescent="0.35">
      <c r="A1336" s="97"/>
      <c r="B1336" s="82"/>
      <c r="C1336" s="82"/>
      <c r="D1336" s="82"/>
      <c r="E1336" s="82"/>
      <c r="F1336" s="63"/>
      <c r="G1336" s="63"/>
      <c r="H1336" s="63"/>
      <c r="I1336" s="63"/>
      <c r="J1336" s="63"/>
      <c r="K1336" s="63"/>
      <c r="L1336" s="63"/>
      <c r="M1336" s="63"/>
      <c r="N1336" s="63"/>
      <c r="O1336" s="63"/>
      <c r="P1336" s="63"/>
      <c r="Q1336" s="63"/>
      <c r="R1336" s="63"/>
      <c r="S1336" s="63"/>
      <c r="T1336" s="63"/>
      <c r="U1336" s="63"/>
      <c r="X1336" s="63"/>
      <c r="Y1336" s="63"/>
      <c r="Z1336" s="63"/>
      <c r="AA1336" s="63"/>
      <c r="AB1336" s="63"/>
      <c r="AC1336" s="63"/>
      <c r="AD1336" s="63"/>
      <c r="AE1336" s="110"/>
      <c r="AF1336" s="63"/>
      <c r="AG1336" s="63"/>
      <c r="AH1336" s="63"/>
      <c r="AI1336" s="63"/>
      <c r="AJ1336" s="63"/>
      <c r="AK1336" s="63"/>
      <c r="AL1336" s="63"/>
      <c r="AM1336" s="63"/>
      <c r="AN1336" s="63"/>
      <c r="AO1336" s="63"/>
      <c r="AP1336" s="63"/>
      <c r="AQ1336" s="63"/>
      <c r="AT1336" s="63"/>
      <c r="AU1336" s="63"/>
      <c r="AV1336" s="63"/>
      <c r="AW1336" s="63"/>
      <c r="AX1336" s="63"/>
      <c r="AY1336" s="63"/>
      <c r="AZ1336" s="63"/>
      <c r="BA1336" s="63"/>
      <c r="BB1336" s="63"/>
      <c r="BC1336" s="63"/>
      <c r="BD1336" s="63"/>
      <c r="BE1336" s="63"/>
      <c r="BF1336" s="63"/>
      <c r="BG1336" s="63"/>
      <c r="BH1336" s="63"/>
      <c r="BI1336" s="63"/>
      <c r="BJ1336" s="63"/>
      <c r="BK1336" s="63"/>
      <c r="BL1336" s="63"/>
      <c r="BM1336" s="63"/>
      <c r="BN1336" s="63"/>
      <c r="BO1336" s="63"/>
      <c r="BR1336" s="63"/>
      <c r="BS1336" s="63"/>
      <c r="BT1336" s="63"/>
      <c r="BU1336" s="63"/>
      <c r="BV1336" s="63"/>
      <c r="BW1336" s="63"/>
      <c r="BX1336" s="63"/>
      <c r="BY1336" s="63"/>
      <c r="BZ1336" s="63"/>
      <c r="CA1336" s="63"/>
      <c r="CB1336" s="63"/>
      <c r="CC1336" s="63"/>
    </row>
    <row r="1337" spans="1:81" x14ac:dyDescent="0.35">
      <c r="A1337" s="97"/>
      <c r="B1337" s="82"/>
      <c r="C1337" s="82"/>
      <c r="D1337" s="82"/>
      <c r="E1337" s="82"/>
      <c r="F1337" s="63"/>
      <c r="G1337" s="63"/>
      <c r="H1337" s="63"/>
      <c r="I1337" s="63"/>
      <c r="J1337" s="63"/>
      <c r="K1337" s="63"/>
      <c r="L1337" s="63"/>
      <c r="M1337" s="63"/>
      <c r="N1337" s="63"/>
      <c r="O1337" s="63"/>
      <c r="P1337" s="63"/>
      <c r="Q1337" s="63"/>
      <c r="R1337" s="63"/>
      <c r="S1337" s="63"/>
      <c r="T1337" s="63"/>
      <c r="U1337" s="63"/>
      <c r="X1337" s="63"/>
      <c r="Y1337" s="63"/>
      <c r="Z1337" s="63"/>
      <c r="AA1337" s="63"/>
      <c r="AB1337" s="63"/>
      <c r="AC1337" s="63"/>
      <c r="AD1337" s="63"/>
      <c r="AE1337" s="110"/>
      <c r="AF1337" s="63"/>
      <c r="AG1337" s="63"/>
      <c r="AH1337" s="63"/>
      <c r="AI1337" s="63"/>
      <c r="AJ1337" s="63"/>
      <c r="AK1337" s="63"/>
      <c r="AL1337" s="63"/>
      <c r="AM1337" s="63"/>
      <c r="AN1337" s="63"/>
      <c r="AO1337" s="63"/>
      <c r="AP1337" s="63"/>
      <c r="AQ1337" s="63"/>
      <c r="AT1337" s="63"/>
      <c r="AU1337" s="63"/>
      <c r="AV1337" s="63"/>
      <c r="AW1337" s="63"/>
      <c r="AX1337" s="63"/>
      <c r="AY1337" s="63"/>
      <c r="AZ1337" s="63"/>
      <c r="BA1337" s="63"/>
      <c r="BB1337" s="63"/>
      <c r="BC1337" s="63"/>
      <c r="BD1337" s="63"/>
      <c r="BE1337" s="63"/>
      <c r="BF1337" s="63"/>
      <c r="BG1337" s="63"/>
      <c r="BH1337" s="63"/>
      <c r="BI1337" s="63"/>
      <c r="BJ1337" s="63"/>
      <c r="BK1337" s="63"/>
      <c r="BL1337" s="63"/>
      <c r="BM1337" s="63"/>
      <c r="BN1337" s="63"/>
      <c r="BO1337" s="63"/>
      <c r="BR1337" s="63"/>
      <c r="BS1337" s="63"/>
      <c r="BT1337" s="63"/>
      <c r="BU1337" s="63"/>
      <c r="BV1337" s="63"/>
      <c r="BW1337" s="63"/>
      <c r="BX1337" s="63"/>
      <c r="BY1337" s="63"/>
      <c r="BZ1337" s="63"/>
      <c r="CA1337" s="63"/>
      <c r="CB1337" s="63"/>
      <c r="CC1337" s="63"/>
    </row>
    <row r="1338" spans="1:81" x14ac:dyDescent="0.35">
      <c r="A1338" s="97"/>
      <c r="B1338" s="82"/>
      <c r="C1338" s="82"/>
      <c r="D1338" s="82"/>
      <c r="E1338" s="82"/>
      <c r="F1338" s="63"/>
      <c r="G1338" s="63"/>
      <c r="H1338" s="63"/>
      <c r="I1338" s="63"/>
      <c r="J1338" s="63"/>
      <c r="K1338" s="63"/>
      <c r="L1338" s="63"/>
      <c r="M1338" s="63"/>
      <c r="N1338" s="63"/>
      <c r="O1338" s="63"/>
      <c r="P1338" s="63"/>
      <c r="Q1338" s="63"/>
      <c r="R1338" s="63"/>
      <c r="S1338" s="63"/>
      <c r="T1338" s="63"/>
      <c r="U1338" s="63"/>
      <c r="X1338" s="63"/>
      <c r="Y1338" s="63"/>
      <c r="Z1338" s="63"/>
      <c r="AA1338" s="63"/>
      <c r="AB1338" s="63"/>
      <c r="AC1338" s="63"/>
      <c r="AD1338" s="63"/>
      <c r="AE1338" s="110"/>
      <c r="AF1338" s="63"/>
      <c r="AG1338" s="63"/>
      <c r="AH1338" s="63"/>
      <c r="AI1338" s="63"/>
      <c r="AJ1338" s="63"/>
      <c r="AK1338" s="63"/>
      <c r="AL1338" s="63"/>
      <c r="AM1338" s="63"/>
      <c r="AN1338" s="63"/>
      <c r="AO1338" s="63"/>
      <c r="AP1338" s="63"/>
      <c r="AQ1338" s="63"/>
      <c r="AT1338" s="63"/>
      <c r="AU1338" s="63"/>
      <c r="AV1338" s="63"/>
      <c r="AW1338" s="63"/>
      <c r="AX1338" s="63"/>
      <c r="AY1338" s="63"/>
      <c r="AZ1338" s="63"/>
      <c r="BA1338" s="63"/>
      <c r="BB1338" s="63"/>
      <c r="BC1338" s="63"/>
      <c r="BD1338" s="63"/>
      <c r="BE1338" s="63"/>
      <c r="BF1338" s="63"/>
      <c r="BG1338" s="63"/>
      <c r="BH1338" s="63"/>
      <c r="BI1338" s="63"/>
      <c r="BJ1338" s="63"/>
      <c r="BK1338" s="63"/>
      <c r="BL1338" s="63"/>
      <c r="BM1338" s="63"/>
      <c r="BN1338" s="63"/>
      <c r="BO1338" s="63"/>
      <c r="BR1338" s="63"/>
      <c r="BS1338" s="63"/>
      <c r="BT1338" s="63"/>
      <c r="BU1338" s="63"/>
      <c r="BV1338" s="63"/>
      <c r="BW1338" s="63"/>
      <c r="BX1338" s="63"/>
      <c r="BY1338" s="63"/>
      <c r="BZ1338" s="63"/>
      <c r="CA1338" s="63"/>
      <c r="CB1338" s="63"/>
      <c r="CC1338" s="63"/>
    </row>
    <row r="1339" spans="1:81" x14ac:dyDescent="0.35">
      <c r="A1339" s="97"/>
      <c r="B1339" s="82"/>
      <c r="C1339" s="82"/>
      <c r="D1339" s="82"/>
      <c r="E1339" s="82"/>
      <c r="F1339" s="63"/>
      <c r="G1339" s="63"/>
      <c r="H1339" s="63"/>
      <c r="I1339" s="63"/>
      <c r="J1339" s="63"/>
      <c r="K1339" s="63"/>
      <c r="L1339" s="63"/>
      <c r="M1339" s="63"/>
      <c r="N1339" s="63"/>
      <c r="O1339" s="63"/>
      <c r="P1339" s="63"/>
      <c r="Q1339" s="63"/>
      <c r="R1339" s="63"/>
      <c r="S1339" s="63"/>
      <c r="T1339" s="63"/>
      <c r="U1339" s="63"/>
      <c r="X1339" s="63"/>
      <c r="Y1339" s="63"/>
      <c r="Z1339" s="63"/>
      <c r="AA1339" s="63"/>
      <c r="AB1339" s="63"/>
      <c r="AC1339" s="63"/>
      <c r="AD1339" s="63"/>
      <c r="AE1339" s="110"/>
      <c r="AF1339" s="63"/>
      <c r="AG1339" s="63"/>
      <c r="AH1339" s="63"/>
      <c r="AI1339" s="63"/>
      <c r="AJ1339" s="63"/>
      <c r="AK1339" s="63"/>
      <c r="AL1339" s="63"/>
      <c r="AM1339" s="63"/>
      <c r="AN1339" s="63"/>
      <c r="AO1339" s="63"/>
      <c r="AP1339" s="63"/>
      <c r="AQ1339" s="63"/>
      <c r="AT1339" s="63"/>
      <c r="AU1339" s="63"/>
      <c r="AV1339" s="63"/>
      <c r="AW1339" s="63"/>
      <c r="AX1339" s="63"/>
      <c r="AY1339" s="63"/>
      <c r="AZ1339" s="63"/>
      <c r="BA1339" s="63"/>
      <c r="BB1339" s="63"/>
      <c r="BC1339" s="63"/>
      <c r="BD1339" s="63"/>
      <c r="BE1339" s="63"/>
      <c r="BF1339" s="63"/>
      <c r="BG1339" s="63"/>
      <c r="BH1339" s="63"/>
      <c r="BI1339" s="63"/>
      <c r="BJ1339" s="63"/>
      <c r="BK1339" s="63"/>
      <c r="BL1339" s="63"/>
      <c r="BM1339" s="63"/>
      <c r="BN1339" s="63"/>
      <c r="BO1339" s="63"/>
      <c r="BR1339" s="63"/>
      <c r="BS1339" s="63"/>
      <c r="BT1339" s="63"/>
      <c r="BU1339" s="63"/>
      <c r="BV1339" s="63"/>
      <c r="BW1339" s="63"/>
      <c r="BX1339" s="63"/>
      <c r="BY1339" s="63"/>
      <c r="BZ1339" s="63"/>
      <c r="CA1339" s="63"/>
      <c r="CB1339" s="63"/>
      <c r="CC1339" s="63"/>
    </row>
    <row r="1340" spans="1:81" x14ac:dyDescent="0.35">
      <c r="A1340" s="97"/>
      <c r="B1340" s="82"/>
      <c r="C1340" s="82"/>
      <c r="D1340" s="82"/>
      <c r="E1340" s="82"/>
      <c r="F1340" s="63"/>
      <c r="G1340" s="63"/>
      <c r="H1340" s="63"/>
      <c r="I1340" s="63"/>
      <c r="J1340" s="63"/>
      <c r="K1340" s="63"/>
      <c r="L1340" s="63"/>
      <c r="M1340" s="63"/>
      <c r="N1340" s="63"/>
      <c r="O1340" s="63"/>
      <c r="P1340" s="63"/>
      <c r="Q1340" s="63"/>
      <c r="R1340" s="63"/>
      <c r="S1340" s="63"/>
      <c r="T1340" s="63"/>
      <c r="U1340" s="63"/>
      <c r="X1340" s="63"/>
      <c r="Y1340" s="63"/>
      <c r="Z1340" s="63"/>
      <c r="AA1340" s="63"/>
      <c r="AB1340" s="63"/>
      <c r="AC1340" s="63"/>
      <c r="AD1340" s="63"/>
      <c r="AE1340" s="110"/>
      <c r="AF1340" s="63"/>
      <c r="AG1340" s="63"/>
      <c r="AH1340" s="63"/>
      <c r="AI1340" s="63"/>
      <c r="AJ1340" s="63"/>
      <c r="AK1340" s="63"/>
      <c r="AL1340" s="63"/>
      <c r="AM1340" s="63"/>
      <c r="AN1340" s="63"/>
      <c r="AO1340" s="63"/>
      <c r="AP1340" s="63"/>
      <c r="AQ1340" s="63"/>
      <c r="AT1340" s="63"/>
      <c r="AU1340" s="63"/>
      <c r="AV1340" s="63"/>
      <c r="AW1340" s="63"/>
      <c r="AX1340" s="63"/>
      <c r="AY1340" s="63"/>
      <c r="AZ1340" s="63"/>
      <c r="BA1340" s="63"/>
      <c r="BB1340" s="63"/>
      <c r="BC1340" s="63"/>
      <c r="BD1340" s="63"/>
      <c r="BE1340" s="63"/>
      <c r="BF1340" s="63"/>
      <c r="BG1340" s="63"/>
      <c r="BH1340" s="63"/>
      <c r="BI1340" s="63"/>
      <c r="BJ1340" s="63"/>
      <c r="BK1340" s="63"/>
      <c r="BL1340" s="63"/>
      <c r="BM1340" s="63"/>
      <c r="BN1340" s="63"/>
      <c r="BO1340" s="63"/>
      <c r="BR1340" s="63"/>
      <c r="BS1340" s="63"/>
      <c r="BT1340" s="63"/>
      <c r="BU1340" s="63"/>
      <c r="BV1340" s="63"/>
      <c r="BW1340" s="63"/>
      <c r="BX1340" s="63"/>
      <c r="BY1340" s="63"/>
      <c r="BZ1340" s="63"/>
      <c r="CA1340" s="63"/>
      <c r="CB1340" s="63"/>
      <c r="CC1340" s="63"/>
    </row>
    <row r="1341" spans="1:81" x14ac:dyDescent="0.35">
      <c r="A1341" s="97"/>
      <c r="B1341" s="82"/>
      <c r="C1341" s="82"/>
      <c r="D1341" s="82"/>
      <c r="E1341" s="82"/>
      <c r="F1341" s="63"/>
      <c r="G1341" s="63"/>
      <c r="H1341" s="63"/>
      <c r="I1341" s="63"/>
      <c r="J1341" s="63"/>
      <c r="K1341" s="63"/>
      <c r="L1341" s="63"/>
      <c r="M1341" s="63"/>
      <c r="N1341" s="63"/>
      <c r="O1341" s="63"/>
      <c r="P1341" s="63"/>
      <c r="Q1341" s="63"/>
      <c r="R1341" s="63"/>
      <c r="S1341" s="63"/>
      <c r="T1341" s="63"/>
      <c r="U1341" s="63"/>
      <c r="X1341" s="63"/>
      <c r="Y1341" s="63"/>
      <c r="Z1341" s="63"/>
      <c r="AA1341" s="63"/>
      <c r="AB1341" s="63"/>
      <c r="AC1341" s="63"/>
      <c r="AD1341" s="63"/>
      <c r="AE1341" s="110"/>
      <c r="AF1341" s="63"/>
      <c r="AG1341" s="63"/>
      <c r="AH1341" s="63"/>
      <c r="AI1341" s="63"/>
      <c r="AJ1341" s="63"/>
      <c r="AK1341" s="63"/>
      <c r="AL1341" s="63"/>
      <c r="AM1341" s="63"/>
      <c r="AN1341" s="63"/>
      <c r="AO1341" s="63"/>
      <c r="AP1341" s="63"/>
      <c r="AQ1341" s="63"/>
      <c r="AT1341" s="63"/>
      <c r="AU1341" s="63"/>
      <c r="AV1341" s="63"/>
      <c r="AW1341" s="63"/>
      <c r="AX1341" s="63"/>
      <c r="AY1341" s="63"/>
      <c r="AZ1341" s="63"/>
      <c r="BA1341" s="63"/>
      <c r="BB1341" s="63"/>
      <c r="BC1341" s="63"/>
      <c r="BD1341" s="63"/>
      <c r="BE1341" s="63"/>
      <c r="BF1341" s="63"/>
      <c r="BG1341" s="63"/>
      <c r="BH1341" s="63"/>
      <c r="BI1341" s="63"/>
      <c r="BJ1341" s="63"/>
      <c r="BK1341" s="63"/>
      <c r="BL1341" s="63"/>
      <c r="BM1341" s="63"/>
      <c r="BN1341" s="63"/>
      <c r="BO1341" s="63"/>
      <c r="BR1341" s="63"/>
      <c r="BS1341" s="63"/>
      <c r="BT1341" s="63"/>
      <c r="BU1341" s="63"/>
      <c r="BV1341" s="63"/>
      <c r="BW1341" s="63"/>
      <c r="BX1341" s="63"/>
      <c r="BY1341" s="63"/>
      <c r="BZ1341" s="63"/>
      <c r="CA1341" s="63"/>
      <c r="CB1341" s="63"/>
      <c r="CC1341" s="63"/>
    </row>
    <row r="1342" spans="1:81" x14ac:dyDescent="0.35">
      <c r="A1342" s="97"/>
      <c r="B1342" s="82"/>
      <c r="C1342" s="82"/>
      <c r="D1342" s="82"/>
      <c r="E1342" s="82"/>
      <c r="F1342" s="63"/>
      <c r="G1342" s="63"/>
      <c r="H1342" s="63"/>
      <c r="I1342" s="63"/>
      <c r="J1342" s="63"/>
      <c r="K1342" s="63"/>
      <c r="L1342" s="63"/>
      <c r="M1342" s="63"/>
      <c r="N1342" s="63"/>
      <c r="O1342" s="63"/>
      <c r="P1342" s="63"/>
      <c r="Q1342" s="63"/>
      <c r="R1342" s="63"/>
      <c r="S1342" s="63"/>
      <c r="T1342" s="63"/>
      <c r="U1342" s="63"/>
      <c r="X1342" s="63"/>
      <c r="Y1342" s="63"/>
      <c r="Z1342" s="63"/>
      <c r="AA1342" s="63"/>
      <c r="AB1342" s="63"/>
      <c r="AC1342" s="63"/>
      <c r="AD1342" s="63"/>
      <c r="AE1342" s="110"/>
      <c r="AF1342" s="63"/>
      <c r="AG1342" s="63"/>
      <c r="AH1342" s="63"/>
      <c r="AI1342" s="63"/>
      <c r="AJ1342" s="63"/>
      <c r="AK1342" s="63"/>
      <c r="AL1342" s="63"/>
      <c r="AM1342" s="63"/>
      <c r="AN1342" s="63"/>
      <c r="AO1342" s="63"/>
      <c r="AP1342" s="63"/>
      <c r="AQ1342" s="63"/>
      <c r="AT1342" s="63"/>
      <c r="AU1342" s="63"/>
      <c r="AV1342" s="63"/>
      <c r="AW1342" s="63"/>
      <c r="AX1342" s="63"/>
      <c r="AY1342" s="63"/>
      <c r="AZ1342" s="63"/>
      <c r="BA1342" s="63"/>
      <c r="BB1342" s="63"/>
      <c r="BC1342" s="63"/>
      <c r="BD1342" s="63"/>
      <c r="BE1342" s="63"/>
      <c r="BF1342" s="63"/>
      <c r="BG1342" s="63"/>
      <c r="BH1342" s="63"/>
      <c r="BI1342" s="63"/>
      <c r="BJ1342" s="63"/>
      <c r="BK1342" s="63"/>
      <c r="BL1342" s="63"/>
      <c r="BM1342" s="63"/>
      <c r="BN1342" s="63"/>
      <c r="BO1342" s="63"/>
      <c r="BR1342" s="63"/>
      <c r="BS1342" s="63"/>
      <c r="BT1342" s="63"/>
      <c r="BU1342" s="63"/>
      <c r="BV1342" s="63"/>
      <c r="BW1342" s="63"/>
      <c r="BX1342" s="63"/>
      <c r="BY1342" s="63"/>
      <c r="BZ1342" s="63"/>
      <c r="CA1342" s="63"/>
      <c r="CB1342" s="63"/>
      <c r="CC1342" s="63"/>
    </row>
    <row r="1343" spans="1:81" x14ac:dyDescent="0.35">
      <c r="A1343" s="97"/>
      <c r="B1343" s="82"/>
      <c r="C1343" s="82"/>
      <c r="D1343" s="82"/>
      <c r="E1343" s="82"/>
      <c r="F1343" s="63"/>
      <c r="G1343" s="63"/>
      <c r="H1343" s="63"/>
      <c r="I1343" s="63"/>
      <c r="J1343" s="63"/>
      <c r="K1343" s="63"/>
      <c r="L1343" s="63"/>
      <c r="M1343" s="63"/>
      <c r="N1343" s="63"/>
      <c r="O1343" s="63"/>
      <c r="P1343" s="63"/>
      <c r="Q1343" s="63"/>
      <c r="R1343" s="63"/>
      <c r="S1343" s="63"/>
      <c r="T1343" s="63"/>
      <c r="U1343" s="63"/>
      <c r="X1343" s="63"/>
      <c r="Y1343" s="63"/>
      <c r="Z1343" s="63"/>
      <c r="AA1343" s="63"/>
      <c r="AB1343" s="63"/>
      <c r="AC1343" s="63"/>
      <c r="AD1343" s="63"/>
      <c r="AE1343" s="110"/>
      <c r="AF1343" s="63"/>
      <c r="AG1343" s="63"/>
      <c r="AH1343" s="63"/>
      <c r="AI1343" s="63"/>
      <c r="AJ1343" s="63"/>
      <c r="AK1343" s="63"/>
      <c r="AL1343" s="63"/>
      <c r="AM1343" s="63"/>
      <c r="AN1343" s="63"/>
      <c r="AO1343" s="63"/>
      <c r="AP1343" s="63"/>
      <c r="AQ1343" s="63"/>
      <c r="AT1343" s="63"/>
      <c r="AU1343" s="63"/>
      <c r="AV1343" s="63"/>
      <c r="AW1343" s="63"/>
      <c r="AX1343" s="63"/>
      <c r="AY1343" s="63"/>
      <c r="AZ1343" s="63"/>
      <c r="BA1343" s="63"/>
      <c r="BB1343" s="63"/>
      <c r="BC1343" s="63"/>
      <c r="BD1343" s="63"/>
      <c r="BE1343" s="63"/>
      <c r="BF1343" s="63"/>
      <c r="BG1343" s="63"/>
      <c r="BH1343" s="63"/>
      <c r="BI1343" s="63"/>
      <c r="BJ1343" s="63"/>
      <c r="BK1343" s="63"/>
      <c r="BL1343" s="63"/>
      <c r="BM1343" s="63"/>
      <c r="BN1343" s="63"/>
      <c r="BO1343" s="63"/>
      <c r="BR1343" s="63"/>
      <c r="BS1343" s="63"/>
      <c r="BT1343" s="63"/>
      <c r="BU1343" s="63"/>
      <c r="BV1343" s="63"/>
      <c r="BW1343" s="63"/>
      <c r="BX1343" s="63"/>
      <c r="BY1343" s="63"/>
      <c r="BZ1343" s="63"/>
      <c r="CA1343" s="63"/>
      <c r="CB1343" s="63"/>
      <c r="CC1343" s="63"/>
    </row>
    <row r="1344" spans="1:81" x14ac:dyDescent="0.35">
      <c r="A1344" s="97"/>
      <c r="B1344" s="82"/>
      <c r="C1344" s="82"/>
      <c r="D1344" s="82"/>
      <c r="E1344" s="82"/>
      <c r="F1344" s="63"/>
      <c r="G1344" s="63"/>
      <c r="H1344" s="63"/>
      <c r="I1344" s="63"/>
      <c r="J1344" s="63"/>
      <c r="K1344" s="63"/>
      <c r="L1344" s="63"/>
      <c r="M1344" s="63"/>
      <c r="N1344" s="63"/>
      <c r="O1344" s="63"/>
      <c r="P1344" s="63"/>
      <c r="Q1344" s="63"/>
      <c r="R1344" s="63"/>
      <c r="S1344" s="63"/>
      <c r="T1344" s="63"/>
      <c r="U1344" s="63"/>
      <c r="X1344" s="63"/>
      <c r="Y1344" s="63"/>
      <c r="Z1344" s="63"/>
      <c r="AA1344" s="63"/>
      <c r="AB1344" s="63"/>
      <c r="AC1344" s="63"/>
      <c r="AD1344" s="63"/>
      <c r="AE1344" s="110"/>
      <c r="AF1344" s="63"/>
      <c r="AG1344" s="63"/>
      <c r="AH1344" s="63"/>
      <c r="AI1344" s="63"/>
      <c r="AJ1344" s="63"/>
      <c r="AK1344" s="63"/>
      <c r="AL1344" s="63"/>
      <c r="AM1344" s="63"/>
      <c r="AN1344" s="63"/>
      <c r="AO1344" s="63"/>
      <c r="AP1344" s="63"/>
      <c r="AQ1344" s="63"/>
      <c r="AT1344" s="63"/>
      <c r="AU1344" s="63"/>
      <c r="AV1344" s="63"/>
      <c r="AW1344" s="63"/>
      <c r="AX1344" s="63"/>
      <c r="AY1344" s="63"/>
      <c r="AZ1344" s="63"/>
      <c r="BA1344" s="63"/>
      <c r="BB1344" s="63"/>
      <c r="BC1344" s="63"/>
      <c r="BD1344" s="63"/>
      <c r="BE1344" s="63"/>
      <c r="BF1344" s="63"/>
      <c r="BG1344" s="63"/>
      <c r="BH1344" s="63"/>
      <c r="BI1344" s="63"/>
      <c r="BJ1344" s="63"/>
      <c r="BK1344" s="63"/>
      <c r="BL1344" s="63"/>
      <c r="BM1344" s="63"/>
      <c r="BN1344" s="63"/>
      <c r="BO1344" s="63"/>
      <c r="BR1344" s="63"/>
      <c r="BS1344" s="63"/>
      <c r="BT1344" s="63"/>
      <c r="BU1344" s="63"/>
      <c r="BV1344" s="63"/>
      <c r="BW1344" s="63"/>
      <c r="BX1344" s="63"/>
      <c r="BY1344" s="63"/>
      <c r="BZ1344" s="63"/>
      <c r="CA1344" s="63"/>
      <c r="CB1344" s="63"/>
      <c r="CC1344" s="63"/>
    </row>
    <row r="1345" spans="1:81" x14ac:dyDescent="0.35">
      <c r="A1345" s="97"/>
      <c r="B1345" s="82"/>
      <c r="C1345" s="82"/>
      <c r="D1345" s="82"/>
      <c r="E1345" s="82"/>
      <c r="F1345" s="63"/>
      <c r="G1345" s="63"/>
      <c r="H1345" s="63"/>
      <c r="I1345" s="63"/>
      <c r="J1345" s="63"/>
      <c r="K1345" s="63"/>
      <c r="L1345" s="63"/>
      <c r="M1345" s="63"/>
      <c r="N1345" s="63"/>
      <c r="O1345" s="63"/>
      <c r="P1345" s="63"/>
      <c r="Q1345" s="63"/>
      <c r="R1345" s="63"/>
      <c r="S1345" s="63"/>
      <c r="T1345" s="63"/>
      <c r="U1345" s="63"/>
      <c r="X1345" s="63"/>
      <c r="Y1345" s="63"/>
      <c r="Z1345" s="63"/>
      <c r="AA1345" s="63"/>
      <c r="AB1345" s="63"/>
      <c r="AC1345" s="63"/>
      <c r="AD1345" s="63"/>
      <c r="AE1345" s="110"/>
      <c r="AF1345" s="63"/>
      <c r="AG1345" s="63"/>
      <c r="AH1345" s="63"/>
      <c r="AI1345" s="63"/>
      <c r="AJ1345" s="63"/>
      <c r="AK1345" s="63"/>
      <c r="AL1345" s="63"/>
      <c r="AM1345" s="63"/>
      <c r="AN1345" s="63"/>
      <c r="AO1345" s="63"/>
      <c r="AP1345" s="63"/>
      <c r="AQ1345" s="63"/>
      <c r="AT1345" s="63"/>
      <c r="AU1345" s="63"/>
      <c r="AV1345" s="63"/>
      <c r="AW1345" s="63"/>
      <c r="AX1345" s="63"/>
      <c r="AY1345" s="63"/>
      <c r="AZ1345" s="63"/>
      <c r="BA1345" s="63"/>
      <c r="BB1345" s="63"/>
      <c r="BC1345" s="63"/>
      <c r="BD1345" s="63"/>
      <c r="BE1345" s="63"/>
      <c r="BF1345" s="63"/>
      <c r="BG1345" s="63"/>
      <c r="BH1345" s="63"/>
      <c r="BI1345" s="63"/>
      <c r="BJ1345" s="63"/>
      <c r="BK1345" s="63"/>
      <c r="BL1345" s="63"/>
      <c r="BM1345" s="63"/>
      <c r="BN1345" s="63"/>
      <c r="BO1345" s="63"/>
      <c r="BR1345" s="63"/>
      <c r="BS1345" s="63"/>
      <c r="BT1345" s="63"/>
      <c r="BU1345" s="63"/>
      <c r="BV1345" s="63"/>
      <c r="BW1345" s="63"/>
      <c r="BX1345" s="63"/>
      <c r="BY1345" s="63"/>
      <c r="BZ1345" s="63"/>
      <c r="CA1345" s="63"/>
      <c r="CB1345" s="63"/>
      <c r="CC1345" s="63"/>
    </row>
    <row r="1346" spans="1:81" x14ac:dyDescent="0.35">
      <c r="A1346" s="97"/>
      <c r="B1346" s="82"/>
      <c r="C1346" s="82"/>
      <c r="D1346" s="82"/>
      <c r="E1346" s="82"/>
      <c r="F1346" s="63"/>
      <c r="G1346" s="63"/>
      <c r="H1346" s="63"/>
      <c r="I1346" s="63"/>
      <c r="J1346" s="63"/>
      <c r="K1346" s="63"/>
      <c r="L1346" s="63"/>
      <c r="M1346" s="63"/>
      <c r="N1346" s="63"/>
      <c r="O1346" s="63"/>
      <c r="P1346" s="63"/>
      <c r="Q1346" s="63"/>
      <c r="R1346" s="63"/>
      <c r="S1346" s="63"/>
      <c r="T1346" s="63"/>
      <c r="U1346" s="63"/>
      <c r="X1346" s="63"/>
      <c r="Y1346" s="63"/>
      <c r="Z1346" s="63"/>
      <c r="AA1346" s="63"/>
      <c r="AB1346" s="63"/>
      <c r="AC1346" s="63"/>
      <c r="AD1346" s="63"/>
      <c r="AE1346" s="110"/>
      <c r="AF1346" s="63"/>
      <c r="AG1346" s="63"/>
      <c r="AH1346" s="63"/>
      <c r="AI1346" s="63"/>
      <c r="AJ1346" s="63"/>
      <c r="AK1346" s="63"/>
      <c r="AL1346" s="63"/>
      <c r="AM1346" s="63"/>
      <c r="AN1346" s="63"/>
      <c r="AO1346" s="63"/>
      <c r="AP1346" s="63"/>
      <c r="AQ1346" s="63"/>
      <c r="AT1346" s="63"/>
      <c r="AU1346" s="63"/>
      <c r="AV1346" s="63"/>
      <c r="AW1346" s="63"/>
      <c r="AX1346" s="63"/>
      <c r="AY1346" s="63"/>
      <c r="AZ1346" s="63"/>
      <c r="BA1346" s="63"/>
      <c r="BB1346" s="63"/>
      <c r="BC1346" s="63"/>
      <c r="BD1346" s="63"/>
      <c r="BE1346" s="63"/>
      <c r="BF1346" s="63"/>
      <c r="BG1346" s="63"/>
      <c r="BH1346" s="63"/>
      <c r="BI1346" s="63"/>
      <c r="BJ1346" s="63"/>
      <c r="BK1346" s="63"/>
      <c r="BL1346" s="63"/>
      <c r="BM1346" s="63"/>
      <c r="BN1346" s="63"/>
      <c r="BO1346" s="63"/>
      <c r="BR1346" s="63"/>
      <c r="BS1346" s="63"/>
      <c r="BT1346" s="63"/>
      <c r="BU1346" s="63"/>
      <c r="BV1346" s="63"/>
      <c r="BW1346" s="63"/>
      <c r="BX1346" s="63"/>
      <c r="BY1346" s="63"/>
      <c r="BZ1346" s="63"/>
      <c r="CA1346" s="63"/>
      <c r="CB1346" s="63"/>
      <c r="CC1346" s="63"/>
    </row>
    <row r="1347" spans="1:81" x14ac:dyDescent="0.35">
      <c r="A1347" s="97"/>
      <c r="B1347" s="82"/>
      <c r="C1347" s="82"/>
      <c r="D1347" s="82"/>
      <c r="E1347" s="82"/>
      <c r="F1347" s="63"/>
      <c r="G1347" s="63"/>
      <c r="H1347" s="63"/>
      <c r="I1347" s="63"/>
      <c r="J1347" s="63"/>
      <c r="K1347" s="63"/>
      <c r="L1347" s="63"/>
      <c r="M1347" s="63"/>
      <c r="N1347" s="63"/>
      <c r="O1347" s="63"/>
      <c r="P1347" s="63"/>
      <c r="Q1347" s="63"/>
      <c r="R1347" s="63"/>
      <c r="S1347" s="63"/>
      <c r="T1347" s="63"/>
      <c r="U1347" s="63"/>
      <c r="X1347" s="63"/>
      <c r="Y1347" s="63"/>
      <c r="Z1347" s="63"/>
      <c r="AA1347" s="63"/>
      <c r="AB1347" s="63"/>
      <c r="AC1347" s="63"/>
      <c r="AD1347" s="63"/>
      <c r="AE1347" s="110"/>
      <c r="AF1347" s="63"/>
      <c r="AG1347" s="63"/>
      <c r="AH1347" s="63"/>
      <c r="AI1347" s="63"/>
      <c r="AJ1347" s="63"/>
      <c r="AK1347" s="63"/>
      <c r="AL1347" s="63"/>
      <c r="AM1347" s="63"/>
      <c r="AN1347" s="63"/>
      <c r="AO1347" s="63"/>
      <c r="AP1347" s="63"/>
      <c r="AQ1347" s="63"/>
      <c r="AT1347" s="63"/>
      <c r="AU1347" s="63"/>
      <c r="AV1347" s="63"/>
      <c r="AW1347" s="63"/>
      <c r="AX1347" s="63"/>
      <c r="AY1347" s="63"/>
      <c r="AZ1347" s="63"/>
      <c r="BA1347" s="63"/>
      <c r="BB1347" s="63"/>
      <c r="BC1347" s="63"/>
      <c r="BD1347" s="63"/>
      <c r="BE1347" s="63"/>
      <c r="BF1347" s="63"/>
      <c r="BG1347" s="63"/>
      <c r="BH1347" s="63"/>
      <c r="BI1347" s="63"/>
      <c r="BJ1347" s="63"/>
      <c r="BK1347" s="63"/>
      <c r="BL1347" s="63"/>
      <c r="BM1347" s="63"/>
      <c r="BN1347" s="63"/>
      <c r="BO1347" s="63"/>
      <c r="BR1347" s="63"/>
      <c r="BS1347" s="63"/>
      <c r="BT1347" s="63"/>
      <c r="BU1347" s="63"/>
      <c r="BV1347" s="63"/>
      <c r="BW1347" s="63"/>
      <c r="BX1347" s="63"/>
      <c r="BY1347" s="63"/>
      <c r="BZ1347" s="63"/>
      <c r="CA1347" s="63"/>
      <c r="CB1347" s="63"/>
      <c r="CC1347" s="63"/>
    </row>
    <row r="1348" spans="1:81" x14ac:dyDescent="0.35">
      <c r="A1348" s="97"/>
      <c r="B1348" s="82"/>
      <c r="C1348" s="82"/>
      <c r="D1348" s="82"/>
      <c r="E1348" s="82"/>
      <c r="F1348" s="63"/>
      <c r="G1348" s="63"/>
      <c r="H1348" s="63"/>
      <c r="I1348" s="63"/>
      <c r="J1348" s="63"/>
      <c r="K1348" s="63"/>
      <c r="L1348" s="63"/>
      <c r="M1348" s="63"/>
      <c r="N1348" s="63"/>
      <c r="O1348" s="63"/>
      <c r="P1348" s="63"/>
      <c r="Q1348" s="63"/>
      <c r="R1348" s="63"/>
      <c r="S1348" s="63"/>
      <c r="T1348" s="63"/>
      <c r="U1348" s="63"/>
      <c r="X1348" s="63"/>
      <c r="Y1348" s="63"/>
      <c r="Z1348" s="63"/>
      <c r="AA1348" s="63"/>
      <c r="AB1348" s="63"/>
      <c r="AC1348" s="63"/>
      <c r="AD1348" s="63"/>
      <c r="AE1348" s="110"/>
      <c r="AF1348" s="63"/>
      <c r="AG1348" s="63"/>
      <c r="AH1348" s="63"/>
      <c r="AI1348" s="63"/>
      <c r="AJ1348" s="63"/>
      <c r="AK1348" s="63"/>
      <c r="AL1348" s="63"/>
      <c r="AM1348" s="63"/>
      <c r="AN1348" s="63"/>
      <c r="AO1348" s="63"/>
      <c r="AP1348" s="63"/>
      <c r="AQ1348" s="63"/>
      <c r="AT1348" s="63"/>
      <c r="AU1348" s="63"/>
      <c r="AV1348" s="63"/>
      <c r="AW1348" s="63"/>
      <c r="AX1348" s="63"/>
      <c r="AY1348" s="63"/>
      <c r="AZ1348" s="63"/>
      <c r="BA1348" s="63"/>
      <c r="BB1348" s="63"/>
      <c r="BC1348" s="63"/>
      <c r="BD1348" s="63"/>
      <c r="BE1348" s="63"/>
      <c r="BF1348" s="63"/>
      <c r="BG1348" s="63"/>
      <c r="BH1348" s="63"/>
      <c r="BI1348" s="63"/>
      <c r="BJ1348" s="63"/>
      <c r="BK1348" s="63"/>
      <c r="BL1348" s="63"/>
      <c r="BM1348" s="63"/>
      <c r="BN1348" s="63"/>
      <c r="BO1348" s="63"/>
      <c r="BR1348" s="63"/>
      <c r="BS1348" s="63"/>
      <c r="BT1348" s="63"/>
      <c r="BU1348" s="63"/>
      <c r="BV1348" s="63"/>
      <c r="BW1348" s="63"/>
      <c r="BX1348" s="63"/>
      <c r="BY1348" s="63"/>
      <c r="BZ1348" s="63"/>
      <c r="CA1348" s="63"/>
      <c r="CB1348" s="63"/>
      <c r="CC1348" s="63"/>
    </row>
    <row r="1349" spans="1:81" x14ac:dyDescent="0.35">
      <c r="A1349" s="97"/>
      <c r="B1349" s="82"/>
      <c r="C1349" s="82"/>
      <c r="D1349" s="82"/>
      <c r="E1349" s="82"/>
      <c r="F1349" s="63"/>
      <c r="G1349" s="63"/>
      <c r="H1349" s="63"/>
      <c r="I1349" s="63"/>
      <c r="J1349" s="63"/>
      <c r="K1349" s="63"/>
      <c r="L1349" s="63"/>
      <c r="M1349" s="63"/>
      <c r="N1349" s="63"/>
      <c r="O1349" s="63"/>
      <c r="P1349" s="63"/>
      <c r="Q1349" s="63"/>
      <c r="R1349" s="63"/>
      <c r="S1349" s="63"/>
      <c r="T1349" s="63"/>
      <c r="U1349" s="63"/>
      <c r="X1349" s="63"/>
      <c r="Y1349" s="63"/>
      <c r="Z1349" s="63"/>
      <c r="AA1349" s="63"/>
      <c r="AB1349" s="63"/>
      <c r="AC1349" s="63"/>
      <c r="AD1349" s="63"/>
      <c r="AE1349" s="110"/>
      <c r="AF1349" s="63"/>
      <c r="AG1349" s="63"/>
      <c r="AH1349" s="63"/>
      <c r="AI1349" s="63"/>
      <c r="AJ1349" s="63"/>
      <c r="AK1349" s="63"/>
      <c r="AL1349" s="63"/>
      <c r="AM1349" s="63"/>
      <c r="AN1349" s="63"/>
      <c r="AO1349" s="63"/>
      <c r="AP1349" s="63"/>
      <c r="AQ1349" s="63"/>
      <c r="AT1349" s="63"/>
      <c r="AU1349" s="63"/>
      <c r="AV1349" s="63"/>
      <c r="AW1349" s="63"/>
      <c r="AX1349" s="63"/>
      <c r="AY1349" s="63"/>
      <c r="AZ1349" s="63"/>
      <c r="BA1349" s="63"/>
      <c r="BB1349" s="63"/>
      <c r="BC1349" s="63"/>
      <c r="BD1349" s="63"/>
      <c r="BE1349" s="63"/>
      <c r="BF1349" s="63"/>
      <c r="BG1349" s="63"/>
      <c r="BH1349" s="63"/>
      <c r="BI1349" s="63"/>
      <c r="BJ1349" s="63"/>
      <c r="BK1349" s="63"/>
      <c r="BL1349" s="63"/>
      <c r="BM1349" s="63"/>
      <c r="BN1349" s="63"/>
      <c r="BO1349" s="63"/>
      <c r="BR1349" s="63"/>
      <c r="BS1349" s="63"/>
      <c r="BT1349" s="63"/>
      <c r="BU1349" s="63"/>
      <c r="BV1349" s="63"/>
      <c r="BW1349" s="63"/>
      <c r="BX1349" s="63"/>
      <c r="BY1349" s="63"/>
      <c r="BZ1349" s="63"/>
      <c r="CA1349" s="63"/>
      <c r="CB1349" s="63"/>
      <c r="CC1349" s="63"/>
    </row>
    <row r="1350" spans="1:81" x14ac:dyDescent="0.35">
      <c r="A1350" s="97"/>
      <c r="B1350" s="82"/>
      <c r="C1350" s="82"/>
      <c r="D1350" s="82"/>
      <c r="E1350" s="82"/>
      <c r="F1350" s="63"/>
      <c r="G1350" s="63"/>
      <c r="H1350" s="63"/>
      <c r="I1350" s="63"/>
      <c r="J1350" s="63"/>
      <c r="K1350" s="63"/>
      <c r="L1350" s="63"/>
      <c r="M1350" s="63"/>
      <c r="N1350" s="63"/>
      <c r="O1350" s="63"/>
      <c r="P1350" s="63"/>
      <c r="Q1350" s="63"/>
      <c r="R1350" s="63"/>
      <c r="S1350" s="63"/>
      <c r="T1350" s="63"/>
      <c r="U1350" s="63"/>
      <c r="X1350" s="63"/>
      <c r="Y1350" s="63"/>
      <c r="Z1350" s="63"/>
      <c r="AA1350" s="63"/>
      <c r="AB1350" s="63"/>
      <c r="AC1350" s="63"/>
      <c r="AD1350" s="63"/>
      <c r="AE1350" s="110"/>
      <c r="AF1350" s="63"/>
      <c r="AG1350" s="63"/>
      <c r="AH1350" s="63"/>
      <c r="AI1350" s="63"/>
      <c r="AJ1350" s="63"/>
      <c r="AK1350" s="63"/>
      <c r="AL1350" s="63"/>
      <c r="AM1350" s="63"/>
      <c r="AN1350" s="63"/>
      <c r="AO1350" s="63"/>
      <c r="AP1350" s="63"/>
      <c r="AQ1350" s="63"/>
      <c r="AT1350" s="63"/>
      <c r="AU1350" s="63"/>
      <c r="AV1350" s="63"/>
      <c r="AW1350" s="63"/>
      <c r="AX1350" s="63"/>
      <c r="AY1350" s="63"/>
      <c r="AZ1350" s="63"/>
      <c r="BA1350" s="63"/>
      <c r="BB1350" s="63"/>
      <c r="BC1350" s="63"/>
      <c r="BD1350" s="63"/>
      <c r="BE1350" s="63"/>
      <c r="BF1350" s="63"/>
      <c r="BG1350" s="63"/>
      <c r="BH1350" s="63"/>
      <c r="BI1350" s="63"/>
      <c r="BJ1350" s="63"/>
      <c r="BK1350" s="63"/>
      <c r="BL1350" s="63"/>
      <c r="BM1350" s="63"/>
      <c r="BN1350" s="63"/>
      <c r="BO1350" s="63"/>
      <c r="BR1350" s="63"/>
      <c r="BS1350" s="63"/>
      <c r="BT1350" s="63"/>
      <c r="BU1350" s="63"/>
      <c r="BV1350" s="63"/>
      <c r="BW1350" s="63"/>
      <c r="BX1350" s="63"/>
      <c r="BY1350" s="63"/>
      <c r="BZ1350" s="63"/>
      <c r="CA1350" s="63"/>
      <c r="CB1350" s="63"/>
      <c r="CC1350" s="63"/>
    </row>
    <row r="1351" spans="1:81" x14ac:dyDescent="0.35">
      <c r="A1351" s="97"/>
      <c r="B1351" s="82"/>
      <c r="C1351" s="82"/>
      <c r="D1351" s="82"/>
      <c r="E1351" s="82"/>
      <c r="F1351" s="63"/>
      <c r="G1351" s="63"/>
      <c r="H1351" s="63"/>
      <c r="I1351" s="63"/>
      <c r="J1351" s="63"/>
      <c r="K1351" s="63"/>
      <c r="L1351" s="63"/>
      <c r="M1351" s="63"/>
      <c r="N1351" s="63"/>
      <c r="O1351" s="63"/>
      <c r="P1351" s="63"/>
      <c r="Q1351" s="63"/>
      <c r="R1351" s="63"/>
      <c r="S1351" s="63"/>
      <c r="T1351" s="63"/>
      <c r="U1351" s="63"/>
      <c r="X1351" s="63"/>
      <c r="Y1351" s="63"/>
      <c r="Z1351" s="63"/>
      <c r="AA1351" s="63"/>
      <c r="AB1351" s="63"/>
      <c r="AC1351" s="63"/>
      <c r="AD1351" s="63"/>
      <c r="AE1351" s="110"/>
      <c r="AF1351" s="63"/>
      <c r="AG1351" s="63"/>
      <c r="AH1351" s="63"/>
      <c r="AI1351" s="63"/>
      <c r="AJ1351" s="63"/>
      <c r="AK1351" s="63"/>
      <c r="AL1351" s="63"/>
      <c r="AM1351" s="63"/>
      <c r="AN1351" s="63"/>
      <c r="AO1351" s="63"/>
      <c r="AP1351" s="63"/>
      <c r="AQ1351" s="63"/>
      <c r="AT1351" s="63"/>
      <c r="AU1351" s="63"/>
      <c r="AV1351" s="63"/>
      <c r="AW1351" s="63"/>
      <c r="AX1351" s="63"/>
      <c r="AY1351" s="63"/>
      <c r="AZ1351" s="63"/>
      <c r="BA1351" s="63"/>
      <c r="BB1351" s="63"/>
      <c r="BC1351" s="63"/>
      <c r="BD1351" s="63"/>
      <c r="BE1351" s="63"/>
      <c r="BF1351" s="63"/>
      <c r="BG1351" s="63"/>
      <c r="BH1351" s="63"/>
      <c r="BI1351" s="63"/>
      <c r="BJ1351" s="63"/>
      <c r="BK1351" s="63"/>
      <c r="BL1351" s="63"/>
      <c r="BM1351" s="63"/>
      <c r="BN1351" s="63"/>
      <c r="BO1351" s="63"/>
      <c r="BR1351" s="63"/>
      <c r="BS1351" s="63"/>
      <c r="BT1351" s="63"/>
      <c r="BU1351" s="63"/>
      <c r="BV1351" s="63"/>
      <c r="BW1351" s="63"/>
      <c r="BX1351" s="63"/>
      <c r="BY1351" s="63"/>
      <c r="BZ1351" s="63"/>
      <c r="CA1351" s="63"/>
      <c r="CB1351" s="63"/>
      <c r="CC1351" s="63"/>
    </row>
    <row r="1352" spans="1:81" x14ac:dyDescent="0.35">
      <c r="A1352" s="97"/>
      <c r="B1352" s="82"/>
      <c r="C1352" s="82"/>
      <c r="D1352" s="82"/>
      <c r="E1352" s="82"/>
      <c r="F1352" s="63"/>
      <c r="G1352" s="63"/>
      <c r="H1352" s="63"/>
      <c r="I1352" s="63"/>
      <c r="J1352" s="63"/>
      <c r="K1352" s="63"/>
      <c r="L1352" s="63"/>
      <c r="M1352" s="63"/>
      <c r="N1352" s="63"/>
      <c r="O1352" s="63"/>
      <c r="P1352" s="63"/>
      <c r="Q1352" s="63"/>
      <c r="R1352" s="63"/>
      <c r="S1352" s="63"/>
      <c r="T1352" s="63"/>
      <c r="U1352" s="63"/>
      <c r="X1352" s="63"/>
      <c r="Y1352" s="63"/>
      <c r="Z1352" s="63"/>
      <c r="AA1352" s="63"/>
      <c r="AB1352" s="63"/>
      <c r="AC1352" s="63"/>
      <c r="AD1352" s="63"/>
      <c r="AE1352" s="110"/>
      <c r="AF1352" s="63"/>
      <c r="AG1352" s="63"/>
      <c r="AH1352" s="63"/>
      <c r="AI1352" s="63"/>
      <c r="AJ1352" s="63"/>
      <c r="AK1352" s="63"/>
      <c r="AL1352" s="63"/>
      <c r="AM1352" s="63"/>
      <c r="AN1352" s="63"/>
      <c r="AO1352" s="63"/>
      <c r="AP1352" s="63"/>
      <c r="AQ1352" s="63"/>
      <c r="AT1352" s="63"/>
      <c r="AU1352" s="63"/>
      <c r="AV1352" s="63"/>
      <c r="AW1352" s="63"/>
      <c r="AX1352" s="63"/>
      <c r="AY1352" s="63"/>
      <c r="AZ1352" s="63"/>
      <c r="BA1352" s="63"/>
      <c r="BB1352" s="63"/>
      <c r="BC1352" s="63"/>
      <c r="BD1352" s="63"/>
      <c r="BE1352" s="63"/>
      <c r="BF1352" s="63"/>
      <c r="BG1352" s="63"/>
      <c r="BH1352" s="63"/>
      <c r="BI1352" s="63"/>
      <c r="BJ1352" s="63"/>
      <c r="BK1352" s="63"/>
      <c r="BL1352" s="63"/>
      <c r="BM1352" s="63"/>
      <c r="BN1352" s="63"/>
      <c r="BO1352" s="63"/>
      <c r="BR1352" s="63"/>
      <c r="BS1352" s="63"/>
      <c r="BT1352" s="63"/>
      <c r="BU1352" s="63"/>
      <c r="BV1352" s="63"/>
      <c r="BW1352" s="63"/>
      <c r="BX1352" s="63"/>
      <c r="BY1352" s="63"/>
      <c r="BZ1352" s="63"/>
      <c r="CA1352" s="63"/>
      <c r="CB1352" s="63"/>
      <c r="CC1352" s="63"/>
    </row>
    <row r="1353" spans="1:81" x14ac:dyDescent="0.35">
      <c r="A1353" s="97"/>
      <c r="B1353" s="82"/>
      <c r="C1353" s="82"/>
      <c r="D1353" s="82"/>
      <c r="E1353" s="82"/>
      <c r="F1353" s="63"/>
      <c r="G1353" s="63"/>
      <c r="H1353" s="63"/>
      <c r="I1353" s="63"/>
      <c r="J1353" s="63"/>
      <c r="K1353" s="63"/>
      <c r="L1353" s="63"/>
      <c r="M1353" s="63"/>
      <c r="N1353" s="63"/>
      <c r="O1353" s="63"/>
      <c r="P1353" s="63"/>
      <c r="Q1353" s="63"/>
      <c r="R1353" s="63"/>
      <c r="S1353" s="63"/>
      <c r="T1353" s="63"/>
      <c r="U1353" s="63"/>
      <c r="X1353" s="63"/>
      <c r="Y1353" s="63"/>
      <c r="Z1353" s="63"/>
      <c r="AA1353" s="63"/>
      <c r="AB1353" s="63"/>
      <c r="AC1353" s="63"/>
      <c r="AD1353" s="63"/>
      <c r="AE1353" s="110"/>
      <c r="AF1353" s="63"/>
      <c r="AG1353" s="63"/>
      <c r="AH1353" s="63"/>
      <c r="AI1353" s="63"/>
      <c r="AJ1353" s="63"/>
      <c r="AK1353" s="63"/>
      <c r="AL1353" s="63"/>
      <c r="AM1353" s="63"/>
      <c r="AN1353" s="63"/>
      <c r="AO1353" s="63"/>
      <c r="AP1353" s="63"/>
      <c r="AQ1353" s="63"/>
      <c r="AT1353" s="63"/>
      <c r="AU1353" s="63"/>
      <c r="AV1353" s="63"/>
      <c r="AW1353" s="63"/>
      <c r="AX1353" s="63"/>
      <c r="AY1353" s="63"/>
      <c r="AZ1353" s="63"/>
      <c r="BA1353" s="63"/>
      <c r="BB1353" s="63"/>
      <c r="BC1353" s="63"/>
      <c r="BD1353" s="63"/>
      <c r="BE1353" s="63"/>
      <c r="BF1353" s="63"/>
      <c r="BG1353" s="63"/>
      <c r="BH1353" s="63"/>
      <c r="BI1353" s="63"/>
      <c r="BJ1353" s="63"/>
      <c r="BK1353" s="63"/>
      <c r="BL1353" s="63"/>
      <c r="BM1353" s="63"/>
      <c r="BN1353" s="63"/>
      <c r="BO1353" s="63"/>
      <c r="BR1353" s="63"/>
      <c r="BS1353" s="63"/>
      <c r="BT1353" s="63"/>
      <c r="BU1353" s="63"/>
      <c r="BV1353" s="63"/>
      <c r="BW1353" s="63"/>
      <c r="BX1353" s="63"/>
      <c r="BY1353" s="63"/>
      <c r="BZ1353" s="63"/>
      <c r="CA1353" s="63"/>
      <c r="CB1353" s="63"/>
      <c r="CC1353" s="63"/>
    </row>
    <row r="1354" spans="1:81" x14ac:dyDescent="0.35">
      <c r="A1354" s="97"/>
      <c r="B1354" s="82"/>
      <c r="C1354" s="82"/>
      <c r="D1354" s="82"/>
      <c r="E1354" s="82"/>
      <c r="F1354" s="63"/>
      <c r="G1354" s="63"/>
      <c r="H1354" s="63"/>
      <c r="I1354" s="63"/>
      <c r="J1354" s="63"/>
      <c r="K1354" s="63"/>
      <c r="L1354" s="63"/>
      <c r="M1354" s="63"/>
      <c r="N1354" s="63"/>
      <c r="O1354" s="63"/>
      <c r="P1354" s="63"/>
      <c r="Q1354" s="63"/>
      <c r="R1354" s="63"/>
      <c r="S1354" s="63"/>
      <c r="T1354" s="63"/>
      <c r="U1354" s="63"/>
      <c r="X1354" s="63"/>
      <c r="Y1354" s="63"/>
      <c r="Z1354" s="63"/>
      <c r="AA1354" s="63"/>
      <c r="AB1354" s="63"/>
      <c r="AC1354" s="63"/>
      <c r="AD1354" s="63"/>
      <c r="AE1354" s="110"/>
      <c r="AF1354" s="63"/>
      <c r="AG1354" s="63"/>
      <c r="AH1354" s="63"/>
      <c r="AI1354" s="63"/>
      <c r="AJ1354" s="63"/>
      <c r="AK1354" s="63"/>
      <c r="AL1354" s="63"/>
      <c r="AM1354" s="63"/>
      <c r="AN1354" s="63"/>
      <c r="AO1354" s="63"/>
      <c r="AP1354" s="63"/>
      <c r="AQ1354" s="63"/>
      <c r="AT1354" s="63"/>
      <c r="AU1354" s="63"/>
      <c r="AV1354" s="63"/>
      <c r="AW1354" s="63"/>
      <c r="AX1354" s="63"/>
      <c r="AY1354" s="63"/>
      <c r="AZ1354" s="63"/>
      <c r="BA1354" s="63"/>
      <c r="BB1354" s="63"/>
      <c r="BC1354" s="63"/>
      <c r="BD1354" s="63"/>
      <c r="BE1354" s="63"/>
      <c r="BF1354" s="63"/>
      <c r="BG1354" s="63"/>
      <c r="BH1354" s="63"/>
      <c r="BI1354" s="63"/>
      <c r="BJ1354" s="63"/>
      <c r="BK1354" s="63"/>
      <c r="BL1354" s="63"/>
      <c r="BM1354" s="63"/>
      <c r="BN1354" s="63"/>
      <c r="BO1354" s="63"/>
      <c r="BR1354" s="63"/>
      <c r="BS1354" s="63"/>
      <c r="BT1354" s="63"/>
      <c r="BU1354" s="63"/>
      <c r="BV1354" s="63"/>
      <c r="BW1354" s="63"/>
      <c r="BX1354" s="63"/>
      <c r="BY1354" s="63"/>
      <c r="BZ1354" s="63"/>
      <c r="CA1354" s="63"/>
      <c r="CB1354" s="63"/>
      <c r="CC1354" s="63"/>
    </row>
    <row r="1355" spans="1:81" x14ac:dyDescent="0.35">
      <c r="A1355" s="97"/>
      <c r="B1355" s="82"/>
      <c r="C1355" s="82"/>
      <c r="D1355" s="82"/>
      <c r="E1355" s="82"/>
      <c r="F1355" s="63"/>
      <c r="G1355" s="63"/>
      <c r="H1355" s="63"/>
      <c r="I1355" s="63"/>
      <c r="J1355" s="63"/>
      <c r="K1355" s="63"/>
      <c r="L1355" s="63"/>
      <c r="M1355" s="63"/>
      <c r="N1355" s="63"/>
      <c r="O1355" s="63"/>
      <c r="P1355" s="63"/>
      <c r="Q1355" s="63"/>
      <c r="R1355" s="63"/>
      <c r="S1355" s="63"/>
      <c r="T1355" s="63"/>
      <c r="U1355" s="63"/>
      <c r="X1355" s="63"/>
      <c r="Y1355" s="63"/>
      <c r="Z1355" s="63"/>
      <c r="AA1355" s="63"/>
      <c r="AB1355" s="63"/>
      <c r="AC1355" s="63"/>
      <c r="AD1355" s="63"/>
      <c r="AE1355" s="110"/>
      <c r="AF1355" s="63"/>
      <c r="AG1355" s="63"/>
      <c r="AH1355" s="63"/>
      <c r="AI1355" s="63"/>
      <c r="AJ1355" s="63"/>
      <c r="AK1355" s="63"/>
      <c r="AL1355" s="63"/>
      <c r="AM1355" s="63"/>
      <c r="AN1355" s="63"/>
      <c r="AO1355" s="63"/>
      <c r="AP1355" s="63"/>
      <c r="AQ1355" s="63"/>
      <c r="AT1355" s="63"/>
      <c r="AU1355" s="63"/>
      <c r="AV1355" s="63"/>
      <c r="AW1355" s="63"/>
      <c r="AX1355" s="63"/>
      <c r="AY1355" s="63"/>
      <c r="AZ1355" s="63"/>
      <c r="BA1355" s="63"/>
      <c r="BB1355" s="63"/>
      <c r="BC1355" s="63"/>
      <c r="BD1355" s="63"/>
      <c r="BE1355" s="63"/>
      <c r="BF1355" s="63"/>
      <c r="BG1355" s="63"/>
      <c r="BH1355" s="63"/>
      <c r="BI1355" s="63"/>
      <c r="BJ1355" s="63"/>
      <c r="BK1355" s="63"/>
      <c r="BL1355" s="63"/>
      <c r="BM1355" s="63"/>
      <c r="BN1355" s="63"/>
      <c r="BO1355" s="63"/>
      <c r="BR1355" s="63"/>
      <c r="BS1355" s="63"/>
      <c r="BT1355" s="63"/>
      <c r="BU1355" s="63"/>
      <c r="BV1355" s="63"/>
      <c r="BW1355" s="63"/>
      <c r="BX1355" s="63"/>
      <c r="BY1355" s="63"/>
      <c r="BZ1355" s="63"/>
      <c r="CA1355" s="63"/>
      <c r="CB1355" s="63"/>
      <c r="CC1355" s="63"/>
    </row>
    <row r="1356" spans="1:81" x14ac:dyDescent="0.35">
      <c r="A1356" s="97"/>
      <c r="B1356" s="82"/>
      <c r="C1356" s="82"/>
      <c r="D1356" s="82"/>
      <c r="E1356" s="82"/>
      <c r="F1356" s="63"/>
      <c r="G1356" s="63"/>
      <c r="H1356" s="63"/>
      <c r="I1356" s="63"/>
      <c r="J1356" s="63"/>
      <c r="K1356" s="63"/>
      <c r="L1356" s="63"/>
      <c r="M1356" s="63"/>
      <c r="N1356" s="63"/>
      <c r="O1356" s="63"/>
      <c r="P1356" s="63"/>
      <c r="Q1356" s="63"/>
      <c r="R1356" s="63"/>
      <c r="S1356" s="63"/>
      <c r="T1356" s="63"/>
      <c r="U1356" s="63"/>
      <c r="X1356" s="63"/>
      <c r="Y1356" s="63"/>
      <c r="Z1356" s="63"/>
      <c r="AA1356" s="63"/>
      <c r="AB1356" s="63"/>
      <c r="AC1356" s="63"/>
      <c r="AD1356" s="63"/>
      <c r="AE1356" s="110"/>
      <c r="AF1356" s="63"/>
      <c r="AG1356" s="63"/>
      <c r="AH1356" s="63"/>
      <c r="AI1356" s="63"/>
      <c r="AJ1356" s="63"/>
      <c r="AK1356" s="63"/>
      <c r="AL1356" s="63"/>
      <c r="AM1356" s="63"/>
      <c r="AN1356" s="63"/>
      <c r="AO1356" s="63"/>
      <c r="AP1356" s="63"/>
      <c r="AQ1356" s="63"/>
      <c r="AT1356" s="63"/>
      <c r="AU1356" s="63"/>
      <c r="AV1356" s="63"/>
      <c r="AW1356" s="63"/>
      <c r="AX1356" s="63"/>
      <c r="AY1356" s="63"/>
      <c r="AZ1356" s="63"/>
      <c r="BA1356" s="63"/>
      <c r="BB1356" s="63"/>
      <c r="BC1356" s="63"/>
      <c r="BD1356" s="63"/>
      <c r="BE1356" s="63"/>
      <c r="BF1356" s="63"/>
      <c r="BG1356" s="63"/>
      <c r="BH1356" s="63"/>
      <c r="BI1356" s="63"/>
      <c r="BJ1356" s="63"/>
      <c r="BK1356" s="63"/>
      <c r="BL1356" s="63"/>
      <c r="BM1356" s="63"/>
      <c r="BN1356" s="63"/>
      <c r="BO1356" s="63"/>
      <c r="BR1356" s="63"/>
      <c r="BS1356" s="63"/>
      <c r="BT1356" s="63"/>
      <c r="BU1356" s="63"/>
      <c r="BV1356" s="63"/>
      <c r="BW1356" s="63"/>
      <c r="BX1356" s="63"/>
      <c r="BY1356" s="63"/>
      <c r="BZ1356" s="63"/>
      <c r="CA1356" s="63"/>
      <c r="CB1356" s="63"/>
      <c r="CC1356" s="63"/>
    </row>
    <row r="1357" spans="1:81" x14ac:dyDescent="0.35">
      <c r="A1357" s="97"/>
      <c r="B1357" s="82"/>
      <c r="C1357" s="82"/>
      <c r="D1357" s="82"/>
      <c r="E1357" s="82"/>
      <c r="F1357" s="63"/>
      <c r="G1357" s="63"/>
      <c r="H1357" s="63"/>
      <c r="I1357" s="63"/>
      <c r="J1357" s="63"/>
      <c r="K1357" s="63"/>
      <c r="L1357" s="63"/>
      <c r="M1357" s="63"/>
      <c r="N1357" s="63"/>
      <c r="O1357" s="63"/>
      <c r="P1357" s="63"/>
      <c r="Q1357" s="63"/>
      <c r="R1357" s="63"/>
      <c r="S1357" s="63"/>
      <c r="T1357" s="63"/>
      <c r="U1357" s="63"/>
      <c r="X1357" s="63"/>
      <c r="Y1357" s="63"/>
      <c r="Z1357" s="63"/>
      <c r="AA1357" s="63"/>
      <c r="AB1357" s="63"/>
      <c r="AC1357" s="63"/>
      <c r="AD1357" s="63"/>
      <c r="AE1357" s="110"/>
      <c r="AF1357" s="63"/>
      <c r="AG1357" s="63"/>
      <c r="AH1357" s="63"/>
      <c r="AI1357" s="63"/>
      <c r="AJ1357" s="63"/>
      <c r="AK1357" s="63"/>
      <c r="AL1357" s="63"/>
      <c r="AM1357" s="63"/>
      <c r="AN1357" s="63"/>
      <c r="AO1357" s="63"/>
      <c r="AP1357" s="63"/>
      <c r="AQ1357" s="63"/>
      <c r="AT1357" s="63"/>
      <c r="AU1357" s="63"/>
      <c r="AV1357" s="63"/>
      <c r="AW1357" s="63"/>
      <c r="AX1357" s="63"/>
      <c r="AY1357" s="63"/>
      <c r="AZ1357" s="63"/>
      <c r="BA1357" s="63"/>
      <c r="BB1357" s="63"/>
      <c r="BC1357" s="63"/>
      <c r="BD1357" s="63"/>
      <c r="BE1357" s="63"/>
      <c r="BF1357" s="63"/>
      <c r="BG1357" s="63"/>
      <c r="BH1357" s="63"/>
      <c r="BI1357" s="63"/>
      <c r="BJ1357" s="63"/>
      <c r="BK1357" s="63"/>
      <c r="BL1357" s="63"/>
      <c r="BM1357" s="63"/>
      <c r="BN1357" s="63"/>
      <c r="BO1357" s="63"/>
      <c r="BR1357" s="63"/>
      <c r="BS1357" s="63"/>
      <c r="BT1357" s="63"/>
      <c r="BU1357" s="63"/>
      <c r="BV1357" s="63"/>
      <c r="BW1357" s="63"/>
      <c r="BX1357" s="63"/>
      <c r="BY1357" s="63"/>
      <c r="BZ1357" s="63"/>
      <c r="CA1357" s="63"/>
      <c r="CB1357" s="63"/>
      <c r="CC1357" s="63"/>
    </row>
    <row r="1358" spans="1:81" x14ac:dyDescent="0.35">
      <c r="A1358" s="97"/>
      <c r="B1358" s="82"/>
      <c r="C1358" s="82"/>
      <c r="D1358" s="82"/>
      <c r="E1358" s="82"/>
      <c r="F1358" s="63"/>
      <c r="G1358" s="63"/>
      <c r="H1358" s="63"/>
      <c r="I1358" s="63"/>
      <c r="J1358" s="63"/>
      <c r="K1358" s="63"/>
      <c r="L1358" s="63"/>
      <c r="M1358" s="63"/>
      <c r="N1358" s="63"/>
      <c r="O1358" s="63"/>
      <c r="P1358" s="63"/>
      <c r="Q1358" s="63"/>
      <c r="R1358" s="63"/>
      <c r="S1358" s="63"/>
      <c r="T1358" s="63"/>
      <c r="U1358" s="63"/>
      <c r="X1358" s="63"/>
      <c r="Y1358" s="63"/>
      <c r="Z1358" s="63"/>
      <c r="AA1358" s="63"/>
      <c r="AB1358" s="63"/>
      <c r="AC1358" s="63"/>
      <c r="AD1358" s="63"/>
      <c r="AE1358" s="110"/>
      <c r="AF1358" s="63"/>
      <c r="AG1358" s="63"/>
      <c r="AH1358" s="63"/>
      <c r="AI1358" s="63"/>
      <c r="AJ1358" s="63"/>
      <c r="AK1358" s="63"/>
      <c r="AL1358" s="63"/>
      <c r="AM1358" s="63"/>
      <c r="AN1358" s="63"/>
      <c r="AO1358" s="63"/>
      <c r="AP1358" s="63"/>
      <c r="AQ1358" s="63"/>
      <c r="AT1358" s="63"/>
      <c r="AU1358" s="63"/>
      <c r="AV1358" s="63"/>
      <c r="AW1358" s="63"/>
      <c r="AX1358" s="63"/>
      <c r="AY1358" s="63"/>
      <c r="AZ1358" s="63"/>
      <c r="BA1358" s="63"/>
      <c r="BB1358" s="63"/>
      <c r="BC1358" s="63"/>
      <c r="BD1358" s="63"/>
      <c r="BE1358" s="63"/>
      <c r="BF1358" s="63"/>
      <c r="BG1358" s="63"/>
      <c r="BH1358" s="63"/>
      <c r="BI1358" s="63"/>
      <c r="BJ1358" s="63"/>
      <c r="BK1358" s="63"/>
      <c r="BL1358" s="63"/>
      <c r="BM1358" s="63"/>
      <c r="BN1358" s="63"/>
      <c r="BO1358" s="63"/>
      <c r="BR1358" s="63"/>
      <c r="BS1358" s="63"/>
      <c r="BT1358" s="63"/>
      <c r="BU1358" s="63"/>
      <c r="BV1358" s="63"/>
      <c r="BW1358" s="63"/>
      <c r="BX1358" s="63"/>
      <c r="BY1358" s="63"/>
      <c r="BZ1358" s="63"/>
      <c r="CA1358" s="63"/>
      <c r="CB1358" s="63"/>
      <c r="CC1358" s="63"/>
    </row>
    <row r="1359" spans="1:81" x14ac:dyDescent="0.35">
      <c r="A1359" s="97"/>
      <c r="B1359" s="82"/>
      <c r="C1359" s="82"/>
      <c r="D1359" s="82"/>
      <c r="E1359" s="82"/>
      <c r="F1359" s="63"/>
      <c r="G1359" s="63"/>
      <c r="H1359" s="63"/>
      <c r="I1359" s="63"/>
      <c r="J1359" s="63"/>
      <c r="K1359" s="63"/>
      <c r="L1359" s="63"/>
      <c r="M1359" s="63"/>
      <c r="N1359" s="63"/>
      <c r="O1359" s="63"/>
      <c r="P1359" s="63"/>
      <c r="Q1359" s="63"/>
      <c r="R1359" s="63"/>
      <c r="S1359" s="63"/>
      <c r="T1359" s="63"/>
      <c r="U1359" s="63"/>
      <c r="X1359" s="63"/>
      <c r="Y1359" s="63"/>
      <c r="Z1359" s="63"/>
      <c r="AA1359" s="63"/>
      <c r="AB1359" s="63"/>
      <c r="AC1359" s="63"/>
      <c r="AD1359" s="63"/>
      <c r="AE1359" s="110"/>
      <c r="AF1359" s="63"/>
      <c r="AG1359" s="63"/>
      <c r="AH1359" s="63"/>
      <c r="AI1359" s="63"/>
      <c r="AJ1359" s="63"/>
      <c r="AK1359" s="63"/>
      <c r="AL1359" s="63"/>
      <c r="AM1359" s="63"/>
      <c r="AN1359" s="63"/>
      <c r="AO1359" s="63"/>
      <c r="AP1359" s="63"/>
      <c r="AQ1359" s="63"/>
      <c r="AT1359" s="63"/>
      <c r="AU1359" s="63"/>
      <c r="AV1359" s="63"/>
      <c r="AW1359" s="63"/>
      <c r="AX1359" s="63"/>
      <c r="AY1359" s="63"/>
      <c r="AZ1359" s="63"/>
      <c r="BA1359" s="63"/>
      <c r="BB1359" s="63"/>
      <c r="BC1359" s="63"/>
      <c r="BD1359" s="63"/>
      <c r="BE1359" s="63"/>
      <c r="BF1359" s="63"/>
      <c r="BG1359" s="63"/>
      <c r="BH1359" s="63"/>
      <c r="BI1359" s="63"/>
      <c r="BJ1359" s="63"/>
      <c r="BK1359" s="63"/>
      <c r="BL1359" s="63"/>
      <c r="BM1359" s="63"/>
      <c r="BN1359" s="63"/>
      <c r="BO1359" s="63"/>
      <c r="BR1359" s="63"/>
      <c r="BS1359" s="63"/>
      <c r="BT1359" s="63"/>
      <c r="BU1359" s="63"/>
      <c r="BV1359" s="63"/>
      <c r="BW1359" s="63"/>
      <c r="BX1359" s="63"/>
      <c r="BY1359" s="63"/>
      <c r="BZ1359" s="63"/>
      <c r="CA1359" s="63"/>
      <c r="CB1359" s="63"/>
      <c r="CC1359" s="63"/>
    </row>
    <row r="1360" spans="1:81" x14ac:dyDescent="0.35">
      <c r="A1360" s="97"/>
      <c r="B1360" s="82"/>
      <c r="C1360" s="82"/>
      <c r="D1360" s="82"/>
      <c r="E1360" s="82"/>
      <c r="F1360" s="63"/>
      <c r="G1360" s="63"/>
      <c r="H1360" s="63"/>
      <c r="I1360" s="63"/>
      <c r="J1360" s="63"/>
      <c r="K1360" s="63"/>
      <c r="L1360" s="63"/>
      <c r="M1360" s="63"/>
      <c r="N1360" s="63"/>
      <c r="O1360" s="63"/>
      <c r="P1360" s="63"/>
      <c r="Q1360" s="63"/>
      <c r="R1360" s="63"/>
      <c r="S1360" s="63"/>
      <c r="T1360" s="63"/>
      <c r="U1360" s="63"/>
      <c r="X1360" s="63"/>
      <c r="Y1360" s="63"/>
      <c r="Z1360" s="63"/>
      <c r="AA1360" s="63"/>
      <c r="AB1360" s="63"/>
      <c r="AC1360" s="63"/>
      <c r="AD1360" s="63"/>
      <c r="AE1360" s="110"/>
      <c r="AF1360" s="63"/>
      <c r="AG1360" s="63"/>
      <c r="AH1360" s="63"/>
      <c r="AI1360" s="63"/>
      <c r="AJ1360" s="63"/>
      <c r="AK1360" s="63"/>
      <c r="AL1360" s="63"/>
      <c r="AM1360" s="63"/>
      <c r="AN1360" s="63"/>
      <c r="AO1360" s="63"/>
      <c r="AP1360" s="63"/>
      <c r="AQ1360" s="63"/>
      <c r="AT1360" s="63"/>
      <c r="AU1360" s="63"/>
      <c r="AV1360" s="63"/>
      <c r="AW1360" s="63"/>
      <c r="AX1360" s="63"/>
      <c r="AY1360" s="63"/>
      <c r="AZ1360" s="63"/>
      <c r="BA1360" s="63"/>
      <c r="BB1360" s="63"/>
      <c r="BC1360" s="63"/>
      <c r="BD1360" s="63"/>
      <c r="BE1360" s="63"/>
      <c r="BF1360" s="63"/>
      <c r="BG1360" s="63"/>
      <c r="BH1360" s="63"/>
      <c r="BI1360" s="63"/>
      <c r="BJ1360" s="63"/>
      <c r="BK1360" s="63"/>
      <c r="BL1360" s="63"/>
      <c r="BM1360" s="63"/>
      <c r="BN1360" s="63"/>
      <c r="BO1360" s="63"/>
      <c r="BR1360" s="63"/>
      <c r="BS1360" s="63"/>
      <c r="BT1360" s="63"/>
      <c r="BU1360" s="63"/>
      <c r="BV1360" s="63"/>
      <c r="BW1360" s="63"/>
      <c r="BX1360" s="63"/>
      <c r="BY1360" s="63"/>
      <c r="BZ1360" s="63"/>
      <c r="CA1360" s="63"/>
      <c r="CB1360" s="63"/>
      <c r="CC1360" s="63"/>
    </row>
    <row r="1361" spans="1:82" s="100" customFormat="1" x14ac:dyDescent="0.35">
      <c r="A1361" s="98"/>
      <c r="B1361" s="99"/>
      <c r="C1361" s="99"/>
      <c r="D1361" s="99"/>
      <c r="E1361" s="99"/>
      <c r="V1361" s="63"/>
      <c r="W1361" s="63"/>
      <c r="AE1361" s="101"/>
      <c r="AR1361" s="63"/>
      <c r="AS1361" s="63"/>
      <c r="AT1361" s="102"/>
      <c r="BO1361" s="102"/>
      <c r="BP1361" s="63"/>
      <c r="BQ1361" s="63"/>
      <c r="CD1361" s="63"/>
    </row>
    <row r="1362" spans="1:82" s="78" customFormat="1" x14ac:dyDescent="0.35">
      <c r="A1362" s="104"/>
      <c r="B1362" s="105"/>
      <c r="C1362" s="105"/>
      <c r="D1362" s="105"/>
      <c r="E1362" s="105"/>
      <c r="V1362" s="63"/>
      <c r="W1362" s="63"/>
      <c r="AE1362" s="79"/>
      <c r="AR1362" s="63"/>
      <c r="AS1362" s="63"/>
      <c r="AT1362" s="103"/>
      <c r="BO1362" s="103"/>
      <c r="BP1362" s="63"/>
      <c r="BQ1362" s="63"/>
      <c r="CD1362" s="63"/>
    </row>
    <row r="1363" spans="1:82" x14ac:dyDescent="0.35">
      <c r="A1363" s="97"/>
      <c r="B1363" s="82"/>
      <c r="C1363" s="82"/>
      <c r="D1363" s="82"/>
      <c r="E1363" s="82"/>
      <c r="F1363" s="63"/>
      <c r="G1363" s="63"/>
      <c r="H1363" s="63"/>
      <c r="I1363" s="63"/>
      <c r="J1363" s="63"/>
      <c r="K1363" s="63"/>
      <c r="L1363" s="63"/>
      <c r="M1363" s="63"/>
      <c r="N1363" s="63"/>
      <c r="O1363" s="63"/>
      <c r="P1363" s="63"/>
      <c r="Q1363" s="63"/>
      <c r="R1363" s="63"/>
      <c r="S1363" s="63"/>
      <c r="T1363" s="63"/>
      <c r="U1363" s="63"/>
      <c r="X1363" s="63"/>
      <c r="Y1363" s="63"/>
      <c r="Z1363" s="63"/>
      <c r="AA1363" s="63"/>
      <c r="AB1363" s="63"/>
      <c r="AC1363" s="63"/>
      <c r="AD1363" s="63"/>
      <c r="AE1363" s="110"/>
      <c r="AF1363" s="63"/>
      <c r="AG1363" s="63"/>
      <c r="AH1363" s="63"/>
      <c r="AI1363" s="63"/>
      <c r="AJ1363" s="63"/>
      <c r="AK1363" s="63"/>
      <c r="AL1363" s="63"/>
      <c r="AM1363" s="63"/>
      <c r="AN1363" s="63"/>
      <c r="AO1363" s="63"/>
      <c r="AP1363" s="63"/>
      <c r="AQ1363" s="63"/>
      <c r="AT1363" s="63"/>
      <c r="AU1363" s="63"/>
      <c r="AV1363" s="63"/>
      <c r="AW1363" s="63"/>
      <c r="AX1363" s="63"/>
      <c r="AY1363" s="63"/>
      <c r="AZ1363" s="63"/>
      <c r="BA1363" s="63"/>
      <c r="BB1363" s="63"/>
      <c r="BC1363" s="63"/>
      <c r="BD1363" s="63"/>
      <c r="BE1363" s="63"/>
      <c r="BF1363" s="63"/>
      <c r="BG1363" s="63"/>
      <c r="BH1363" s="63"/>
      <c r="BI1363" s="63"/>
      <c r="BJ1363" s="63"/>
      <c r="BK1363" s="63"/>
      <c r="BL1363" s="63"/>
      <c r="BM1363" s="63"/>
      <c r="BN1363" s="63"/>
      <c r="BO1363" s="63"/>
      <c r="BR1363" s="63"/>
      <c r="BS1363" s="63"/>
      <c r="BT1363" s="63"/>
      <c r="BU1363" s="63"/>
      <c r="BV1363" s="63"/>
      <c r="BW1363" s="63"/>
      <c r="BX1363" s="63"/>
      <c r="BY1363" s="63"/>
      <c r="BZ1363" s="63"/>
      <c r="CA1363" s="63"/>
      <c r="CB1363" s="63"/>
      <c r="CC1363" s="63"/>
    </row>
    <row r="1364" spans="1:82" x14ac:dyDescent="0.35">
      <c r="A1364" s="97"/>
      <c r="B1364" s="82"/>
      <c r="C1364" s="82"/>
      <c r="D1364" s="82"/>
      <c r="E1364" s="82"/>
      <c r="F1364" s="63"/>
      <c r="G1364" s="63"/>
      <c r="H1364" s="63"/>
      <c r="I1364" s="63"/>
      <c r="J1364" s="63"/>
      <c r="K1364" s="63"/>
      <c r="L1364" s="63"/>
      <c r="M1364" s="63"/>
      <c r="N1364" s="63"/>
      <c r="O1364" s="63"/>
      <c r="P1364" s="63"/>
      <c r="Q1364" s="63"/>
      <c r="R1364" s="63"/>
      <c r="S1364" s="63"/>
      <c r="T1364" s="63"/>
      <c r="U1364" s="63"/>
      <c r="X1364" s="63"/>
      <c r="Y1364" s="63"/>
      <c r="Z1364" s="63"/>
      <c r="AA1364" s="63"/>
      <c r="AB1364" s="63"/>
      <c r="AC1364" s="63"/>
      <c r="AD1364" s="63"/>
      <c r="AE1364" s="110"/>
      <c r="AF1364" s="63"/>
      <c r="AG1364" s="63"/>
      <c r="AH1364" s="63"/>
      <c r="AI1364" s="63"/>
      <c r="AJ1364" s="63"/>
      <c r="AK1364" s="63"/>
      <c r="AL1364" s="63"/>
      <c r="AM1364" s="63"/>
      <c r="AN1364" s="63"/>
      <c r="AO1364" s="63"/>
      <c r="AP1364" s="63"/>
      <c r="AQ1364" s="63"/>
      <c r="AT1364" s="63"/>
      <c r="AU1364" s="63"/>
      <c r="AV1364" s="63"/>
      <c r="AW1364" s="63"/>
      <c r="AX1364" s="63"/>
      <c r="AY1364" s="63"/>
      <c r="AZ1364" s="63"/>
      <c r="BA1364" s="63"/>
      <c r="BB1364" s="63"/>
      <c r="BC1364" s="63"/>
      <c r="BD1364" s="63"/>
      <c r="BE1364" s="63"/>
      <c r="BF1364" s="63"/>
      <c r="BG1364" s="63"/>
      <c r="BH1364" s="63"/>
      <c r="BI1364" s="63"/>
      <c r="BJ1364" s="63"/>
      <c r="BK1364" s="63"/>
      <c r="BL1364" s="63"/>
      <c r="BM1364" s="63"/>
      <c r="BN1364" s="63"/>
      <c r="BO1364" s="63"/>
      <c r="BR1364" s="63"/>
      <c r="BS1364" s="63"/>
      <c r="BT1364" s="63"/>
      <c r="BU1364" s="63"/>
      <c r="BV1364" s="63"/>
      <c r="BW1364" s="63"/>
      <c r="BX1364" s="63"/>
      <c r="BY1364" s="63"/>
      <c r="BZ1364" s="63"/>
      <c r="CA1364" s="63"/>
      <c r="CB1364" s="63"/>
      <c r="CC1364" s="63"/>
    </row>
    <row r="1365" spans="1:82" x14ac:dyDescent="0.35">
      <c r="A1365" s="97"/>
      <c r="B1365" s="82"/>
      <c r="C1365" s="82"/>
      <c r="D1365" s="82"/>
      <c r="E1365" s="82"/>
      <c r="F1365" s="63"/>
      <c r="G1365" s="63"/>
      <c r="H1365" s="63"/>
      <c r="I1365" s="63"/>
      <c r="J1365" s="63"/>
      <c r="K1365" s="63"/>
      <c r="L1365" s="63"/>
      <c r="M1365" s="63"/>
      <c r="N1365" s="63"/>
      <c r="O1365" s="63"/>
      <c r="P1365" s="63"/>
      <c r="Q1365" s="63"/>
      <c r="R1365" s="63"/>
      <c r="S1365" s="63"/>
      <c r="T1365" s="63"/>
      <c r="U1365" s="63"/>
      <c r="X1365" s="63"/>
      <c r="Y1365" s="63"/>
      <c r="Z1365" s="63"/>
      <c r="AA1365" s="63"/>
      <c r="AB1365" s="63"/>
      <c r="AC1365" s="63"/>
      <c r="AD1365" s="63"/>
      <c r="AE1365" s="110"/>
      <c r="AF1365" s="63"/>
      <c r="AG1365" s="63"/>
      <c r="AH1365" s="63"/>
      <c r="AI1365" s="63"/>
      <c r="AJ1365" s="63"/>
      <c r="AK1365" s="63"/>
      <c r="AL1365" s="63"/>
      <c r="AM1365" s="63"/>
      <c r="AN1365" s="63"/>
      <c r="AO1365" s="63"/>
      <c r="AP1365" s="63"/>
      <c r="AQ1365" s="63"/>
      <c r="AT1365" s="63"/>
      <c r="AU1365" s="63"/>
      <c r="AV1365" s="63"/>
      <c r="AW1365" s="63"/>
      <c r="AX1365" s="63"/>
      <c r="AY1365" s="63"/>
      <c r="AZ1365" s="63"/>
      <c r="BA1365" s="63"/>
      <c r="BB1365" s="63"/>
      <c r="BC1365" s="63"/>
      <c r="BD1365" s="63"/>
      <c r="BE1365" s="63"/>
      <c r="BF1365" s="63"/>
      <c r="BG1365" s="63"/>
      <c r="BH1365" s="63"/>
      <c r="BI1365" s="63"/>
      <c r="BJ1365" s="63"/>
      <c r="BK1365" s="63"/>
      <c r="BL1365" s="63"/>
      <c r="BM1365" s="63"/>
      <c r="BN1365" s="63"/>
      <c r="BO1365" s="63"/>
      <c r="BR1365" s="63"/>
      <c r="BS1365" s="63"/>
      <c r="BT1365" s="63"/>
      <c r="BU1365" s="63"/>
      <c r="BV1365" s="63"/>
      <c r="BW1365" s="63"/>
      <c r="BX1365" s="63"/>
      <c r="BY1365" s="63"/>
      <c r="BZ1365" s="63"/>
      <c r="CA1365" s="63"/>
      <c r="CB1365" s="63"/>
      <c r="CC1365" s="63"/>
    </row>
    <row r="1366" spans="1:82" x14ac:dyDescent="0.35">
      <c r="A1366" s="97"/>
      <c r="B1366" s="82"/>
      <c r="C1366" s="82"/>
      <c r="D1366" s="82"/>
      <c r="E1366" s="82"/>
      <c r="F1366" s="63"/>
      <c r="G1366" s="63"/>
      <c r="H1366" s="63"/>
      <c r="I1366" s="63"/>
      <c r="J1366" s="63"/>
      <c r="K1366" s="63"/>
      <c r="L1366" s="63"/>
      <c r="M1366" s="63"/>
      <c r="N1366" s="63"/>
      <c r="O1366" s="63"/>
      <c r="P1366" s="63"/>
      <c r="Q1366" s="63"/>
      <c r="R1366" s="63"/>
      <c r="S1366" s="63"/>
      <c r="T1366" s="63"/>
      <c r="U1366" s="63"/>
      <c r="X1366" s="63"/>
      <c r="Y1366" s="63"/>
      <c r="Z1366" s="63"/>
      <c r="AA1366" s="63"/>
      <c r="AB1366" s="63"/>
      <c r="AC1366" s="63"/>
      <c r="AD1366" s="63"/>
      <c r="AE1366" s="110"/>
      <c r="AF1366" s="63"/>
      <c r="AG1366" s="63"/>
      <c r="AH1366" s="63"/>
      <c r="AI1366" s="63"/>
      <c r="AJ1366" s="63"/>
      <c r="AK1366" s="63"/>
      <c r="AL1366" s="63"/>
      <c r="AM1366" s="63"/>
      <c r="AN1366" s="63"/>
      <c r="AO1366" s="63"/>
      <c r="AP1366" s="63"/>
      <c r="AQ1366" s="63"/>
      <c r="AT1366" s="63"/>
      <c r="AU1366" s="63"/>
      <c r="AV1366" s="63"/>
      <c r="AW1366" s="63"/>
      <c r="AX1366" s="63"/>
      <c r="AY1366" s="63"/>
      <c r="AZ1366" s="63"/>
      <c r="BA1366" s="63"/>
      <c r="BB1366" s="63"/>
      <c r="BC1366" s="63"/>
      <c r="BD1366" s="63"/>
      <c r="BE1366" s="63"/>
      <c r="BF1366" s="63"/>
      <c r="BG1366" s="63"/>
      <c r="BH1366" s="63"/>
      <c r="BI1366" s="63"/>
      <c r="BJ1366" s="63"/>
      <c r="BK1366" s="63"/>
      <c r="BL1366" s="63"/>
      <c r="BM1366" s="63"/>
      <c r="BN1366" s="63"/>
      <c r="BO1366" s="63"/>
      <c r="BR1366" s="63"/>
      <c r="BS1366" s="63"/>
      <c r="BT1366" s="63"/>
      <c r="BU1366" s="63"/>
      <c r="BV1366" s="63"/>
      <c r="BW1366" s="63"/>
      <c r="BX1366" s="63"/>
      <c r="BY1366" s="63"/>
      <c r="BZ1366" s="63"/>
      <c r="CA1366" s="63"/>
      <c r="CB1366" s="63"/>
      <c r="CC1366" s="63"/>
    </row>
    <row r="1367" spans="1:82" x14ac:dyDescent="0.35">
      <c r="A1367" s="97"/>
      <c r="B1367" s="82"/>
      <c r="C1367" s="82"/>
      <c r="D1367" s="82"/>
      <c r="E1367" s="82"/>
      <c r="F1367" s="63"/>
      <c r="G1367" s="63"/>
      <c r="H1367" s="63"/>
      <c r="I1367" s="63"/>
      <c r="J1367" s="63"/>
      <c r="K1367" s="63"/>
      <c r="L1367" s="63"/>
      <c r="M1367" s="63"/>
      <c r="N1367" s="63"/>
      <c r="O1367" s="63"/>
      <c r="P1367" s="63"/>
      <c r="Q1367" s="63"/>
      <c r="R1367" s="63"/>
      <c r="S1367" s="63"/>
      <c r="T1367" s="63"/>
      <c r="U1367" s="63"/>
      <c r="X1367" s="63"/>
      <c r="Y1367" s="63"/>
      <c r="Z1367" s="63"/>
      <c r="AA1367" s="63"/>
      <c r="AB1367" s="63"/>
      <c r="AC1367" s="63"/>
      <c r="AD1367" s="63"/>
      <c r="AE1367" s="110"/>
      <c r="AF1367" s="63"/>
      <c r="AG1367" s="63"/>
      <c r="AH1367" s="63"/>
      <c r="AI1367" s="63"/>
      <c r="AJ1367" s="63"/>
      <c r="AK1367" s="63"/>
      <c r="AL1367" s="63"/>
      <c r="AM1367" s="63"/>
      <c r="AN1367" s="63"/>
      <c r="AO1367" s="63"/>
      <c r="AP1367" s="63"/>
      <c r="AQ1367" s="63"/>
      <c r="AT1367" s="63"/>
      <c r="AU1367" s="63"/>
      <c r="AV1367" s="63"/>
      <c r="AW1367" s="63"/>
      <c r="AX1367" s="63"/>
      <c r="AY1367" s="63"/>
      <c r="AZ1367" s="63"/>
      <c r="BA1367" s="63"/>
      <c r="BB1367" s="63"/>
      <c r="BC1367" s="63"/>
      <c r="BD1367" s="63"/>
      <c r="BE1367" s="63"/>
      <c r="BF1367" s="63"/>
      <c r="BG1367" s="63"/>
      <c r="BH1367" s="63"/>
      <c r="BI1367" s="63"/>
      <c r="BJ1367" s="63"/>
      <c r="BK1367" s="63"/>
      <c r="BL1367" s="63"/>
      <c r="BM1367" s="63"/>
      <c r="BN1367" s="63"/>
      <c r="BO1367" s="63"/>
      <c r="BR1367" s="63"/>
      <c r="BS1367" s="63"/>
      <c r="BT1367" s="63"/>
      <c r="BU1367" s="63"/>
      <c r="BV1367" s="63"/>
      <c r="BW1367" s="63"/>
      <c r="BX1367" s="63"/>
      <c r="BY1367" s="63"/>
      <c r="BZ1367" s="63"/>
      <c r="CA1367" s="63"/>
      <c r="CB1367" s="63"/>
      <c r="CC1367" s="63"/>
    </row>
    <row r="1368" spans="1:82" x14ac:dyDescent="0.35">
      <c r="A1368" s="97"/>
      <c r="B1368" s="82"/>
      <c r="C1368" s="82"/>
      <c r="D1368" s="82"/>
      <c r="E1368" s="82"/>
      <c r="F1368" s="63"/>
      <c r="G1368" s="63"/>
      <c r="H1368" s="63"/>
      <c r="I1368" s="63"/>
      <c r="J1368" s="63"/>
      <c r="K1368" s="63"/>
      <c r="L1368" s="63"/>
      <c r="M1368" s="63"/>
      <c r="N1368" s="63"/>
      <c r="O1368" s="63"/>
      <c r="P1368" s="63"/>
      <c r="Q1368" s="63"/>
      <c r="R1368" s="63"/>
      <c r="S1368" s="63"/>
      <c r="T1368" s="63"/>
      <c r="U1368" s="63"/>
      <c r="X1368" s="63"/>
      <c r="Y1368" s="63"/>
      <c r="Z1368" s="63"/>
      <c r="AA1368" s="63"/>
      <c r="AB1368" s="63"/>
      <c r="AC1368" s="63"/>
      <c r="AD1368" s="63"/>
      <c r="AE1368" s="110"/>
      <c r="AF1368" s="63"/>
      <c r="AG1368" s="63"/>
      <c r="AH1368" s="63"/>
      <c r="AI1368" s="63"/>
      <c r="AJ1368" s="63"/>
      <c r="AK1368" s="63"/>
      <c r="AL1368" s="63"/>
      <c r="AM1368" s="63"/>
      <c r="AN1368" s="63"/>
      <c r="AO1368" s="63"/>
      <c r="AP1368" s="63"/>
      <c r="AQ1368" s="63"/>
      <c r="AT1368" s="63"/>
      <c r="AU1368" s="63"/>
      <c r="AV1368" s="63"/>
      <c r="AW1368" s="63"/>
      <c r="AX1368" s="63"/>
      <c r="AY1368" s="63"/>
      <c r="AZ1368" s="63"/>
      <c r="BA1368" s="63"/>
      <c r="BB1368" s="63"/>
      <c r="BC1368" s="63"/>
      <c r="BD1368" s="63"/>
      <c r="BE1368" s="63"/>
      <c r="BF1368" s="63"/>
      <c r="BG1368" s="63"/>
      <c r="BH1368" s="63"/>
      <c r="BI1368" s="63"/>
      <c r="BJ1368" s="63"/>
      <c r="BK1368" s="63"/>
      <c r="BL1368" s="63"/>
      <c r="BM1368" s="63"/>
      <c r="BN1368" s="63"/>
      <c r="BO1368" s="63"/>
      <c r="BR1368" s="63"/>
      <c r="BS1368" s="63"/>
      <c r="BT1368" s="63"/>
      <c r="BU1368" s="63"/>
      <c r="BV1368" s="63"/>
      <c r="BW1368" s="63"/>
      <c r="BX1368" s="63"/>
      <c r="BY1368" s="63"/>
      <c r="BZ1368" s="63"/>
      <c r="CA1368" s="63"/>
      <c r="CB1368" s="63"/>
      <c r="CC1368" s="63"/>
    </row>
    <row r="1369" spans="1:82" x14ac:dyDescent="0.35">
      <c r="A1369" s="97"/>
      <c r="B1369" s="82"/>
      <c r="C1369" s="82"/>
      <c r="D1369" s="82"/>
      <c r="E1369" s="82"/>
      <c r="F1369" s="63"/>
      <c r="G1369" s="63"/>
      <c r="H1369" s="63"/>
      <c r="I1369" s="63"/>
      <c r="J1369" s="63"/>
      <c r="K1369" s="63"/>
      <c r="L1369" s="63"/>
      <c r="M1369" s="63"/>
      <c r="N1369" s="63"/>
      <c r="O1369" s="63"/>
      <c r="P1369" s="63"/>
      <c r="Q1369" s="63"/>
      <c r="R1369" s="63"/>
      <c r="S1369" s="63"/>
      <c r="T1369" s="63"/>
      <c r="U1369" s="63"/>
      <c r="X1369" s="63"/>
      <c r="Y1369" s="63"/>
      <c r="Z1369" s="63"/>
      <c r="AA1369" s="63"/>
      <c r="AB1369" s="63"/>
      <c r="AC1369" s="63"/>
      <c r="AD1369" s="63"/>
      <c r="AE1369" s="110"/>
      <c r="AF1369" s="63"/>
      <c r="AG1369" s="63"/>
      <c r="AH1369" s="63"/>
      <c r="AI1369" s="63"/>
      <c r="AJ1369" s="63"/>
      <c r="AK1369" s="63"/>
      <c r="AL1369" s="63"/>
      <c r="AM1369" s="63"/>
      <c r="AN1369" s="63"/>
      <c r="AO1369" s="63"/>
      <c r="AP1369" s="63"/>
      <c r="AQ1369" s="63"/>
      <c r="AT1369" s="63"/>
      <c r="AU1369" s="63"/>
      <c r="AV1369" s="63"/>
      <c r="AW1369" s="63"/>
      <c r="AX1369" s="63"/>
      <c r="AY1369" s="63"/>
      <c r="AZ1369" s="63"/>
      <c r="BA1369" s="63"/>
      <c r="BB1369" s="63"/>
      <c r="BC1369" s="63"/>
      <c r="BD1369" s="63"/>
      <c r="BE1369" s="63"/>
      <c r="BF1369" s="63"/>
      <c r="BG1369" s="63"/>
      <c r="BH1369" s="63"/>
      <c r="BI1369" s="63"/>
      <c r="BJ1369" s="63"/>
      <c r="BK1369" s="63"/>
      <c r="BL1369" s="63"/>
      <c r="BM1369" s="63"/>
      <c r="BN1369" s="63"/>
      <c r="BO1369" s="63"/>
      <c r="BR1369" s="63"/>
      <c r="BS1369" s="63"/>
      <c r="BT1369" s="63"/>
      <c r="BU1369" s="63"/>
      <c r="BV1369" s="63"/>
      <c r="BW1369" s="63"/>
      <c r="BX1369" s="63"/>
      <c r="BY1369" s="63"/>
      <c r="BZ1369" s="63"/>
      <c r="CA1369" s="63"/>
      <c r="CB1369" s="63"/>
      <c r="CC1369" s="63"/>
    </row>
    <row r="1370" spans="1:82" x14ac:dyDescent="0.35">
      <c r="A1370" s="97"/>
      <c r="B1370" s="82"/>
      <c r="C1370" s="82"/>
      <c r="D1370" s="82"/>
      <c r="E1370" s="82"/>
      <c r="F1370" s="63"/>
      <c r="G1370" s="63"/>
      <c r="H1370" s="63"/>
      <c r="I1370" s="63"/>
      <c r="J1370" s="63"/>
      <c r="K1370" s="63"/>
      <c r="L1370" s="63"/>
      <c r="M1370" s="63"/>
      <c r="N1370" s="63"/>
      <c r="O1370" s="63"/>
      <c r="P1370" s="63"/>
      <c r="Q1370" s="63"/>
      <c r="R1370" s="63"/>
      <c r="S1370" s="63"/>
      <c r="T1370" s="63"/>
      <c r="U1370" s="63"/>
      <c r="X1370" s="63"/>
      <c r="Y1370" s="63"/>
      <c r="Z1370" s="63"/>
      <c r="AA1370" s="63"/>
      <c r="AB1370" s="63"/>
      <c r="AC1370" s="63"/>
      <c r="AD1370" s="63"/>
      <c r="AE1370" s="110"/>
      <c r="AF1370" s="63"/>
      <c r="AG1370" s="63"/>
      <c r="AH1370" s="63"/>
      <c r="AI1370" s="63"/>
      <c r="AJ1370" s="63"/>
      <c r="AK1370" s="63"/>
      <c r="AL1370" s="63"/>
      <c r="AM1370" s="63"/>
      <c r="AN1370" s="63"/>
      <c r="AO1370" s="63"/>
      <c r="AP1370" s="63"/>
      <c r="AQ1370" s="63"/>
      <c r="AT1370" s="63"/>
      <c r="AU1370" s="63"/>
      <c r="AV1370" s="63"/>
      <c r="AW1370" s="63"/>
      <c r="AX1370" s="63"/>
      <c r="AY1370" s="63"/>
      <c r="AZ1370" s="63"/>
      <c r="BA1370" s="63"/>
      <c r="BB1370" s="63"/>
      <c r="BC1370" s="63"/>
      <c r="BD1370" s="63"/>
      <c r="BE1370" s="63"/>
      <c r="BF1370" s="63"/>
      <c r="BG1370" s="63"/>
      <c r="BH1370" s="63"/>
      <c r="BI1370" s="63"/>
      <c r="BJ1370" s="63"/>
      <c r="BK1370" s="63"/>
      <c r="BL1370" s="63"/>
      <c r="BM1370" s="63"/>
      <c r="BN1370" s="63"/>
      <c r="BO1370" s="63"/>
      <c r="BR1370" s="63"/>
      <c r="BS1370" s="63"/>
      <c r="BT1370" s="63"/>
      <c r="BU1370" s="63"/>
      <c r="BV1370" s="63"/>
      <c r="BW1370" s="63"/>
      <c r="BX1370" s="63"/>
      <c r="BY1370" s="63"/>
      <c r="BZ1370" s="63"/>
      <c r="CA1370" s="63"/>
      <c r="CB1370" s="63"/>
      <c r="CC1370" s="63"/>
    </row>
    <row r="1371" spans="1:82" x14ac:dyDescent="0.35">
      <c r="A1371" s="97"/>
      <c r="B1371" s="82"/>
      <c r="C1371" s="82"/>
      <c r="D1371" s="82"/>
      <c r="E1371" s="82"/>
      <c r="F1371" s="63"/>
      <c r="G1371" s="63"/>
      <c r="H1371" s="63"/>
      <c r="I1371" s="63"/>
      <c r="J1371" s="63"/>
      <c r="K1371" s="63"/>
      <c r="L1371" s="63"/>
      <c r="M1371" s="63"/>
      <c r="N1371" s="63"/>
      <c r="O1371" s="63"/>
      <c r="P1371" s="63"/>
      <c r="Q1371" s="63"/>
      <c r="R1371" s="63"/>
      <c r="S1371" s="63"/>
      <c r="T1371" s="63"/>
      <c r="U1371" s="63"/>
      <c r="X1371" s="63"/>
      <c r="Y1371" s="63"/>
      <c r="Z1371" s="63"/>
      <c r="AA1371" s="63"/>
      <c r="AB1371" s="63"/>
      <c r="AC1371" s="63"/>
      <c r="AD1371" s="63"/>
      <c r="AE1371" s="110"/>
      <c r="AF1371" s="63"/>
      <c r="AG1371" s="63"/>
      <c r="AH1371" s="63"/>
      <c r="AI1371" s="63"/>
      <c r="AJ1371" s="63"/>
      <c r="AK1371" s="63"/>
      <c r="AL1371" s="63"/>
      <c r="AM1371" s="63"/>
      <c r="AN1371" s="63"/>
      <c r="AO1371" s="63"/>
      <c r="AP1371" s="63"/>
      <c r="AQ1371" s="63"/>
      <c r="AT1371" s="63"/>
      <c r="AU1371" s="63"/>
      <c r="AV1371" s="63"/>
      <c r="AW1371" s="63"/>
      <c r="AX1371" s="63"/>
      <c r="AY1371" s="63"/>
      <c r="AZ1371" s="63"/>
      <c r="BA1371" s="63"/>
      <c r="BB1371" s="63"/>
      <c r="BC1371" s="63"/>
      <c r="BD1371" s="63"/>
      <c r="BE1371" s="63"/>
      <c r="BF1371" s="63"/>
      <c r="BG1371" s="63"/>
      <c r="BH1371" s="63"/>
      <c r="BI1371" s="63"/>
      <c r="BJ1371" s="63"/>
      <c r="BK1371" s="63"/>
      <c r="BL1371" s="63"/>
      <c r="BM1371" s="63"/>
      <c r="BN1371" s="63"/>
      <c r="BO1371" s="63"/>
      <c r="BR1371" s="63"/>
      <c r="BS1371" s="63"/>
      <c r="BT1371" s="63"/>
      <c r="BU1371" s="63"/>
      <c r="BV1371" s="63"/>
      <c r="BW1371" s="63"/>
      <c r="BX1371" s="63"/>
      <c r="BY1371" s="63"/>
      <c r="BZ1371" s="63"/>
      <c r="CA1371" s="63"/>
      <c r="CB1371" s="63"/>
      <c r="CC1371" s="63"/>
    </row>
    <row r="1372" spans="1:82" x14ac:dyDescent="0.35">
      <c r="A1372" s="97"/>
      <c r="B1372" s="82"/>
      <c r="C1372" s="82"/>
      <c r="D1372" s="82"/>
      <c r="E1372" s="82"/>
      <c r="F1372" s="63"/>
      <c r="G1372" s="63"/>
      <c r="H1372" s="63"/>
      <c r="I1372" s="63"/>
      <c r="J1372" s="63"/>
      <c r="K1372" s="63"/>
      <c r="L1372" s="63"/>
      <c r="M1372" s="63"/>
      <c r="N1372" s="63"/>
      <c r="O1372" s="63"/>
      <c r="P1372" s="63"/>
      <c r="Q1372" s="63"/>
      <c r="R1372" s="63"/>
      <c r="S1372" s="63"/>
      <c r="T1372" s="63"/>
      <c r="U1372" s="63"/>
      <c r="X1372" s="63"/>
      <c r="Y1372" s="63"/>
      <c r="Z1372" s="63"/>
      <c r="AA1372" s="63"/>
      <c r="AB1372" s="63"/>
      <c r="AC1372" s="63"/>
      <c r="AD1372" s="63"/>
      <c r="AE1372" s="110"/>
      <c r="AF1372" s="63"/>
      <c r="AG1372" s="63"/>
      <c r="AH1372" s="63"/>
      <c r="AI1372" s="63"/>
      <c r="AJ1372" s="63"/>
      <c r="AK1372" s="63"/>
      <c r="AL1372" s="63"/>
      <c r="AM1372" s="63"/>
      <c r="AN1372" s="63"/>
      <c r="AO1372" s="63"/>
      <c r="AP1372" s="63"/>
      <c r="AQ1372" s="63"/>
      <c r="AT1372" s="63"/>
      <c r="AU1372" s="63"/>
      <c r="AV1372" s="63"/>
      <c r="AW1372" s="63"/>
      <c r="AX1372" s="63"/>
      <c r="AY1372" s="63"/>
      <c r="AZ1372" s="63"/>
      <c r="BA1372" s="63"/>
      <c r="BB1372" s="63"/>
      <c r="BC1372" s="63"/>
      <c r="BD1372" s="63"/>
      <c r="BE1372" s="63"/>
      <c r="BF1372" s="63"/>
      <c r="BG1372" s="63"/>
      <c r="BH1372" s="63"/>
      <c r="BI1372" s="63"/>
      <c r="BJ1372" s="63"/>
      <c r="BK1372" s="63"/>
      <c r="BL1372" s="63"/>
      <c r="BM1372" s="63"/>
      <c r="BN1372" s="63"/>
      <c r="BO1372" s="63"/>
      <c r="BR1372" s="63"/>
      <c r="BS1372" s="63"/>
      <c r="BT1372" s="63"/>
      <c r="BU1372" s="63"/>
      <c r="BV1372" s="63"/>
      <c r="BW1372" s="63"/>
      <c r="BX1372" s="63"/>
      <c r="BY1372" s="63"/>
      <c r="BZ1372" s="63"/>
      <c r="CA1372" s="63"/>
      <c r="CB1372" s="63"/>
      <c r="CC1372" s="63"/>
    </row>
    <row r="1373" spans="1:82" x14ac:dyDescent="0.35">
      <c r="A1373" s="97"/>
      <c r="B1373" s="82"/>
      <c r="C1373" s="82"/>
      <c r="D1373" s="82"/>
      <c r="E1373" s="82"/>
      <c r="F1373" s="63"/>
      <c r="G1373" s="63"/>
      <c r="H1373" s="63"/>
      <c r="I1373" s="63"/>
      <c r="J1373" s="63"/>
      <c r="K1373" s="63"/>
      <c r="L1373" s="63"/>
      <c r="M1373" s="63"/>
      <c r="N1373" s="63"/>
      <c r="O1373" s="63"/>
      <c r="P1373" s="63"/>
      <c r="Q1373" s="63"/>
      <c r="R1373" s="63"/>
      <c r="S1373" s="63"/>
      <c r="T1373" s="63"/>
      <c r="U1373" s="63"/>
      <c r="X1373" s="63"/>
      <c r="Y1373" s="63"/>
      <c r="Z1373" s="63"/>
      <c r="AA1373" s="63"/>
      <c r="AB1373" s="63"/>
      <c r="AC1373" s="63"/>
      <c r="AD1373" s="63"/>
      <c r="AE1373" s="110"/>
      <c r="AF1373" s="63"/>
      <c r="AG1373" s="63"/>
      <c r="AH1373" s="63"/>
      <c r="AI1373" s="63"/>
      <c r="AJ1373" s="63"/>
      <c r="AK1373" s="63"/>
      <c r="AL1373" s="63"/>
      <c r="AM1373" s="63"/>
      <c r="AN1373" s="63"/>
      <c r="AO1373" s="63"/>
      <c r="AP1373" s="63"/>
      <c r="AQ1373" s="63"/>
      <c r="AT1373" s="63"/>
      <c r="AU1373" s="63"/>
      <c r="AV1373" s="63"/>
      <c r="AW1373" s="63"/>
      <c r="AX1373" s="63"/>
      <c r="AY1373" s="63"/>
      <c r="AZ1373" s="63"/>
      <c r="BA1373" s="63"/>
      <c r="BB1373" s="63"/>
      <c r="BC1373" s="63"/>
      <c r="BD1373" s="63"/>
      <c r="BE1373" s="63"/>
      <c r="BF1373" s="63"/>
      <c r="BG1373" s="63"/>
      <c r="BH1373" s="63"/>
      <c r="BI1373" s="63"/>
      <c r="BJ1373" s="63"/>
      <c r="BK1373" s="63"/>
      <c r="BL1373" s="63"/>
      <c r="BM1373" s="63"/>
      <c r="BN1373" s="63"/>
      <c r="BO1373" s="63"/>
      <c r="BR1373" s="63"/>
      <c r="BS1373" s="63"/>
      <c r="BT1373" s="63"/>
      <c r="BU1373" s="63"/>
      <c r="BV1373" s="63"/>
      <c r="BW1373" s="63"/>
      <c r="BX1373" s="63"/>
      <c r="BY1373" s="63"/>
      <c r="BZ1373" s="63"/>
      <c r="CA1373" s="63"/>
      <c r="CB1373" s="63"/>
      <c r="CC1373" s="63"/>
    </row>
    <row r="1374" spans="1:82" x14ac:dyDescent="0.35">
      <c r="A1374" s="97"/>
      <c r="B1374" s="82"/>
      <c r="C1374" s="82"/>
      <c r="D1374" s="82"/>
      <c r="E1374" s="82"/>
      <c r="F1374" s="63"/>
      <c r="G1374" s="63"/>
      <c r="H1374" s="63"/>
      <c r="I1374" s="63"/>
      <c r="J1374" s="63"/>
      <c r="K1374" s="63"/>
      <c r="L1374" s="63"/>
      <c r="M1374" s="63"/>
      <c r="N1374" s="63"/>
      <c r="O1374" s="63"/>
      <c r="P1374" s="63"/>
      <c r="Q1374" s="63"/>
      <c r="R1374" s="63"/>
      <c r="S1374" s="63"/>
      <c r="T1374" s="63"/>
      <c r="U1374" s="63"/>
      <c r="X1374" s="63"/>
      <c r="Y1374" s="63"/>
      <c r="Z1374" s="63"/>
      <c r="AA1374" s="63"/>
      <c r="AB1374" s="63"/>
      <c r="AC1374" s="63"/>
      <c r="AD1374" s="63"/>
      <c r="AE1374" s="110"/>
      <c r="AF1374" s="63"/>
      <c r="AG1374" s="63"/>
      <c r="AH1374" s="63"/>
      <c r="AI1374" s="63"/>
      <c r="AJ1374" s="63"/>
      <c r="AK1374" s="63"/>
      <c r="AL1374" s="63"/>
      <c r="AM1374" s="63"/>
      <c r="AN1374" s="63"/>
      <c r="AO1374" s="63"/>
      <c r="AP1374" s="63"/>
      <c r="AQ1374" s="63"/>
      <c r="AT1374" s="63"/>
      <c r="AU1374" s="63"/>
      <c r="AV1374" s="63"/>
      <c r="AW1374" s="63"/>
      <c r="AX1374" s="63"/>
      <c r="AY1374" s="63"/>
      <c r="AZ1374" s="63"/>
      <c r="BA1374" s="63"/>
      <c r="BB1374" s="63"/>
      <c r="BC1374" s="63"/>
      <c r="BD1374" s="63"/>
      <c r="BE1374" s="63"/>
      <c r="BF1374" s="63"/>
      <c r="BG1374" s="63"/>
      <c r="BH1374" s="63"/>
      <c r="BI1374" s="63"/>
      <c r="BJ1374" s="63"/>
      <c r="BK1374" s="63"/>
      <c r="BL1374" s="63"/>
      <c r="BM1374" s="63"/>
      <c r="BN1374" s="63"/>
      <c r="BO1374" s="63"/>
      <c r="BR1374" s="63"/>
      <c r="BS1374" s="63"/>
      <c r="BT1374" s="63"/>
      <c r="BU1374" s="63"/>
      <c r="BV1374" s="63"/>
      <c r="BW1374" s="63"/>
      <c r="BX1374" s="63"/>
      <c r="BY1374" s="63"/>
      <c r="BZ1374" s="63"/>
      <c r="CA1374" s="63"/>
      <c r="CB1374" s="63"/>
      <c r="CC1374" s="63"/>
    </row>
    <row r="1375" spans="1:82" x14ac:dyDescent="0.35">
      <c r="A1375" s="97"/>
      <c r="B1375" s="82"/>
      <c r="C1375" s="82"/>
      <c r="D1375" s="82"/>
      <c r="E1375" s="82"/>
      <c r="F1375" s="63"/>
      <c r="G1375" s="63"/>
      <c r="H1375" s="63"/>
      <c r="I1375" s="63"/>
      <c r="J1375" s="63"/>
      <c r="K1375" s="63"/>
      <c r="L1375" s="63"/>
      <c r="M1375" s="63"/>
      <c r="N1375" s="63"/>
      <c r="O1375" s="63"/>
      <c r="P1375" s="63"/>
      <c r="Q1375" s="63"/>
      <c r="R1375" s="63"/>
      <c r="S1375" s="63"/>
      <c r="T1375" s="63"/>
      <c r="U1375" s="63"/>
      <c r="X1375" s="63"/>
      <c r="Y1375" s="63"/>
      <c r="Z1375" s="63"/>
      <c r="AA1375" s="63"/>
      <c r="AB1375" s="63"/>
      <c r="AC1375" s="63"/>
      <c r="AD1375" s="63"/>
      <c r="AE1375" s="110"/>
      <c r="AF1375" s="63"/>
      <c r="AG1375" s="63"/>
      <c r="AH1375" s="63"/>
      <c r="AI1375" s="63"/>
      <c r="AJ1375" s="63"/>
      <c r="AK1375" s="63"/>
      <c r="AL1375" s="63"/>
      <c r="AM1375" s="63"/>
      <c r="AN1375" s="63"/>
      <c r="AO1375" s="63"/>
      <c r="AP1375" s="63"/>
      <c r="AQ1375" s="63"/>
      <c r="AT1375" s="63"/>
      <c r="AU1375" s="63"/>
      <c r="AV1375" s="63"/>
      <c r="AW1375" s="63"/>
      <c r="AX1375" s="63"/>
      <c r="AY1375" s="63"/>
      <c r="AZ1375" s="63"/>
      <c r="BA1375" s="63"/>
      <c r="BB1375" s="63"/>
      <c r="BC1375" s="63"/>
      <c r="BD1375" s="63"/>
      <c r="BE1375" s="63"/>
      <c r="BF1375" s="63"/>
      <c r="BG1375" s="63"/>
      <c r="BH1375" s="63"/>
      <c r="BI1375" s="63"/>
      <c r="BJ1375" s="63"/>
      <c r="BK1375" s="63"/>
      <c r="BL1375" s="63"/>
      <c r="BM1375" s="63"/>
      <c r="BN1375" s="63"/>
      <c r="BO1375" s="63"/>
      <c r="BR1375" s="63"/>
      <c r="BS1375" s="63"/>
      <c r="BT1375" s="63"/>
      <c r="BU1375" s="63"/>
      <c r="BV1375" s="63"/>
      <c r="BW1375" s="63"/>
      <c r="BX1375" s="63"/>
      <c r="BY1375" s="63"/>
      <c r="BZ1375" s="63"/>
      <c r="CA1375" s="63"/>
      <c r="CB1375" s="63"/>
      <c r="CC1375" s="63"/>
    </row>
    <row r="1376" spans="1:82" x14ac:dyDescent="0.35">
      <c r="A1376" s="97"/>
      <c r="B1376" s="82"/>
      <c r="C1376" s="82"/>
      <c r="D1376" s="82"/>
      <c r="E1376" s="82"/>
      <c r="F1376" s="63"/>
      <c r="G1376" s="63"/>
      <c r="H1376" s="63"/>
      <c r="I1376" s="63"/>
      <c r="J1376" s="63"/>
      <c r="K1376" s="63"/>
      <c r="L1376" s="63"/>
      <c r="M1376" s="63"/>
      <c r="N1376" s="63"/>
      <c r="O1376" s="63"/>
      <c r="P1376" s="63"/>
      <c r="Q1376" s="63"/>
      <c r="R1376" s="63"/>
      <c r="S1376" s="63"/>
      <c r="T1376" s="63"/>
      <c r="U1376" s="63"/>
      <c r="X1376" s="63"/>
      <c r="Y1376" s="63"/>
      <c r="Z1376" s="63"/>
      <c r="AA1376" s="63"/>
      <c r="AB1376" s="63"/>
      <c r="AC1376" s="63"/>
      <c r="AD1376" s="63"/>
      <c r="AE1376" s="110"/>
      <c r="AF1376" s="63"/>
      <c r="AG1376" s="63"/>
      <c r="AH1376" s="63"/>
      <c r="AI1376" s="63"/>
      <c r="AJ1376" s="63"/>
      <c r="AK1376" s="63"/>
      <c r="AL1376" s="63"/>
      <c r="AM1376" s="63"/>
      <c r="AN1376" s="63"/>
      <c r="AO1376" s="63"/>
      <c r="AP1376" s="63"/>
      <c r="AQ1376" s="63"/>
      <c r="AT1376" s="63"/>
      <c r="AU1376" s="63"/>
      <c r="AV1376" s="63"/>
      <c r="AW1376" s="63"/>
      <c r="AX1376" s="63"/>
      <c r="AY1376" s="63"/>
      <c r="AZ1376" s="63"/>
      <c r="BA1376" s="63"/>
      <c r="BB1376" s="63"/>
      <c r="BC1376" s="63"/>
      <c r="BD1376" s="63"/>
      <c r="BE1376" s="63"/>
      <c r="BF1376" s="63"/>
      <c r="BG1376" s="63"/>
      <c r="BH1376" s="63"/>
      <c r="BI1376" s="63"/>
      <c r="BJ1376" s="63"/>
      <c r="BK1376" s="63"/>
      <c r="BL1376" s="63"/>
      <c r="BM1376" s="63"/>
      <c r="BN1376" s="63"/>
      <c r="BO1376" s="63"/>
      <c r="BR1376" s="63"/>
      <c r="BS1376" s="63"/>
      <c r="BT1376" s="63"/>
      <c r="BU1376" s="63"/>
      <c r="BV1376" s="63"/>
      <c r="BW1376" s="63"/>
      <c r="BX1376" s="63"/>
      <c r="BY1376" s="63"/>
      <c r="BZ1376" s="63"/>
      <c r="CA1376" s="63"/>
      <c r="CB1376" s="63"/>
      <c r="CC1376" s="63"/>
    </row>
    <row r="1377" spans="1:81" x14ac:dyDescent="0.35">
      <c r="A1377" s="97"/>
      <c r="B1377" s="82"/>
      <c r="C1377" s="82"/>
      <c r="D1377" s="82"/>
      <c r="E1377" s="82"/>
      <c r="F1377" s="63"/>
      <c r="G1377" s="63"/>
      <c r="H1377" s="63"/>
      <c r="I1377" s="63"/>
      <c r="J1377" s="63"/>
      <c r="K1377" s="63"/>
      <c r="L1377" s="63"/>
      <c r="M1377" s="63"/>
      <c r="N1377" s="63"/>
      <c r="O1377" s="63"/>
      <c r="P1377" s="63"/>
      <c r="Q1377" s="63"/>
      <c r="R1377" s="63"/>
      <c r="S1377" s="63"/>
      <c r="T1377" s="63"/>
      <c r="U1377" s="63"/>
      <c r="X1377" s="63"/>
      <c r="Y1377" s="63"/>
      <c r="Z1377" s="63"/>
      <c r="AA1377" s="63"/>
      <c r="AB1377" s="63"/>
      <c r="AC1377" s="63"/>
      <c r="AD1377" s="63"/>
      <c r="AE1377" s="110"/>
      <c r="AF1377" s="63"/>
      <c r="AG1377" s="63"/>
      <c r="AH1377" s="63"/>
      <c r="AI1377" s="63"/>
      <c r="AJ1377" s="63"/>
      <c r="AK1377" s="63"/>
      <c r="AL1377" s="63"/>
      <c r="AM1377" s="63"/>
      <c r="AN1377" s="63"/>
      <c r="AO1377" s="63"/>
      <c r="AP1377" s="63"/>
      <c r="AQ1377" s="63"/>
      <c r="AT1377" s="63"/>
      <c r="AU1377" s="63"/>
      <c r="AV1377" s="63"/>
      <c r="AW1377" s="63"/>
      <c r="AX1377" s="63"/>
      <c r="AY1377" s="63"/>
      <c r="AZ1377" s="63"/>
      <c r="BA1377" s="63"/>
      <c r="BB1377" s="63"/>
      <c r="BC1377" s="63"/>
      <c r="BD1377" s="63"/>
      <c r="BE1377" s="63"/>
      <c r="BF1377" s="63"/>
      <c r="BG1377" s="63"/>
      <c r="BH1377" s="63"/>
      <c r="BI1377" s="63"/>
      <c r="BJ1377" s="63"/>
      <c r="BK1377" s="63"/>
      <c r="BL1377" s="63"/>
      <c r="BM1377" s="63"/>
      <c r="BN1377" s="63"/>
      <c r="BO1377" s="63"/>
      <c r="BR1377" s="63"/>
      <c r="BS1377" s="63"/>
      <c r="BT1377" s="63"/>
      <c r="BU1377" s="63"/>
      <c r="BV1377" s="63"/>
      <c r="BW1377" s="63"/>
      <c r="BX1377" s="63"/>
      <c r="BY1377" s="63"/>
      <c r="BZ1377" s="63"/>
      <c r="CA1377" s="63"/>
      <c r="CB1377" s="63"/>
      <c r="CC1377" s="63"/>
    </row>
    <row r="1378" spans="1:81" x14ac:dyDescent="0.35">
      <c r="A1378" s="97"/>
      <c r="B1378" s="82"/>
      <c r="C1378" s="82"/>
      <c r="D1378" s="82"/>
      <c r="E1378" s="82"/>
      <c r="F1378" s="63"/>
      <c r="G1378" s="63"/>
      <c r="H1378" s="63"/>
      <c r="I1378" s="63"/>
      <c r="J1378" s="63"/>
      <c r="K1378" s="63"/>
      <c r="L1378" s="63"/>
      <c r="M1378" s="63"/>
      <c r="N1378" s="63"/>
      <c r="O1378" s="63"/>
      <c r="P1378" s="63"/>
      <c r="Q1378" s="63"/>
      <c r="R1378" s="63"/>
      <c r="S1378" s="63"/>
      <c r="T1378" s="63"/>
      <c r="U1378" s="63"/>
      <c r="X1378" s="63"/>
      <c r="Y1378" s="63"/>
      <c r="Z1378" s="63"/>
      <c r="AA1378" s="63"/>
      <c r="AB1378" s="63"/>
      <c r="AC1378" s="63"/>
      <c r="AD1378" s="63"/>
      <c r="AE1378" s="110"/>
      <c r="AF1378" s="63"/>
      <c r="AG1378" s="63"/>
      <c r="AH1378" s="63"/>
      <c r="AI1378" s="63"/>
      <c r="AJ1378" s="63"/>
      <c r="AK1378" s="63"/>
      <c r="AL1378" s="63"/>
      <c r="AM1378" s="63"/>
      <c r="AN1378" s="63"/>
      <c r="AO1378" s="63"/>
      <c r="AP1378" s="63"/>
      <c r="AQ1378" s="63"/>
      <c r="AT1378" s="63"/>
      <c r="AU1378" s="63"/>
      <c r="AV1378" s="63"/>
      <c r="AW1378" s="63"/>
      <c r="AX1378" s="63"/>
      <c r="AY1378" s="63"/>
      <c r="AZ1378" s="63"/>
      <c r="BA1378" s="63"/>
      <c r="BB1378" s="63"/>
      <c r="BC1378" s="63"/>
      <c r="BD1378" s="63"/>
      <c r="BE1378" s="63"/>
      <c r="BF1378" s="63"/>
      <c r="BG1378" s="63"/>
      <c r="BH1378" s="63"/>
      <c r="BI1378" s="63"/>
      <c r="BJ1378" s="63"/>
      <c r="BK1378" s="63"/>
      <c r="BL1378" s="63"/>
      <c r="BM1378" s="63"/>
      <c r="BN1378" s="63"/>
      <c r="BO1378" s="63"/>
      <c r="BR1378" s="63"/>
      <c r="BS1378" s="63"/>
      <c r="BT1378" s="63"/>
      <c r="BU1378" s="63"/>
      <c r="BV1378" s="63"/>
      <c r="BW1378" s="63"/>
      <c r="BX1378" s="63"/>
      <c r="BY1378" s="63"/>
      <c r="BZ1378" s="63"/>
      <c r="CA1378" s="63"/>
      <c r="CB1378" s="63"/>
      <c r="CC1378" s="63"/>
    </row>
    <row r="1379" spans="1:81" x14ac:dyDescent="0.35">
      <c r="A1379" s="97"/>
      <c r="B1379" s="82"/>
      <c r="C1379" s="82"/>
      <c r="D1379" s="82"/>
      <c r="E1379" s="82"/>
      <c r="F1379" s="63"/>
      <c r="G1379" s="63"/>
      <c r="H1379" s="63"/>
      <c r="I1379" s="63"/>
      <c r="J1379" s="63"/>
      <c r="K1379" s="63"/>
      <c r="L1379" s="63"/>
      <c r="M1379" s="63"/>
      <c r="N1379" s="63"/>
      <c r="O1379" s="63"/>
      <c r="P1379" s="63"/>
      <c r="Q1379" s="63"/>
      <c r="R1379" s="63"/>
      <c r="S1379" s="63"/>
      <c r="T1379" s="63"/>
      <c r="U1379" s="63"/>
      <c r="X1379" s="63"/>
      <c r="Y1379" s="63"/>
      <c r="Z1379" s="63"/>
      <c r="AA1379" s="63"/>
      <c r="AB1379" s="63"/>
      <c r="AC1379" s="63"/>
      <c r="AD1379" s="63"/>
      <c r="AE1379" s="110"/>
      <c r="AF1379" s="63"/>
      <c r="AG1379" s="63"/>
      <c r="AH1379" s="63"/>
      <c r="AI1379" s="63"/>
      <c r="AJ1379" s="63"/>
      <c r="AK1379" s="63"/>
      <c r="AL1379" s="63"/>
      <c r="AM1379" s="63"/>
      <c r="AN1379" s="63"/>
      <c r="AO1379" s="63"/>
      <c r="AP1379" s="63"/>
      <c r="AQ1379" s="63"/>
      <c r="AT1379" s="63"/>
      <c r="AU1379" s="63"/>
      <c r="AV1379" s="63"/>
      <c r="AW1379" s="63"/>
      <c r="AX1379" s="63"/>
      <c r="AY1379" s="63"/>
      <c r="AZ1379" s="63"/>
      <c r="BA1379" s="63"/>
      <c r="BB1379" s="63"/>
      <c r="BC1379" s="63"/>
      <c r="BD1379" s="63"/>
      <c r="BE1379" s="63"/>
      <c r="BF1379" s="63"/>
      <c r="BG1379" s="63"/>
      <c r="BH1379" s="63"/>
      <c r="BI1379" s="63"/>
      <c r="BJ1379" s="63"/>
      <c r="BK1379" s="63"/>
      <c r="BL1379" s="63"/>
      <c r="BM1379" s="63"/>
      <c r="BN1379" s="63"/>
      <c r="BO1379" s="63"/>
      <c r="BR1379" s="63"/>
      <c r="BS1379" s="63"/>
      <c r="BT1379" s="63"/>
      <c r="BU1379" s="63"/>
      <c r="BV1379" s="63"/>
      <c r="BW1379" s="63"/>
      <c r="BX1379" s="63"/>
      <c r="BY1379" s="63"/>
      <c r="BZ1379" s="63"/>
      <c r="CA1379" s="63"/>
      <c r="CB1379" s="63"/>
      <c r="CC1379" s="63"/>
    </row>
    <row r="1380" spans="1:81" x14ac:dyDescent="0.35">
      <c r="A1380" s="97"/>
      <c r="B1380" s="82"/>
      <c r="C1380" s="82"/>
      <c r="D1380" s="82"/>
      <c r="E1380" s="82"/>
      <c r="F1380" s="63"/>
      <c r="G1380" s="63"/>
      <c r="H1380" s="63"/>
      <c r="I1380" s="63"/>
      <c r="J1380" s="63"/>
      <c r="K1380" s="63"/>
      <c r="L1380" s="63"/>
      <c r="M1380" s="63"/>
      <c r="N1380" s="63"/>
      <c r="O1380" s="63"/>
      <c r="P1380" s="63"/>
      <c r="Q1380" s="63"/>
      <c r="R1380" s="63"/>
      <c r="S1380" s="63"/>
      <c r="T1380" s="63"/>
      <c r="U1380" s="63"/>
      <c r="X1380" s="63"/>
      <c r="Y1380" s="63"/>
      <c r="Z1380" s="63"/>
      <c r="AA1380" s="63"/>
      <c r="AB1380" s="63"/>
      <c r="AC1380" s="63"/>
      <c r="AD1380" s="63"/>
      <c r="AE1380" s="110"/>
      <c r="AF1380" s="63"/>
      <c r="AG1380" s="63"/>
      <c r="AH1380" s="63"/>
      <c r="AI1380" s="63"/>
      <c r="AJ1380" s="63"/>
      <c r="AK1380" s="63"/>
      <c r="AL1380" s="63"/>
      <c r="AM1380" s="63"/>
      <c r="AN1380" s="63"/>
      <c r="AO1380" s="63"/>
      <c r="AP1380" s="63"/>
      <c r="AQ1380" s="63"/>
      <c r="AT1380" s="63"/>
      <c r="AU1380" s="63"/>
      <c r="AV1380" s="63"/>
      <c r="AW1380" s="63"/>
      <c r="AX1380" s="63"/>
      <c r="AY1380" s="63"/>
      <c r="AZ1380" s="63"/>
      <c r="BA1380" s="63"/>
      <c r="BB1380" s="63"/>
      <c r="BC1380" s="63"/>
      <c r="BD1380" s="63"/>
      <c r="BE1380" s="63"/>
      <c r="BF1380" s="63"/>
      <c r="BG1380" s="63"/>
      <c r="BH1380" s="63"/>
      <c r="BI1380" s="63"/>
      <c r="BJ1380" s="63"/>
      <c r="BK1380" s="63"/>
      <c r="BL1380" s="63"/>
      <c r="BM1380" s="63"/>
      <c r="BN1380" s="63"/>
      <c r="BO1380" s="63"/>
      <c r="BR1380" s="63"/>
      <c r="BS1380" s="63"/>
      <c r="BT1380" s="63"/>
      <c r="BU1380" s="63"/>
      <c r="BV1380" s="63"/>
      <c r="BW1380" s="63"/>
      <c r="BX1380" s="63"/>
      <c r="BY1380" s="63"/>
      <c r="BZ1380" s="63"/>
      <c r="CA1380" s="63"/>
      <c r="CB1380" s="63"/>
      <c r="CC1380" s="63"/>
    </row>
    <row r="1381" spans="1:81" x14ac:dyDescent="0.35">
      <c r="A1381" s="97"/>
      <c r="B1381" s="82"/>
      <c r="C1381" s="82"/>
      <c r="D1381" s="82"/>
      <c r="E1381" s="82"/>
      <c r="F1381" s="63"/>
      <c r="G1381" s="63"/>
      <c r="H1381" s="63"/>
      <c r="I1381" s="63"/>
      <c r="J1381" s="63"/>
      <c r="K1381" s="63"/>
      <c r="L1381" s="63"/>
      <c r="M1381" s="63"/>
      <c r="N1381" s="63"/>
      <c r="O1381" s="63"/>
      <c r="P1381" s="63"/>
      <c r="Q1381" s="63"/>
      <c r="R1381" s="63"/>
      <c r="S1381" s="63"/>
      <c r="T1381" s="63"/>
      <c r="U1381" s="63"/>
      <c r="X1381" s="63"/>
      <c r="Y1381" s="63"/>
      <c r="Z1381" s="63"/>
      <c r="AA1381" s="63"/>
      <c r="AB1381" s="63"/>
      <c r="AC1381" s="63"/>
      <c r="AD1381" s="63"/>
      <c r="AE1381" s="110"/>
      <c r="AF1381" s="63"/>
      <c r="AG1381" s="63"/>
      <c r="AH1381" s="63"/>
      <c r="AI1381" s="63"/>
      <c r="AJ1381" s="63"/>
      <c r="AK1381" s="63"/>
      <c r="AL1381" s="63"/>
      <c r="AM1381" s="63"/>
      <c r="AN1381" s="63"/>
      <c r="AO1381" s="63"/>
      <c r="AP1381" s="63"/>
      <c r="AQ1381" s="63"/>
      <c r="AT1381" s="63"/>
      <c r="AU1381" s="63"/>
      <c r="AV1381" s="63"/>
      <c r="AW1381" s="63"/>
      <c r="AX1381" s="63"/>
      <c r="AY1381" s="63"/>
      <c r="AZ1381" s="63"/>
      <c r="BA1381" s="63"/>
      <c r="BB1381" s="63"/>
      <c r="BC1381" s="63"/>
      <c r="BD1381" s="63"/>
      <c r="BE1381" s="63"/>
      <c r="BF1381" s="63"/>
      <c r="BG1381" s="63"/>
      <c r="BH1381" s="63"/>
      <c r="BI1381" s="63"/>
      <c r="BJ1381" s="63"/>
      <c r="BK1381" s="63"/>
      <c r="BL1381" s="63"/>
      <c r="BM1381" s="63"/>
      <c r="BN1381" s="63"/>
      <c r="BO1381" s="63"/>
      <c r="BR1381" s="63"/>
      <c r="BS1381" s="63"/>
      <c r="BT1381" s="63"/>
      <c r="BU1381" s="63"/>
      <c r="BV1381" s="63"/>
      <c r="BW1381" s="63"/>
      <c r="BX1381" s="63"/>
      <c r="BY1381" s="63"/>
      <c r="BZ1381" s="63"/>
      <c r="CA1381" s="63"/>
      <c r="CB1381" s="63"/>
      <c r="CC1381" s="63"/>
    </row>
    <row r="1382" spans="1:81" x14ac:dyDescent="0.35">
      <c r="A1382" s="97"/>
      <c r="B1382" s="82"/>
      <c r="C1382" s="82"/>
      <c r="D1382" s="82"/>
      <c r="E1382" s="82"/>
      <c r="F1382" s="63"/>
      <c r="G1382" s="63"/>
      <c r="H1382" s="63"/>
      <c r="I1382" s="63"/>
      <c r="J1382" s="63"/>
      <c r="K1382" s="63"/>
      <c r="L1382" s="63"/>
      <c r="M1382" s="63"/>
      <c r="N1382" s="63"/>
      <c r="O1382" s="63"/>
      <c r="P1382" s="63"/>
      <c r="Q1382" s="63"/>
      <c r="R1382" s="63"/>
      <c r="S1382" s="63"/>
      <c r="T1382" s="63"/>
      <c r="U1382" s="63"/>
      <c r="X1382" s="63"/>
      <c r="Y1382" s="63"/>
      <c r="Z1382" s="63"/>
      <c r="AA1382" s="63"/>
      <c r="AB1382" s="63"/>
      <c r="AC1382" s="63"/>
      <c r="AD1382" s="63"/>
      <c r="AE1382" s="110"/>
      <c r="AF1382" s="63"/>
      <c r="AG1382" s="63"/>
      <c r="AH1382" s="63"/>
      <c r="AI1382" s="63"/>
      <c r="AJ1382" s="63"/>
      <c r="AK1382" s="63"/>
      <c r="AL1382" s="63"/>
      <c r="AM1382" s="63"/>
      <c r="AN1382" s="63"/>
      <c r="AO1382" s="63"/>
      <c r="AP1382" s="63"/>
      <c r="AQ1382" s="63"/>
      <c r="AT1382" s="63"/>
      <c r="AU1382" s="63"/>
      <c r="AV1382" s="63"/>
      <c r="AW1382" s="63"/>
      <c r="AX1382" s="63"/>
      <c r="AY1382" s="63"/>
      <c r="AZ1382" s="63"/>
      <c r="BA1382" s="63"/>
      <c r="BB1382" s="63"/>
      <c r="BC1382" s="63"/>
      <c r="BD1382" s="63"/>
      <c r="BE1382" s="63"/>
      <c r="BF1382" s="63"/>
      <c r="BG1382" s="63"/>
      <c r="BH1382" s="63"/>
      <c r="BI1382" s="63"/>
      <c r="BJ1382" s="63"/>
      <c r="BK1382" s="63"/>
      <c r="BL1382" s="63"/>
      <c r="BM1382" s="63"/>
      <c r="BN1382" s="63"/>
      <c r="BO1382" s="63"/>
      <c r="BR1382" s="63"/>
      <c r="BS1382" s="63"/>
      <c r="BT1382" s="63"/>
      <c r="BU1382" s="63"/>
      <c r="BV1382" s="63"/>
      <c r="BW1382" s="63"/>
      <c r="BX1382" s="63"/>
      <c r="BY1382" s="63"/>
      <c r="BZ1382" s="63"/>
      <c r="CA1382" s="63"/>
      <c r="CB1382" s="63"/>
      <c r="CC1382" s="63"/>
    </row>
    <row r="1383" spans="1:81" x14ac:dyDescent="0.35">
      <c r="A1383" s="97"/>
      <c r="B1383" s="82"/>
      <c r="C1383" s="82"/>
      <c r="D1383" s="82"/>
      <c r="E1383" s="82"/>
      <c r="F1383" s="63"/>
      <c r="G1383" s="63"/>
      <c r="H1383" s="63"/>
      <c r="I1383" s="63"/>
      <c r="J1383" s="63"/>
      <c r="K1383" s="63"/>
      <c r="L1383" s="63"/>
      <c r="M1383" s="63"/>
      <c r="N1383" s="63"/>
      <c r="O1383" s="63"/>
      <c r="P1383" s="63"/>
      <c r="Q1383" s="63"/>
      <c r="R1383" s="63"/>
      <c r="S1383" s="63"/>
      <c r="T1383" s="63"/>
      <c r="U1383" s="63"/>
      <c r="X1383" s="63"/>
      <c r="Y1383" s="63"/>
      <c r="Z1383" s="63"/>
      <c r="AA1383" s="63"/>
      <c r="AB1383" s="63"/>
      <c r="AC1383" s="63"/>
      <c r="AD1383" s="63"/>
      <c r="AE1383" s="110"/>
      <c r="AF1383" s="63"/>
      <c r="AG1383" s="63"/>
      <c r="AH1383" s="63"/>
      <c r="AI1383" s="63"/>
      <c r="AJ1383" s="63"/>
      <c r="AK1383" s="63"/>
      <c r="AL1383" s="63"/>
      <c r="AM1383" s="63"/>
      <c r="AN1383" s="63"/>
      <c r="AO1383" s="63"/>
      <c r="AP1383" s="63"/>
      <c r="AQ1383" s="63"/>
      <c r="AT1383" s="63"/>
      <c r="AU1383" s="63"/>
      <c r="AV1383" s="63"/>
      <c r="AW1383" s="63"/>
      <c r="AX1383" s="63"/>
      <c r="AY1383" s="63"/>
      <c r="AZ1383" s="63"/>
      <c r="BA1383" s="63"/>
      <c r="BB1383" s="63"/>
      <c r="BC1383" s="63"/>
      <c r="BD1383" s="63"/>
      <c r="BE1383" s="63"/>
      <c r="BF1383" s="63"/>
      <c r="BG1383" s="63"/>
      <c r="BH1383" s="63"/>
      <c r="BI1383" s="63"/>
      <c r="BJ1383" s="63"/>
      <c r="BK1383" s="63"/>
      <c r="BL1383" s="63"/>
      <c r="BM1383" s="63"/>
      <c r="BN1383" s="63"/>
      <c r="BO1383" s="63"/>
      <c r="BR1383" s="63"/>
      <c r="BS1383" s="63"/>
      <c r="BT1383" s="63"/>
      <c r="BU1383" s="63"/>
      <c r="BV1383" s="63"/>
      <c r="BW1383" s="63"/>
      <c r="BX1383" s="63"/>
      <c r="BY1383" s="63"/>
      <c r="BZ1383" s="63"/>
      <c r="CA1383" s="63"/>
      <c r="CB1383" s="63"/>
      <c r="CC1383" s="63"/>
    </row>
    <row r="1384" spans="1:81" x14ac:dyDescent="0.35">
      <c r="A1384" s="97"/>
      <c r="B1384" s="82"/>
      <c r="C1384" s="82"/>
      <c r="D1384" s="82"/>
      <c r="E1384" s="82"/>
      <c r="F1384" s="63"/>
      <c r="G1384" s="63"/>
      <c r="H1384" s="63"/>
      <c r="I1384" s="63"/>
      <c r="J1384" s="63"/>
      <c r="K1384" s="63"/>
      <c r="L1384" s="63"/>
      <c r="M1384" s="63"/>
      <c r="N1384" s="63"/>
      <c r="O1384" s="63"/>
      <c r="P1384" s="63"/>
      <c r="Q1384" s="63"/>
      <c r="R1384" s="63"/>
      <c r="S1384" s="63"/>
      <c r="T1384" s="63"/>
      <c r="U1384" s="63"/>
      <c r="X1384" s="63"/>
      <c r="Y1384" s="63"/>
      <c r="Z1384" s="63"/>
      <c r="AA1384" s="63"/>
      <c r="AB1384" s="63"/>
      <c r="AC1384" s="63"/>
      <c r="AD1384" s="63"/>
      <c r="AE1384" s="110"/>
      <c r="AF1384" s="63"/>
      <c r="AG1384" s="63"/>
      <c r="AH1384" s="63"/>
      <c r="AI1384" s="63"/>
      <c r="AJ1384" s="63"/>
      <c r="AK1384" s="63"/>
      <c r="AL1384" s="63"/>
      <c r="AM1384" s="63"/>
      <c r="AN1384" s="63"/>
      <c r="AO1384" s="63"/>
      <c r="AP1384" s="63"/>
      <c r="AQ1384" s="63"/>
      <c r="AT1384" s="63"/>
      <c r="AU1384" s="63"/>
      <c r="AV1384" s="63"/>
      <c r="AW1384" s="63"/>
      <c r="AX1384" s="63"/>
      <c r="AY1384" s="63"/>
      <c r="AZ1384" s="63"/>
      <c r="BA1384" s="63"/>
      <c r="BB1384" s="63"/>
      <c r="BC1384" s="63"/>
      <c r="BD1384" s="63"/>
      <c r="BE1384" s="63"/>
      <c r="BF1384" s="63"/>
      <c r="BG1384" s="63"/>
      <c r="BH1384" s="63"/>
      <c r="BI1384" s="63"/>
      <c r="BJ1384" s="63"/>
      <c r="BK1384" s="63"/>
      <c r="BL1384" s="63"/>
      <c r="BM1384" s="63"/>
      <c r="BN1384" s="63"/>
      <c r="BO1384" s="63"/>
      <c r="BR1384" s="63"/>
      <c r="BS1384" s="63"/>
      <c r="BT1384" s="63"/>
      <c r="BU1384" s="63"/>
      <c r="BV1384" s="63"/>
      <c r="BW1384" s="63"/>
      <c r="BX1384" s="63"/>
      <c r="BY1384" s="63"/>
      <c r="BZ1384" s="63"/>
      <c r="CA1384" s="63"/>
      <c r="CB1384" s="63"/>
      <c r="CC1384" s="63"/>
    </row>
    <row r="1385" spans="1:81" x14ac:dyDescent="0.35">
      <c r="A1385" s="97"/>
      <c r="B1385" s="82"/>
      <c r="C1385" s="82"/>
      <c r="D1385" s="82"/>
      <c r="E1385" s="82"/>
      <c r="F1385" s="63"/>
      <c r="G1385" s="63"/>
      <c r="H1385" s="63"/>
      <c r="I1385" s="63"/>
      <c r="J1385" s="63"/>
      <c r="K1385" s="63"/>
      <c r="L1385" s="63"/>
      <c r="M1385" s="63"/>
      <c r="N1385" s="63"/>
      <c r="O1385" s="63"/>
      <c r="P1385" s="63"/>
      <c r="Q1385" s="63"/>
      <c r="R1385" s="63"/>
      <c r="S1385" s="63"/>
      <c r="T1385" s="63"/>
      <c r="U1385" s="63"/>
      <c r="X1385" s="63"/>
      <c r="Y1385" s="63"/>
      <c r="Z1385" s="63"/>
      <c r="AA1385" s="63"/>
      <c r="AB1385" s="63"/>
      <c r="AC1385" s="63"/>
      <c r="AD1385" s="63"/>
      <c r="AE1385" s="110"/>
      <c r="AF1385" s="63"/>
      <c r="AG1385" s="63"/>
      <c r="AH1385" s="63"/>
      <c r="AI1385" s="63"/>
      <c r="AJ1385" s="63"/>
      <c r="AK1385" s="63"/>
      <c r="AL1385" s="63"/>
      <c r="AM1385" s="63"/>
      <c r="AN1385" s="63"/>
      <c r="AO1385" s="63"/>
      <c r="AP1385" s="63"/>
      <c r="AQ1385" s="63"/>
      <c r="AT1385" s="63"/>
      <c r="AU1385" s="63"/>
      <c r="AV1385" s="63"/>
      <c r="AW1385" s="63"/>
      <c r="AX1385" s="63"/>
      <c r="AY1385" s="63"/>
      <c r="AZ1385" s="63"/>
      <c r="BA1385" s="63"/>
      <c r="BB1385" s="63"/>
      <c r="BC1385" s="63"/>
      <c r="BD1385" s="63"/>
      <c r="BE1385" s="63"/>
      <c r="BF1385" s="63"/>
      <c r="BG1385" s="63"/>
      <c r="BH1385" s="63"/>
      <c r="BI1385" s="63"/>
      <c r="BJ1385" s="63"/>
      <c r="BK1385" s="63"/>
      <c r="BL1385" s="63"/>
      <c r="BM1385" s="63"/>
      <c r="BN1385" s="63"/>
      <c r="BO1385" s="63"/>
      <c r="BR1385" s="63"/>
      <c r="BS1385" s="63"/>
      <c r="BT1385" s="63"/>
      <c r="BU1385" s="63"/>
      <c r="BV1385" s="63"/>
      <c r="BW1385" s="63"/>
      <c r="BX1385" s="63"/>
      <c r="BY1385" s="63"/>
      <c r="BZ1385" s="63"/>
      <c r="CA1385" s="63"/>
      <c r="CB1385" s="63"/>
      <c r="CC1385" s="63"/>
    </row>
    <row r="1386" spans="1:81" x14ac:dyDescent="0.35">
      <c r="A1386" s="97"/>
      <c r="B1386" s="82"/>
      <c r="C1386" s="82"/>
      <c r="D1386" s="82"/>
      <c r="E1386" s="82"/>
      <c r="F1386" s="63"/>
      <c r="G1386" s="63"/>
      <c r="H1386" s="63"/>
      <c r="I1386" s="63"/>
      <c r="J1386" s="63"/>
      <c r="K1386" s="63"/>
      <c r="L1386" s="63"/>
      <c r="M1386" s="63"/>
      <c r="N1386" s="63"/>
      <c r="O1386" s="63"/>
      <c r="P1386" s="63"/>
      <c r="Q1386" s="63"/>
      <c r="R1386" s="63"/>
      <c r="S1386" s="63"/>
      <c r="T1386" s="63"/>
      <c r="U1386" s="63"/>
      <c r="X1386" s="63"/>
      <c r="Y1386" s="63"/>
      <c r="Z1386" s="63"/>
      <c r="AA1386" s="63"/>
      <c r="AB1386" s="63"/>
      <c r="AC1386" s="63"/>
      <c r="AD1386" s="63"/>
      <c r="AE1386" s="110"/>
      <c r="AF1386" s="63"/>
      <c r="AG1386" s="63"/>
      <c r="AH1386" s="63"/>
      <c r="AI1386" s="63"/>
      <c r="AJ1386" s="63"/>
      <c r="AK1386" s="63"/>
      <c r="AL1386" s="63"/>
      <c r="AM1386" s="63"/>
      <c r="AN1386" s="63"/>
      <c r="AO1386" s="63"/>
      <c r="AP1386" s="63"/>
      <c r="AQ1386" s="63"/>
      <c r="AT1386" s="63"/>
      <c r="AU1386" s="63"/>
      <c r="AV1386" s="63"/>
      <c r="AW1386" s="63"/>
      <c r="AX1386" s="63"/>
      <c r="AY1386" s="63"/>
      <c r="AZ1386" s="63"/>
      <c r="BA1386" s="63"/>
      <c r="BB1386" s="63"/>
      <c r="BC1386" s="63"/>
      <c r="BD1386" s="63"/>
      <c r="BE1386" s="63"/>
      <c r="BF1386" s="63"/>
      <c r="BG1386" s="63"/>
      <c r="BH1386" s="63"/>
      <c r="BI1386" s="63"/>
      <c r="BJ1386" s="63"/>
      <c r="BK1386" s="63"/>
      <c r="BL1386" s="63"/>
      <c r="BM1386" s="63"/>
      <c r="BN1386" s="63"/>
      <c r="BO1386" s="63"/>
      <c r="BR1386" s="63"/>
      <c r="BS1386" s="63"/>
      <c r="BT1386" s="63"/>
      <c r="BU1386" s="63"/>
      <c r="BV1386" s="63"/>
      <c r="BW1386" s="63"/>
      <c r="BX1386" s="63"/>
      <c r="BY1386" s="63"/>
      <c r="BZ1386" s="63"/>
      <c r="CA1386" s="63"/>
      <c r="CB1386" s="63"/>
      <c r="CC1386" s="63"/>
    </row>
    <row r="1387" spans="1:81" x14ac:dyDescent="0.35">
      <c r="A1387" s="97"/>
      <c r="B1387" s="82"/>
      <c r="C1387" s="82"/>
      <c r="D1387" s="82"/>
      <c r="E1387" s="82"/>
      <c r="F1387" s="63"/>
      <c r="G1387" s="63"/>
      <c r="H1387" s="63"/>
      <c r="I1387" s="63"/>
      <c r="J1387" s="63"/>
      <c r="K1387" s="63"/>
      <c r="L1387" s="63"/>
      <c r="M1387" s="63"/>
      <c r="N1387" s="63"/>
      <c r="O1387" s="63"/>
      <c r="P1387" s="63"/>
      <c r="Q1387" s="63"/>
      <c r="R1387" s="63"/>
      <c r="S1387" s="63"/>
      <c r="T1387" s="63"/>
      <c r="U1387" s="63"/>
      <c r="X1387" s="63"/>
      <c r="Y1387" s="63"/>
      <c r="Z1387" s="63"/>
      <c r="AA1387" s="63"/>
      <c r="AB1387" s="63"/>
      <c r="AC1387" s="63"/>
      <c r="AD1387" s="63"/>
      <c r="AE1387" s="110"/>
      <c r="AF1387" s="63"/>
      <c r="AG1387" s="63"/>
      <c r="AH1387" s="63"/>
      <c r="AI1387" s="63"/>
      <c r="AJ1387" s="63"/>
      <c r="AK1387" s="63"/>
      <c r="AL1387" s="63"/>
      <c r="AM1387" s="63"/>
      <c r="AN1387" s="63"/>
      <c r="AO1387" s="63"/>
      <c r="AP1387" s="63"/>
      <c r="AQ1387" s="63"/>
      <c r="AT1387" s="63"/>
      <c r="AU1387" s="63"/>
      <c r="AV1387" s="63"/>
      <c r="AW1387" s="63"/>
      <c r="AX1387" s="63"/>
      <c r="AY1387" s="63"/>
      <c r="AZ1387" s="63"/>
      <c r="BA1387" s="63"/>
      <c r="BB1387" s="63"/>
      <c r="BC1387" s="63"/>
      <c r="BD1387" s="63"/>
      <c r="BE1387" s="63"/>
      <c r="BF1387" s="63"/>
      <c r="BG1387" s="63"/>
      <c r="BH1387" s="63"/>
      <c r="BI1387" s="63"/>
      <c r="BJ1387" s="63"/>
      <c r="BK1387" s="63"/>
      <c r="BL1387" s="63"/>
      <c r="BM1387" s="63"/>
      <c r="BN1387" s="63"/>
      <c r="BO1387" s="63"/>
      <c r="BR1387" s="63"/>
      <c r="BS1387" s="63"/>
      <c r="BT1387" s="63"/>
      <c r="BU1387" s="63"/>
      <c r="BV1387" s="63"/>
      <c r="BW1387" s="63"/>
      <c r="BX1387" s="63"/>
      <c r="BY1387" s="63"/>
      <c r="BZ1387" s="63"/>
      <c r="CA1387" s="63"/>
      <c r="CB1387" s="63"/>
      <c r="CC1387" s="63"/>
    </row>
    <row r="1388" spans="1:81" x14ac:dyDescent="0.35">
      <c r="A1388" s="97"/>
      <c r="B1388" s="82"/>
      <c r="C1388" s="82"/>
      <c r="D1388" s="82"/>
      <c r="E1388" s="82"/>
      <c r="F1388" s="63"/>
      <c r="G1388" s="63"/>
      <c r="H1388" s="63"/>
      <c r="I1388" s="63"/>
      <c r="J1388" s="63"/>
      <c r="K1388" s="63"/>
      <c r="L1388" s="63"/>
      <c r="M1388" s="63"/>
      <c r="N1388" s="63"/>
      <c r="O1388" s="63"/>
      <c r="P1388" s="63"/>
      <c r="Q1388" s="63"/>
      <c r="R1388" s="63"/>
      <c r="S1388" s="63"/>
      <c r="T1388" s="63"/>
      <c r="U1388" s="63"/>
      <c r="X1388" s="63"/>
      <c r="Y1388" s="63"/>
      <c r="Z1388" s="63"/>
      <c r="AA1388" s="63"/>
      <c r="AB1388" s="63"/>
      <c r="AC1388" s="63"/>
      <c r="AD1388" s="63"/>
      <c r="AE1388" s="110"/>
      <c r="AF1388" s="63"/>
      <c r="AG1388" s="63"/>
      <c r="AH1388" s="63"/>
      <c r="AI1388" s="63"/>
      <c r="AJ1388" s="63"/>
      <c r="AK1388" s="63"/>
      <c r="AL1388" s="63"/>
      <c r="AM1388" s="63"/>
      <c r="AN1388" s="63"/>
      <c r="AO1388" s="63"/>
      <c r="AP1388" s="63"/>
      <c r="AQ1388" s="63"/>
      <c r="AT1388" s="63"/>
      <c r="AU1388" s="63"/>
      <c r="AV1388" s="63"/>
      <c r="AW1388" s="63"/>
      <c r="AX1388" s="63"/>
      <c r="AY1388" s="63"/>
      <c r="AZ1388" s="63"/>
      <c r="BA1388" s="63"/>
      <c r="BB1388" s="63"/>
      <c r="BC1388" s="63"/>
      <c r="BD1388" s="63"/>
      <c r="BE1388" s="63"/>
      <c r="BF1388" s="63"/>
      <c r="BG1388" s="63"/>
      <c r="BH1388" s="63"/>
      <c r="BI1388" s="63"/>
      <c r="BJ1388" s="63"/>
      <c r="BK1388" s="63"/>
      <c r="BL1388" s="63"/>
      <c r="BM1388" s="63"/>
      <c r="BN1388" s="63"/>
      <c r="BO1388" s="63"/>
      <c r="BR1388" s="63"/>
      <c r="BS1388" s="63"/>
      <c r="BT1388" s="63"/>
      <c r="BU1388" s="63"/>
      <c r="BV1388" s="63"/>
      <c r="BW1388" s="63"/>
      <c r="BX1388" s="63"/>
      <c r="BY1388" s="63"/>
      <c r="BZ1388" s="63"/>
      <c r="CA1388" s="63"/>
      <c r="CB1388" s="63"/>
      <c r="CC1388" s="63"/>
    </row>
    <row r="1389" spans="1:81" x14ac:dyDescent="0.35">
      <c r="A1389" s="97"/>
      <c r="B1389" s="82"/>
      <c r="C1389" s="82"/>
      <c r="D1389" s="82"/>
      <c r="E1389" s="82"/>
      <c r="F1389" s="63"/>
      <c r="G1389" s="63"/>
      <c r="H1389" s="63"/>
      <c r="I1389" s="63"/>
      <c r="J1389" s="63"/>
      <c r="K1389" s="63"/>
      <c r="L1389" s="63"/>
      <c r="M1389" s="63"/>
      <c r="N1389" s="63"/>
      <c r="O1389" s="63"/>
      <c r="P1389" s="63"/>
      <c r="Q1389" s="63"/>
      <c r="R1389" s="63"/>
      <c r="S1389" s="63"/>
      <c r="T1389" s="63"/>
      <c r="U1389" s="63"/>
      <c r="X1389" s="63"/>
      <c r="Y1389" s="63"/>
      <c r="Z1389" s="63"/>
      <c r="AA1389" s="63"/>
      <c r="AB1389" s="63"/>
      <c r="AC1389" s="63"/>
      <c r="AD1389" s="63"/>
      <c r="AE1389" s="110"/>
      <c r="AF1389" s="63"/>
      <c r="AG1389" s="63"/>
      <c r="AH1389" s="63"/>
      <c r="AI1389" s="63"/>
      <c r="AJ1389" s="63"/>
      <c r="AK1389" s="63"/>
      <c r="AL1389" s="63"/>
      <c r="AM1389" s="63"/>
      <c r="AN1389" s="63"/>
      <c r="AO1389" s="63"/>
      <c r="AP1389" s="63"/>
      <c r="AQ1389" s="63"/>
      <c r="AT1389" s="63"/>
      <c r="AU1389" s="63"/>
      <c r="AV1389" s="63"/>
      <c r="AW1389" s="63"/>
      <c r="AX1389" s="63"/>
      <c r="AY1389" s="63"/>
      <c r="AZ1389" s="63"/>
      <c r="BA1389" s="63"/>
      <c r="BB1389" s="63"/>
      <c r="BC1389" s="63"/>
      <c r="BD1389" s="63"/>
      <c r="BE1389" s="63"/>
      <c r="BF1389" s="63"/>
      <c r="BG1389" s="63"/>
      <c r="BH1389" s="63"/>
      <c r="BI1389" s="63"/>
      <c r="BJ1389" s="63"/>
      <c r="BK1389" s="63"/>
      <c r="BL1389" s="63"/>
      <c r="BM1389" s="63"/>
      <c r="BN1389" s="63"/>
      <c r="BO1389" s="63"/>
      <c r="BR1389" s="63"/>
      <c r="BS1389" s="63"/>
      <c r="BT1389" s="63"/>
      <c r="BU1389" s="63"/>
      <c r="BV1389" s="63"/>
      <c r="BW1389" s="63"/>
      <c r="BX1389" s="63"/>
      <c r="BY1389" s="63"/>
      <c r="BZ1389" s="63"/>
      <c r="CA1389" s="63"/>
      <c r="CB1389" s="63"/>
      <c r="CC1389" s="63"/>
    </row>
    <row r="1390" spans="1:81" x14ac:dyDescent="0.35">
      <c r="A1390" s="97"/>
      <c r="B1390" s="82"/>
      <c r="C1390" s="82"/>
      <c r="D1390" s="82"/>
      <c r="E1390" s="82"/>
      <c r="F1390" s="63"/>
      <c r="G1390" s="63"/>
      <c r="H1390" s="63"/>
      <c r="I1390" s="63"/>
      <c r="J1390" s="63"/>
      <c r="K1390" s="63"/>
      <c r="L1390" s="63"/>
      <c r="M1390" s="63"/>
      <c r="N1390" s="63"/>
      <c r="O1390" s="63"/>
      <c r="P1390" s="63"/>
      <c r="Q1390" s="63"/>
      <c r="R1390" s="63"/>
      <c r="S1390" s="63"/>
      <c r="T1390" s="63"/>
      <c r="U1390" s="63"/>
      <c r="X1390" s="63"/>
      <c r="Y1390" s="63"/>
      <c r="Z1390" s="63"/>
      <c r="AA1390" s="63"/>
      <c r="AB1390" s="63"/>
      <c r="AC1390" s="63"/>
      <c r="AD1390" s="63"/>
      <c r="AE1390" s="110"/>
      <c r="AF1390" s="63"/>
      <c r="AG1390" s="63"/>
      <c r="AH1390" s="63"/>
      <c r="AI1390" s="63"/>
      <c r="AJ1390" s="63"/>
      <c r="AK1390" s="63"/>
      <c r="AL1390" s="63"/>
      <c r="AM1390" s="63"/>
      <c r="AN1390" s="63"/>
      <c r="AO1390" s="63"/>
      <c r="AP1390" s="63"/>
      <c r="AQ1390" s="63"/>
      <c r="AT1390" s="63"/>
      <c r="AU1390" s="63"/>
      <c r="AV1390" s="63"/>
      <c r="AW1390" s="63"/>
      <c r="AX1390" s="63"/>
      <c r="AY1390" s="63"/>
      <c r="AZ1390" s="63"/>
      <c r="BA1390" s="63"/>
      <c r="BB1390" s="63"/>
      <c r="BC1390" s="63"/>
      <c r="BD1390" s="63"/>
      <c r="BE1390" s="63"/>
      <c r="BF1390" s="63"/>
      <c r="BG1390" s="63"/>
      <c r="BH1390" s="63"/>
      <c r="BI1390" s="63"/>
      <c r="BJ1390" s="63"/>
      <c r="BK1390" s="63"/>
      <c r="BL1390" s="63"/>
      <c r="BM1390" s="63"/>
      <c r="BN1390" s="63"/>
      <c r="BO1390" s="63"/>
      <c r="BR1390" s="63"/>
      <c r="BS1390" s="63"/>
      <c r="BT1390" s="63"/>
      <c r="BU1390" s="63"/>
      <c r="BV1390" s="63"/>
      <c r="BW1390" s="63"/>
      <c r="BX1390" s="63"/>
      <c r="BY1390" s="63"/>
      <c r="BZ1390" s="63"/>
      <c r="CA1390" s="63"/>
      <c r="CB1390" s="63"/>
      <c r="CC1390" s="63"/>
    </row>
    <row r="1391" spans="1:81" x14ac:dyDescent="0.35">
      <c r="A1391" s="97"/>
      <c r="B1391" s="82"/>
      <c r="C1391" s="82"/>
      <c r="D1391" s="82"/>
      <c r="E1391" s="82"/>
      <c r="F1391" s="63"/>
      <c r="G1391" s="63"/>
      <c r="H1391" s="63"/>
      <c r="I1391" s="63"/>
      <c r="J1391" s="63"/>
      <c r="K1391" s="63"/>
      <c r="L1391" s="63"/>
      <c r="M1391" s="63"/>
      <c r="N1391" s="63"/>
      <c r="O1391" s="63"/>
      <c r="P1391" s="63"/>
      <c r="Q1391" s="63"/>
      <c r="R1391" s="63"/>
      <c r="S1391" s="63"/>
      <c r="T1391" s="63"/>
      <c r="U1391" s="63"/>
      <c r="X1391" s="63"/>
      <c r="Y1391" s="63"/>
      <c r="Z1391" s="63"/>
      <c r="AA1391" s="63"/>
      <c r="AB1391" s="63"/>
      <c r="AC1391" s="63"/>
      <c r="AD1391" s="63"/>
      <c r="AE1391" s="110"/>
      <c r="AF1391" s="63"/>
      <c r="AG1391" s="63"/>
      <c r="AH1391" s="63"/>
      <c r="AI1391" s="63"/>
      <c r="AJ1391" s="63"/>
      <c r="AK1391" s="63"/>
      <c r="AL1391" s="63"/>
      <c r="AM1391" s="63"/>
      <c r="AN1391" s="63"/>
      <c r="AO1391" s="63"/>
      <c r="AP1391" s="63"/>
      <c r="AQ1391" s="63"/>
      <c r="AT1391" s="63"/>
      <c r="AU1391" s="63"/>
      <c r="AV1391" s="63"/>
      <c r="AW1391" s="63"/>
      <c r="AX1391" s="63"/>
      <c r="AY1391" s="63"/>
      <c r="AZ1391" s="63"/>
      <c r="BA1391" s="63"/>
      <c r="BB1391" s="63"/>
      <c r="BC1391" s="63"/>
      <c r="BD1391" s="63"/>
      <c r="BE1391" s="63"/>
      <c r="BF1391" s="63"/>
      <c r="BG1391" s="63"/>
      <c r="BH1391" s="63"/>
      <c r="BI1391" s="63"/>
      <c r="BJ1391" s="63"/>
      <c r="BK1391" s="63"/>
      <c r="BL1391" s="63"/>
      <c r="BM1391" s="63"/>
      <c r="BN1391" s="63"/>
      <c r="BO1391" s="63"/>
      <c r="BR1391" s="63"/>
      <c r="BS1391" s="63"/>
      <c r="BT1391" s="63"/>
      <c r="BU1391" s="63"/>
      <c r="BV1391" s="63"/>
      <c r="BW1391" s="63"/>
      <c r="BX1391" s="63"/>
      <c r="BY1391" s="63"/>
      <c r="BZ1391" s="63"/>
      <c r="CA1391" s="63"/>
      <c r="CB1391" s="63"/>
      <c r="CC1391" s="63"/>
    </row>
    <row r="1392" spans="1:81" x14ac:dyDescent="0.35">
      <c r="A1392" s="97"/>
      <c r="B1392" s="82"/>
      <c r="C1392" s="82"/>
      <c r="D1392" s="82"/>
      <c r="E1392" s="82"/>
      <c r="F1392" s="63"/>
      <c r="G1392" s="63"/>
      <c r="H1392" s="63"/>
      <c r="I1392" s="63"/>
      <c r="J1392" s="63"/>
      <c r="K1392" s="63"/>
      <c r="L1392" s="63"/>
      <c r="M1392" s="63"/>
      <c r="N1392" s="63"/>
      <c r="O1392" s="63"/>
      <c r="P1392" s="63"/>
      <c r="Q1392" s="63"/>
      <c r="R1392" s="63"/>
      <c r="S1392" s="63"/>
      <c r="T1392" s="63"/>
      <c r="U1392" s="63"/>
      <c r="X1392" s="63"/>
      <c r="Y1392" s="63"/>
      <c r="Z1392" s="63"/>
      <c r="AA1392" s="63"/>
      <c r="AB1392" s="63"/>
      <c r="AC1392" s="63"/>
      <c r="AD1392" s="63"/>
      <c r="AE1392" s="110"/>
      <c r="AF1392" s="63"/>
      <c r="AG1392" s="63"/>
      <c r="AH1392" s="63"/>
      <c r="AI1392" s="63"/>
      <c r="AJ1392" s="63"/>
      <c r="AK1392" s="63"/>
      <c r="AL1392" s="63"/>
      <c r="AM1392" s="63"/>
      <c r="AN1392" s="63"/>
      <c r="AO1392" s="63"/>
      <c r="AP1392" s="63"/>
      <c r="AQ1392" s="63"/>
      <c r="AT1392" s="63"/>
      <c r="AU1392" s="63"/>
      <c r="AV1392" s="63"/>
      <c r="AW1392" s="63"/>
      <c r="AX1392" s="63"/>
      <c r="AY1392" s="63"/>
      <c r="AZ1392" s="63"/>
      <c r="BA1392" s="63"/>
      <c r="BB1392" s="63"/>
      <c r="BC1392" s="63"/>
      <c r="BD1392" s="63"/>
      <c r="BE1392" s="63"/>
      <c r="BF1392" s="63"/>
      <c r="BG1392" s="63"/>
      <c r="BH1392" s="63"/>
      <c r="BI1392" s="63"/>
      <c r="BJ1392" s="63"/>
      <c r="BK1392" s="63"/>
      <c r="BL1392" s="63"/>
      <c r="BM1392" s="63"/>
      <c r="BN1392" s="63"/>
      <c r="BO1392" s="63"/>
      <c r="BR1392" s="63"/>
      <c r="BS1392" s="63"/>
      <c r="BT1392" s="63"/>
      <c r="BU1392" s="63"/>
      <c r="BV1392" s="63"/>
      <c r="BW1392" s="63"/>
      <c r="BX1392" s="63"/>
      <c r="BY1392" s="63"/>
      <c r="BZ1392" s="63"/>
      <c r="CA1392" s="63"/>
      <c r="CB1392" s="63"/>
      <c r="CC1392" s="63"/>
    </row>
    <row r="1393" spans="1:82" x14ac:dyDescent="0.35">
      <c r="A1393" s="97"/>
      <c r="B1393" s="82"/>
      <c r="C1393" s="82"/>
      <c r="D1393" s="82"/>
      <c r="E1393" s="82"/>
      <c r="F1393" s="63"/>
      <c r="G1393" s="63"/>
      <c r="H1393" s="63"/>
      <c r="I1393" s="63"/>
      <c r="J1393" s="63"/>
      <c r="K1393" s="63"/>
      <c r="L1393" s="63"/>
      <c r="M1393" s="63"/>
      <c r="N1393" s="63"/>
      <c r="O1393" s="63"/>
      <c r="P1393" s="63"/>
      <c r="Q1393" s="63"/>
      <c r="R1393" s="63"/>
      <c r="S1393" s="63"/>
      <c r="T1393" s="63"/>
      <c r="U1393" s="63"/>
      <c r="X1393" s="63"/>
      <c r="Y1393" s="63"/>
      <c r="Z1393" s="63"/>
      <c r="AA1393" s="63"/>
      <c r="AB1393" s="63"/>
      <c r="AC1393" s="63"/>
      <c r="AD1393" s="63"/>
      <c r="AE1393" s="110"/>
      <c r="AF1393" s="63"/>
      <c r="AG1393" s="63"/>
      <c r="AH1393" s="63"/>
      <c r="AI1393" s="63"/>
      <c r="AJ1393" s="63"/>
      <c r="AK1393" s="63"/>
      <c r="AL1393" s="63"/>
      <c r="AM1393" s="63"/>
      <c r="AN1393" s="63"/>
      <c r="AO1393" s="63"/>
      <c r="AP1393" s="63"/>
      <c r="AQ1393" s="63"/>
      <c r="AT1393" s="63"/>
      <c r="AU1393" s="63"/>
      <c r="AV1393" s="63"/>
      <c r="AW1393" s="63"/>
      <c r="AX1393" s="63"/>
      <c r="AY1393" s="63"/>
      <c r="AZ1393" s="63"/>
      <c r="BA1393" s="63"/>
      <c r="BB1393" s="63"/>
      <c r="BC1393" s="63"/>
      <c r="BD1393" s="63"/>
      <c r="BE1393" s="63"/>
      <c r="BF1393" s="63"/>
      <c r="BG1393" s="63"/>
      <c r="BH1393" s="63"/>
      <c r="BI1393" s="63"/>
      <c r="BJ1393" s="63"/>
      <c r="BK1393" s="63"/>
      <c r="BL1393" s="63"/>
      <c r="BM1393" s="63"/>
      <c r="BN1393" s="63"/>
      <c r="BO1393" s="63"/>
      <c r="BR1393" s="63"/>
      <c r="BS1393" s="63"/>
      <c r="BT1393" s="63"/>
      <c r="BU1393" s="63"/>
      <c r="BV1393" s="63"/>
      <c r="BW1393" s="63"/>
      <c r="BX1393" s="63"/>
      <c r="BY1393" s="63"/>
      <c r="BZ1393" s="63"/>
      <c r="CA1393" s="63"/>
      <c r="CB1393" s="63"/>
      <c r="CC1393" s="63"/>
    </row>
    <row r="1394" spans="1:82" x14ac:dyDescent="0.35">
      <c r="A1394" s="97"/>
      <c r="B1394" s="82"/>
      <c r="C1394" s="82"/>
      <c r="D1394" s="82"/>
      <c r="E1394" s="82"/>
      <c r="F1394" s="63"/>
      <c r="G1394" s="63"/>
      <c r="H1394" s="63"/>
      <c r="I1394" s="63"/>
      <c r="J1394" s="63"/>
      <c r="K1394" s="63"/>
      <c r="L1394" s="63"/>
      <c r="M1394" s="63"/>
      <c r="N1394" s="63"/>
      <c r="O1394" s="63"/>
      <c r="P1394" s="63"/>
      <c r="Q1394" s="63"/>
      <c r="R1394" s="63"/>
      <c r="S1394" s="63"/>
      <c r="T1394" s="63"/>
      <c r="U1394" s="63"/>
      <c r="X1394" s="63"/>
      <c r="Y1394" s="63"/>
      <c r="Z1394" s="63"/>
      <c r="AA1394" s="63"/>
      <c r="AB1394" s="63"/>
      <c r="AC1394" s="63"/>
      <c r="AD1394" s="63"/>
      <c r="AE1394" s="110"/>
      <c r="AF1394" s="63"/>
      <c r="AG1394" s="63"/>
      <c r="AH1394" s="63"/>
      <c r="AI1394" s="63"/>
      <c r="AJ1394" s="63"/>
      <c r="AK1394" s="63"/>
      <c r="AL1394" s="63"/>
      <c r="AM1394" s="63"/>
      <c r="AN1394" s="63"/>
      <c r="AO1394" s="63"/>
      <c r="AP1394" s="63"/>
      <c r="AQ1394" s="63"/>
      <c r="AT1394" s="63"/>
      <c r="AU1394" s="63"/>
      <c r="AV1394" s="63"/>
      <c r="AW1394" s="63"/>
      <c r="AX1394" s="63"/>
      <c r="AY1394" s="63"/>
      <c r="AZ1394" s="63"/>
      <c r="BA1394" s="63"/>
      <c r="BB1394" s="63"/>
      <c r="BC1394" s="63"/>
      <c r="BD1394" s="63"/>
      <c r="BE1394" s="63"/>
      <c r="BF1394" s="63"/>
      <c r="BG1394" s="63"/>
      <c r="BH1394" s="63"/>
      <c r="BI1394" s="63"/>
      <c r="BJ1394" s="63"/>
      <c r="BK1394" s="63"/>
      <c r="BL1394" s="63"/>
      <c r="BM1394" s="63"/>
      <c r="BN1394" s="63"/>
      <c r="BO1394" s="63"/>
      <c r="BR1394" s="63"/>
      <c r="BS1394" s="63"/>
      <c r="BT1394" s="63"/>
      <c r="BU1394" s="63"/>
      <c r="BV1394" s="63"/>
      <c r="BW1394" s="63"/>
      <c r="BX1394" s="63"/>
      <c r="BY1394" s="63"/>
      <c r="BZ1394" s="63"/>
      <c r="CA1394" s="63"/>
      <c r="CB1394" s="63"/>
      <c r="CC1394" s="63"/>
    </row>
    <row r="1395" spans="1:82" x14ac:dyDescent="0.35">
      <c r="A1395" s="97"/>
      <c r="B1395" s="82"/>
      <c r="C1395" s="82"/>
      <c r="D1395" s="82"/>
      <c r="E1395" s="82"/>
      <c r="F1395" s="63"/>
      <c r="G1395" s="63"/>
      <c r="H1395" s="63"/>
      <c r="I1395" s="63"/>
      <c r="J1395" s="63"/>
      <c r="K1395" s="63"/>
      <c r="L1395" s="63"/>
      <c r="M1395" s="63"/>
      <c r="N1395" s="63"/>
      <c r="O1395" s="63"/>
      <c r="P1395" s="63"/>
      <c r="Q1395" s="63"/>
      <c r="R1395" s="63"/>
      <c r="S1395" s="63"/>
      <c r="T1395" s="63"/>
      <c r="U1395" s="63"/>
      <c r="X1395" s="63"/>
      <c r="Y1395" s="63"/>
      <c r="Z1395" s="63"/>
      <c r="AA1395" s="63"/>
      <c r="AB1395" s="63"/>
      <c r="AC1395" s="63"/>
      <c r="AD1395" s="63"/>
      <c r="AE1395" s="110"/>
      <c r="AF1395" s="63"/>
      <c r="AG1395" s="63"/>
      <c r="AH1395" s="63"/>
      <c r="AI1395" s="63"/>
      <c r="AJ1395" s="63"/>
      <c r="AK1395" s="63"/>
      <c r="AL1395" s="63"/>
      <c r="AM1395" s="63"/>
      <c r="AN1395" s="63"/>
      <c r="AO1395" s="63"/>
      <c r="AP1395" s="63"/>
      <c r="AQ1395" s="63"/>
      <c r="AT1395" s="63"/>
      <c r="AU1395" s="63"/>
      <c r="AV1395" s="63"/>
      <c r="AW1395" s="63"/>
      <c r="AX1395" s="63"/>
      <c r="AY1395" s="63"/>
      <c r="AZ1395" s="63"/>
      <c r="BA1395" s="63"/>
      <c r="BB1395" s="63"/>
      <c r="BC1395" s="63"/>
      <c r="BD1395" s="63"/>
      <c r="BE1395" s="63"/>
      <c r="BF1395" s="63"/>
      <c r="BG1395" s="63"/>
      <c r="BH1395" s="63"/>
      <c r="BI1395" s="63"/>
      <c r="BJ1395" s="63"/>
      <c r="BK1395" s="63"/>
      <c r="BL1395" s="63"/>
      <c r="BM1395" s="63"/>
      <c r="BN1395" s="63"/>
      <c r="BO1395" s="63"/>
      <c r="BR1395" s="63"/>
      <c r="BS1395" s="63"/>
      <c r="BT1395" s="63"/>
      <c r="BU1395" s="63"/>
      <c r="BV1395" s="63"/>
      <c r="BW1395" s="63"/>
      <c r="BX1395" s="63"/>
      <c r="BY1395" s="63"/>
      <c r="BZ1395" s="63"/>
      <c r="CA1395" s="63"/>
      <c r="CB1395" s="63"/>
      <c r="CC1395" s="63"/>
    </row>
    <row r="1396" spans="1:82" x14ac:dyDescent="0.35">
      <c r="A1396" s="97"/>
      <c r="B1396" s="82"/>
      <c r="C1396" s="82"/>
      <c r="D1396" s="82"/>
      <c r="E1396" s="82"/>
      <c r="F1396" s="63"/>
      <c r="G1396" s="63"/>
      <c r="H1396" s="63"/>
      <c r="I1396" s="63"/>
      <c r="J1396" s="63"/>
      <c r="K1396" s="63"/>
      <c r="L1396" s="63"/>
      <c r="M1396" s="63"/>
      <c r="N1396" s="63"/>
      <c r="O1396" s="63"/>
      <c r="P1396" s="63"/>
      <c r="Q1396" s="63"/>
      <c r="R1396" s="63"/>
      <c r="S1396" s="63"/>
      <c r="T1396" s="63"/>
      <c r="U1396" s="63"/>
      <c r="X1396" s="63"/>
      <c r="Y1396" s="63"/>
      <c r="Z1396" s="63"/>
      <c r="AA1396" s="63"/>
      <c r="AB1396" s="63"/>
      <c r="AC1396" s="63"/>
      <c r="AD1396" s="63"/>
      <c r="AE1396" s="110"/>
      <c r="AF1396" s="63"/>
      <c r="AG1396" s="63"/>
      <c r="AH1396" s="63"/>
      <c r="AI1396" s="63"/>
      <c r="AJ1396" s="63"/>
      <c r="AK1396" s="63"/>
      <c r="AL1396" s="63"/>
      <c r="AM1396" s="63"/>
      <c r="AN1396" s="63"/>
      <c r="AO1396" s="63"/>
      <c r="AP1396" s="63"/>
      <c r="AQ1396" s="63"/>
      <c r="AT1396" s="63"/>
      <c r="AU1396" s="63"/>
      <c r="AV1396" s="63"/>
      <c r="AW1396" s="63"/>
      <c r="AX1396" s="63"/>
      <c r="AY1396" s="63"/>
      <c r="AZ1396" s="63"/>
      <c r="BA1396" s="63"/>
      <c r="BB1396" s="63"/>
      <c r="BC1396" s="63"/>
      <c r="BD1396" s="63"/>
      <c r="BE1396" s="63"/>
      <c r="BF1396" s="63"/>
      <c r="BG1396" s="63"/>
      <c r="BH1396" s="63"/>
      <c r="BI1396" s="63"/>
      <c r="BJ1396" s="63"/>
      <c r="BK1396" s="63"/>
      <c r="BL1396" s="63"/>
      <c r="BM1396" s="63"/>
      <c r="BN1396" s="63"/>
      <c r="BO1396" s="63"/>
      <c r="BR1396" s="63"/>
      <c r="BS1396" s="63"/>
      <c r="BT1396" s="63"/>
      <c r="BU1396" s="63"/>
      <c r="BV1396" s="63"/>
      <c r="BW1396" s="63"/>
      <c r="BX1396" s="63"/>
      <c r="BY1396" s="63"/>
      <c r="BZ1396" s="63"/>
      <c r="CA1396" s="63"/>
      <c r="CB1396" s="63"/>
      <c r="CC1396" s="63"/>
    </row>
    <row r="1397" spans="1:82" x14ac:dyDescent="0.35">
      <c r="A1397" s="97"/>
      <c r="B1397" s="82"/>
      <c r="C1397" s="82"/>
      <c r="D1397" s="82"/>
      <c r="E1397" s="82"/>
      <c r="F1397" s="63"/>
      <c r="G1397" s="63"/>
      <c r="H1397" s="63"/>
      <c r="I1397" s="63"/>
      <c r="J1397" s="63"/>
      <c r="K1397" s="63"/>
      <c r="L1397" s="63"/>
      <c r="M1397" s="63"/>
      <c r="N1397" s="63"/>
      <c r="O1397" s="63"/>
      <c r="P1397" s="63"/>
      <c r="Q1397" s="63"/>
      <c r="R1397" s="63"/>
      <c r="S1397" s="63"/>
      <c r="T1397" s="63"/>
      <c r="U1397" s="63"/>
      <c r="X1397" s="63"/>
      <c r="Y1397" s="63"/>
      <c r="Z1397" s="63"/>
      <c r="AA1397" s="63"/>
      <c r="AB1397" s="63"/>
      <c r="AC1397" s="63"/>
      <c r="AD1397" s="63"/>
      <c r="AE1397" s="110"/>
      <c r="AF1397" s="63"/>
      <c r="AG1397" s="63"/>
      <c r="AH1397" s="63"/>
      <c r="AI1397" s="63"/>
      <c r="AJ1397" s="63"/>
      <c r="AK1397" s="63"/>
      <c r="AL1397" s="63"/>
      <c r="AM1397" s="63"/>
      <c r="AN1397" s="63"/>
      <c r="AO1397" s="63"/>
      <c r="AP1397" s="63"/>
      <c r="AQ1397" s="63"/>
      <c r="AT1397" s="63"/>
      <c r="AU1397" s="63"/>
      <c r="AV1397" s="63"/>
      <c r="AW1397" s="63"/>
      <c r="AX1397" s="63"/>
      <c r="AY1397" s="63"/>
      <c r="AZ1397" s="63"/>
      <c r="BA1397" s="63"/>
      <c r="BB1397" s="63"/>
      <c r="BC1397" s="63"/>
      <c r="BD1397" s="63"/>
      <c r="BE1397" s="63"/>
      <c r="BF1397" s="63"/>
      <c r="BG1397" s="63"/>
      <c r="BH1397" s="63"/>
      <c r="BI1397" s="63"/>
      <c r="BJ1397" s="63"/>
      <c r="BK1397" s="63"/>
      <c r="BL1397" s="63"/>
      <c r="BM1397" s="63"/>
      <c r="BN1397" s="63"/>
      <c r="BO1397" s="63"/>
      <c r="BR1397" s="63"/>
      <c r="BS1397" s="63"/>
      <c r="BT1397" s="63"/>
      <c r="BU1397" s="63"/>
      <c r="BV1397" s="63"/>
      <c r="BW1397" s="63"/>
      <c r="BX1397" s="63"/>
      <c r="BY1397" s="63"/>
      <c r="BZ1397" s="63"/>
      <c r="CA1397" s="63"/>
      <c r="CB1397" s="63"/>
      <c r="CC1397" s="63"/>
    </row>
    <row r="1398" spans="1:82" x14ac:dyDescent="0.35">
      <c r="A1398" s="97"/>
      <c r="B1398" s="82"/>
      <c r="C1398" s="82"/>
      <c r="D1398" s="82"/>
      <c r="E1398" s="82"/>
      <c r="F1398" s="63"/>
      <c r="G1398" s="63"/>
      <c r="H1398" s="63"/>
      <c r="I1398" s="63"/>
      <c r="J1398" s="63"/>
      <c r="K1398" s="63"/>
      <c r="L1398" s="63"/>
      <c r="M1398" s="63"/>
      <c r="N1398" s="63"/>
      <c r="O1398" s="63"/>
      <c r="P1398" s="63"/>
      <c r="Q1398" s="63"/>
      <c r="R1398" s="63"/>
      <c r="S1398" s="63"/>
      <c r="T1398" s="63"/>
      <c r="U1398" s="63"/>
      <c r="X1398" s="63"/>
      <c r="Y1398" s="63"/>
      <c r="Z1398" s="63"/>
      <c r="AA1398" s="63"/>
      <c r="AB1398" s="63"/>
      <c r="AC1398" s="63"/>
      <c r="AD1398" s="63"/>
      <c r="AE1398" s="110"/>
      <c r="AF1398" s="63"/>
      <c r="AG1398" s="63"/>
      <c r="AH1398" s="63"/>
      <c r="AI1398" s="63"/>
      <c r="AJ1398" s="63"/>
      <c r="AK1398" s="63"/>
      <c r="AL1398" s="63"/>
      <c r="AM1398" s="63"/>
      <c r="AN1398" s="63"/>
      <c r="AO1398" s="63"/>
      <c r="AP1398" s="63"/>
      <c r="AQ1398" s="63"/>
      <c r="AT1398" s="63"/>
      <c r="AU1398" s="63"/>
      <c r="AV1398" s="63"/>
      <c r="AW1398" s="63"/>
      <c r="AX1398" s="63"/>
      <c r="AY1398" s="63"/>
      <c r="AZ1398" s="63"/>
      <c r="BA1398" s="63"/>
      <c r="BB1398" s="63"/>
      <c r="BC1398" s="63"/>
      <c r="BD1398" s="63"/>
      <c r="BE1398" s="63"/>
      <c r="BF1398" s="63"/>
      <c r="BG1398" s="63"/>
      <c r="BH1398" s="63"/>
      <c r="BI1398" s="63"/>
      <c r="BJ1398" s="63"/>
      <c r="BK1398" s="63"/>
      <c r="BL1398" s="63"/>
      <c r="BM1398" s="63"/>
      <c r="BN1398" s="63"/>
      <c r="BO1398" s="63"/>
      <c r="BR1398" s="63"/>
      <c r="BS1398" s="63"/>
      <c r="BT1398" s="63"/>
      <c r="BU1398" s="63"/>
      <c r="BV1398" s="63"/>
      <c r="BW1398" s="63"/>
      <c r="BX1398" s="63"/>
      <c r="BY1398" s="63"/>
      <c r="BZ1398" s="63"/>
      <c r="CA1398" s="63"/>
      <c r="CB1398" s="63"/>
      <c r="CC1398" s="63"/>
    </row>
    <row r="1399" spans="1:82" x14ac:dyDescent="0.35">
      <c r="A1399" s="97"/>
      <c r="B1399" s="82"/>
      <c r="C1399" s="82"/>
      <c r="D1399" s="82"/>
      <c r="E1399" s="82"/>
      <c r="F1399" s="63"/>
      <c r="G1399" s="63"/>
      <c r="H1399" s="63"/>
      <c r="I1399" s="63"/>
      <c r="J1399" s="63"/>
      <c r="K1399" s="63"/>
      <c r="L1399" s="63"/>
      <c r="M1399" s="63"/>
      <c r="N1399" s="63"/>
      <c r="O1399" s="63"/>
      <c r="P1399" s="63"/>
      <c r="Q1399" s="63"/>
      <c r="R1399" s="63"/>
      <c r="S1399" s="63"/>
      <c r="T1399" s="63"/>
      <c r="U1399" s="63"/>
      <c r="X1399" s="63"/>
      <c r="Y1399" s="63"/>
      <c r="Z1399" s="63"/>
      <c r="AA1399" s="63"/>
      <c r="AB1399" s="63"/>
      <c r="AC1399" s="63"/>
      <c r="AD1399" s="63"/>
      <c r="AE1399" s="110"/>
      <c r="AF1399" s="63"/>
      <c r="AG1399" s="63"/>
      <c r="AH1399" s="63"/>
      <c r="AI1399" s="63"/>
      <c r="AJ1399" s="63"/>
      <c r="AK1399" s="63"/>
      <c r="AL1399" s="63"/>
      <c r="AM1399" s="63"/>
      <c r="AN1399" s="63"/>
      <c r="AO1399" s="63"/>
      <c r="AP1399" s="63"/>
      <c r="AQ1399" s="63"/>
      <c r="AT1399" s="63"/>
      <c r="AU1399" s="63"/>
      <c r="AV1399" s="63"/>
      <c r="AW1399" s="63"/>
      <c r="AX1399" s="63"/>
      <c r="AY1399" s="63"/>
      <c r="AZ1399" s="63"/>
      <c r="BA1399" s="63"/>
      <c r="BB1399" s="63"/>
      <c r="BC1399" s="63"/>
      <c r="BD1399" s="63"/>
      <c r="BE1399" s="63"/>
      <c r="BF1399" s="63"/>
      <c r="BG1399" s="63"/>
      <c r="BH1399" s="63"/>
      <c r="BI1399" s="63"/>
      <c r="BJ1399" s="63"/>
      <c r="BK1399" s="63"/>
      <c r="BL1399" s="63"/>
      <c r="BM1399" s="63"/>
      <c r="BN1399" s="63"/>
      <c r="BO1399" s="63"/>
      <c r="BR1399" s="63"/>
      <c r="BS1399" s="63"/>
      <c r="BT1399" s="63"/>
      <c r="BU1399" s="63"/>
      <c r="BV1399" s="63"/>
      <c r="BW1399" s="63"/>
      <c r="BX1399" s="63"/>
      <c r="BY1399" s="63"/>
      <c r="BZ1399" s="63"/>
      <c r="CA1399" s="63"/>
      <c r="CB1399" s="63"/>
      <c r="CC1399" s="63"/>
    </row>
    <row r="1400" spans="1:82" x14ac:dyDescent="0.35">
      <c r="A1400" s="97"/>
      <c r="B1400" s="82"/>
      <c r="C1400" s="82"/>
      <c r="D1400" s="82"/>
      <c r="E1400" s="82"/>
      <c r="F1400" s="63"/>
      <c r="G1400" s="63"/>
      <c r="H1400" s="63"/>
      <c r="I1400" s="63"/>
      <c r="J1400" s="63"/>
      <c r="K1400" s="63"/>
      <c r="L1400" s="63"/>
      <c r="M1400" s="63"/>
      <c r="N1400" s="63"/>
      <c r="O1400" s="63"/>
      <c r="P1400" s="63"/>
      <c r="Q1400" s="63"/>
      <c r="R1400" s="63"/>
      <c r="S1400" s="63"/>
      <c r="T1400" s="63"/>
      <c r="U1400" s="63"/>
      <c r="X1400" s="63"/>
      <c r="Y1400" s="63"/>
      <c r="Z1400" s="63"/>
      <c r="AA1400" s="63"/>
      <c r="AB1400" s="63"/>
      <c r="AC1400" s="63"/>
      <c r="AD1400" s="63"/>
      <c r="AE1400" s="110"/>
      <c r="AF1400" s="63"/>
      <c r="AG1400" s="63"/>
      <c r="AH1400" s="63"/>
      <c r="AI1400" s="63"/>
      <c r="AJ1400" s="63"/>
      <c r="AK1400" s="63"/>
      <c r="AL1400" s="63"/>
      <c r="AM1400" s="63"/>
      <c r="AN1400" s="63"/>
      <c r="AO1400" s="63"/>
      <c r="AP1400" s="63"/>
      <c r="AQ1400" s="63"/>
      <c r="AT1400" s="63"/>
      <c r="AU1400" s="63"/>
      <c r="AV1400" s="63"/>
      <c r="AW1400" s="63"/>
      <c r="AX1400" s="63"/>
      <c r="AY1400" s="63"/>
      <c r="AZ1400" s="63"/>
      <c r="BA1400" s="63"/>
      <c r="BB1400" s="63"/>
      <c r="BC1400" s="63"/>
      <c r="BD1400" s="63"/>
      <c r="BE1400" s="63"/>
      <c r="BF1400" s="63"/>
      <c r="BG1400" s="63"/>
      <c r="BH1400" s="63"/>
      <c r="BI1400" s="63"/>
      <c r="BJ1400" s="63"/>
      <c r="BK1400" s="63"/>
      <c r="BL1400" s="63"/>
      <c r="BM1400" s="63"/>
      <c r="BN1400" s="63"/>
      <c r="BO1400" s="63"/>
      <c r="BR1400" s="63"/>
      <c r="BS1400" s="63"/>
      <c r="BT1400" s="63"/>
      <c r="BU1400" s="63"/>
      <c r="BV1400" s="63"/>
      <c r="BW1400" s="63"/>
      <c r="BX1400" s="63"/>
      <c r="BY1400" s="63"/>
      <c r="BZ1400" s="63"/>
      <c r="CA1400" s="63"/>
      <c r="CB1400" s="63"/>
      <c r="CC1400" s="63"/>
    </row>
    <row r="1401" spans="1:82" x14ac:dyDescent="0.35">
      <c r="A1401" s="97"/>
      <c r="B1401" s="82"/>
      <c r="C1401" s="82"/>
      <c r="D1401" s="82"/>
      <c r="E1401" s="82"/>
      <c r="F1401" s="63"/>
      <c r="G1401" s="63"/>
      <c r="H1401" s="63"/>
      <c r="I1401" s="63"/>
      <c r="J1401" s="63"/>
      <c r="K1401" s="63"/>
      <c r="L1401" s="63"/>
      <c r="M1401" s="63"/>
      <c r="N1401" s="63"/>
      <c r="O1401" s="63"/>
      <c r="P1401" s="63"/>
      <c r="Q1401" s="63"/>
      <c r="R1401" s="63"/>
      <c r="S1401" s="63"/>
      <c r="T1401" s="63"/>
      <c r="U1401" s="63"/>
      <c r="X1401" s="63"/>
      <c r="Y1401" s="63"/>
      <c r="Z1401" s="63"/>
      <c r="AA1401" s="63"/>
      <c r="AB1401" s="63"/>
      <c r="AC1401" s="63"/>
      <c r="AD1401" s="63"/>
      <c r="AE1401" s="110"/>
      <c r="AF1401" s="63"/>
      <c r="AG1401" s="63"/>
      <c r="AH1401" s="63"/>
      <c r="AI1401" s="63"/>
      <c r="AJ1401" s="63"/>
      <c r="AK1401" s="63"/>
      <c r="AL1401" s="63"/>
      <c r="AM1401" s="63"/>
      <c r="AN1401" s="63"/>
      <c r="AO1401" s="63"/>
      <c r="AP1401" s="63"/>
      <c r="AQ1401" s="63"/>
      <c r="AT1401" s="63"/>
      <c r="AU1401" s="63"/>
      <c r="AV1401" s="63"/>
      <c r="AW1401" s="63"/>
      <c r="AX1401" s="63"/>
      <c r="AY1401" s="63"/>
      <c r="AZ1401" s="63"/>
      <c r="BA1401" s="63"/>
      <c r="BB1401" s="63"/>
      <c r="BC1401" s="63"/>
      <c r="BD1401" s="63"/>
      <c r="BE1401" s="63"/>
      <c r="BF1401" s="63"/>
      <c r="BG1401" s="63"/>
      <c r="BH1401" s="63"/>
      <c r="BI1401" s="63"/>
      <c r="BJ1401" s="63"/>
      <c r="BK1401" s="63"/>
      <c r="BL1401" s="63"/>
      <c r="BM1401" s="63"/>
      <c r="BN1401" s="63"/>
      <c r="BO1401" s="63"/>
      <c r="BR1401" s="63"/>
      <c r="BS1401" s="63"/>
      <c r="BT1401" s="63"/>
      <c r="BU1401" s="63"/>
      <c r="BV1401" s="63"/>
      <c r="BW1401" s="63"/>
      <c r="BX1401" s="63"/>
      <c r="BY1401" s="63"/>
      <c r="BZ1401" s="63"/>
      <c r="CA1401" s="63"/>
      <c r="CB1401" s="63"/>
      <c r="CC1401" s="63"/>
    </row>
    <row r="1402" spans="1:82" x14ac:dyDescent="0.35">
      <c r="A1402" s="97"/>
      <c r="B1402" s="82"/>
      <c r="C1402" s="82"/>
      <c r="D1402" s="82"/>
      <c r="E1402" s="82"/>
      <c r="F1402" s="63"/>
      <c r="G1402" s="63"/>
      <c r="H1402" s="63"/>
      <c r="I1402" s="63"/>
      <c r="J1402" s="63"/>
      <c r="K1402" s="63"/>
      <c r="L1402" s="63"/>
      <c r="M1402" s="63"/>
      <c r="N1402" s="63"/>
      <c r="O1402" s="63"/>
      <c r="P1402" s="63"/>
      <c r="Q1402" s="63"/>
      <c r="R1402" s="63"/>
      <c r="S1402" s="63"/>
      <c r="T1402" s="63"/>
      <c r="U1402" s="63"/>
      <c r="X1402" s="63"/>
      <c r="Y1402" s="63"/>
      <c r="Z1402" s="63"/>
      <c r="AA1402" s="63"/>
      <c r="AB1402" s="63"/>
      <c r="AC1402" s="63"/>
      <c r="AD1402" s="63"/>
      <c r="AE1402" s="110"/>
      <c r="AF1402" s="63"/>
      <c r="AG1402" s="63"/>
      <c r="AH1402" s="63"/>
      <c r="AI1402" s="63"/>
      <c r="AJ1402" s="63"/>
      <c r="AK1402" s="63"/>
      <c r="AL1402" s="63"/>
      <c r="AM1402" s="63"/>
      <c r="AN1402" s="63"/>
      <c r="AO1402" s="63"/>
      <c r="AP1402" s="63"/>
      <c r="AQ1402" s="63"/>
      <c r="AT1402" s="63"/>
      <c r="AU1402" s="63"/>
      <c r="AV1402" s="63"/>
      <c r="AW1402" s="63"/>
      <c r="AX1402" s="63"/>
      <c r="AY1402" s="63"/>
      <c r="AZ1402" s="63"/>
      <c r="BA1402" s="63"/>
      <c r="BB1402" s="63"/>
      <c r="BC1402" s="63"/>
      <c r="BD1402" s="63"/>
      <c r="BE1402" s="63"/>
      <c r="BF1402" s="63"/>
      <c r="BG1402" s="63"/>
      <c r="BH1402" s="63"/>
      <c r="BI1402" s="63"/>
      <c r="BJ1402" s="63"/>
      <c r="BK1402" s="63"/>
      <c r="BL1402" s="63"/>
      <c r="BM1402" s="63"/>
      <c r="BN1402" s="63"/>
      <c r="BO1402" s="63"/>
      <c r="BR1402" s="63"/>
      <c r="BS1402" s="63"/>
      <c r="BT1402" s="63"/>
      <c r="BU1402" s="63"/>
      <c r="BV1402" s="63"/>
      <c r="BW1402" s="63"/>
      <c r="BX1402" s="63"/>
      <c r="BY1402" s="63"/>
      <c r="BZ1402" s="63"/>
      <c r="CA1402" s="63"/>
      <c r="CB1402" s="63"/>
      <c r="CC1402" s="63"/>
    </row>
    <row r="1403" spans="1:82" x14ac:dyDescent="0.35">
      <c r="A1403" s="97"/>
      <c r="B1403" s="82"/>
      <c r="C1403" s="82"/>
      <c r="D1403" s="82"/>
      <c r="E1403" s="82"/>
      <c r="F1403" s="63"/>
      <c r="G1403" s="63"/>
      <c r="H1403" s="63"/>
      <c r="I1403" s="63"/>
      <c r="J1403" s="63"/>
      <c r="K1403" s="63"/>
      <c r="L1403" s="63"/>
      <c r="M1403" s="63"/>
      <c r="N1403" s="63"/>
      <c r="O1403" s="63"/>
      <c r="P1403" s="63"/>
      <c r="Q1403" s="63"/>
      <c r="R1403" s="63"/>
      <c r="S1403" s="63"/>
      <c r="T1403" s="63"/>
      <c r="U1403" s="63"/>
      <c r="X1403" s="63"/>
      <c r="Y1403" s="63"/>
      <c r="Z1403" s="63"/>
      <c r="AA1403" s="63"/>
      <c r="AB1403" s="63"/>
      <c r="AC1403" s="63"/>
      <c r="AD1403" s="63"/>
      <c r="AE1403" s="110"/>
      <c r="AF1403" s="63"/>
      <c r="AG1403" s="63"/>
      <c r="AH1403" s="63"/>
      <c r="AI1403" s="63"/>
      <c r="AJ1403" s="63"/>
      <c r="AK1403" s="63"/>
      <c r="AL1403" s="63"/>
      <c r="AM1403" s="63"/>
      <c r="AN1403" s="63"/>
      <c r="AO1403" s="63"/>
      <c r="AP1403" s="63"/>
      <c r="AQ1403" s="63"/>
      <c r="AT1403" s="63"/>
      <c r="AU1403" s="63"/>
      <c r="AV1403" s="63"/>
      <c r="AW1403" s="63"/>
      <c r="AX1403" s="63"/>
      <c r="AY1403" s="63"/>
      <c r="AZ1403" s="63"/>
      <c r="BA1403" s="63"/>
      <c r="BB1403" s="63"/>
      <c r="BC1403" s="63"/>
      <c r="BD1403" s="63"/>
      <c r="BE1403" s="63"/>
      <c r="BF1403" s="63"/>
      <c r="BG1403" s="63"/>
      <c r="BH1403" s="63"/>
      <c r="BI1403" s="63"/>
      <c r="BJ1403" s="63"/>
      <c r="BK1403" s="63"/>
      <c r="BL1403" s="63"/>
      <c r="BM1403" s="63"/>
      <c r="BN1403" s="63"/>
      <c r="BO1403" s="63"/>
      <c r="BR1403" s="63"/>
      <c r="BS1403" s="63"/>
      <c r="BT1403" s="63"/>
      <c r="BU1403" s="63"/>
      <c r="BV1403" s="63"/>
      <c r="BW1403" s="63"/>
      <c r="BX1403" s="63"/>
      <c r="BY1403" s="63"/>
      <c r="BZ1403" s="63"/>
      <c r="CA1403" s="63"/>
      <c r="CB1403" s="63"/>
      <c r="CC1403" s="63"/>
    </row>
    <row r="1404" spans="1:82" x14ac:dyDescent="0.35">
      <c r="A1404" s="97"/>
      <c r="B1404" s="82"/>
      <c r="C1404" s="82"/>
      <c r="D1404" s="82"/>
      <c r="E1404" s="82"/>
      <c r="F1404" s="63"/>
      <c r="G1404" s="63"/>
      <c r="H1404" s="63"/>
      <c r="I1404" s="63"/>
      <c r="J1404" s="63"/>
      <c r="K1404" s="63"/>
      <c r="L1404" s="63"/>
      <c r="M1404" s="63"/>
      <c r="N1404" s="63"/>
      <c r="O1404" s="63"/>
      <c r="P1404" s="63"/>
      <c r="Q1404" s="63"/>
      <c r="R1404" s="63"/>
      <c r="S1404" s="63"/>
      <c r="T1404" s="63"/>
      <c r="U1404" s="63"/>
      <c r="X1404" s="63"/>
      <c r="Y1404" s="63"/>
      <c r="Z1404" s="63"/>
      <c r="AA1404" s="63"/>
      <c r="AB1404" s="63"/>
      <c r="AC1404" s="63"/>
      <c r="AD1404" s="63"/>
      <c r="AE1404" s="110"/>
      <c r="AF1404" s="63"/>
      <c r="AG1404" s="63"/>
      <c r="AH1404" s="63"/>
      <c r="AI1404" s="63"/>
      <c r="AJ1404" s="63"/>
      <c r="AK1404" s="63"/>
      <c r="AL1404" s="63"/>
      <c r="AM1404" s="63"/>
      <c r="AN1404" s="63"/>
      <c r="AO1404" s="63"/>
      <c r="AP1404" s="63"/>
      <c r="AQ1404" s="63"/>
      <c r="AT1404" s="63"/>
      <c r="AU1404" s="63"/>
      <c r="AV1404" s="63"/>
      <c r="AW1404" s="63"/>
      <c r="AX1404" s="63"/>
      <c r="AY1404" s="63"/>
      <c r="AZ1404" s="63"/>
      <c r="BA1404" s="63"/>
      <c r="BB1404" s="63"/>
      <c r="BC1404" s="63"/>
      <c r="BD1404" s="63"/>
      <c r="BE1404" s="63"/>
      <c r="BF1404" s="63"/>
      <c r="BG1404" s="63"/>
      <c r="BH1404" s="63"/>
      <c r="BI1404" s="63"/>
      <c r="BJ1404" s="63"/>
      <c r="BK1404" s="63"/>
      <c r="BL1404" s="63"/>
      <c r="BM1404" s="63"/>
      <c r="BN1404" s="63"/>
      <c r="BO1404" s="63"/>
      <c r="BR1404" s="63"/>
      <c r="BS1404" s="63"/>
      <c r="BT1404" s="63"/>
      <c r="BU1404" s="63"/>
      <c r="BV1404" s="63"/>
      <c r="BW1404" s="63"/>
      <c r="BX1404" s="63"/>
      <c r="BY1404" s="63"/>
      <c r="BZ1404" s="63"/>
      <c r="CA1404" s="63"/>
      <c r="CB1404" s="63"/>
      <c r="CC1404" s="63"/>
    </row>
    <row r="1405" spans="1:82" x14ac:dyDescent="0.35">
      <c r="A1405" s="97"/>
      <c r="B1405" s="82"/>
      <c r="C1405" s="82"/>
      <c r="D1405" s="82"/>
      <c r="E1405" s="82"/>
      <c r="F1405" s="63"/>
      <c r="G1405" s="63"/>
      <c r="H1405" s="63"/>
      <c r="I1405" s="63"/>
      <c r="J1405" s="63"/>
      <c r="K1405" s="63"/>
      <c r="L1405" s="63"/>
      <c r="M1405" s="63"/>
      <c r="N1405" s="63"/>
      <c r="O1405" s="63"/>
      <c r="P1405" s="63"/>
      <c r="Q1405" s="63"/>
      <c r="R1405" s="63"/>
      <c r="S1405" s="63"/>
      <c r="T1405" s="63"/>
      <c r="U1405" s="63"/>
      <c r="X1405" s="63"/>
      <c r="Y1405" s="63"/>
      <c r="Z1405" s="63"/>
      <c r="AA1405" s="63"/>
      <c r="AB1405" s="63"/>
      <c r="AC1405" s="63"/>
      <c r="AD1405" s="63"/>
      <c r="AE1405" s="110"/>
      <c r="AF1405" s="63"/>
      <c r="AG1405" s="63"/>
      <c r="AH1405" s="63"/>
      <c r="AI1405" s="63"/>
      <c r="AJ1405" s="63"/>
      <c r="AK1405" s="63"/>
      <c r="AL1405" s="63"/>
      <c r="AM1405" s="63"/>
      <c r="AN1405" s="63"/>
      <c r="AO1405" s="63"/>
      <c r="AP1405" s="63"/>
      <c r="AQ1405" s="63"/>
      <c r="AT1405" s="63"/>
      <c r="AU1405" s="63"/>
      <c r="AV1405" s="63"/>
      <c r="AW1405" s="63"/>
      <c r="AX1405" s="63"/>
      <c r="AY1405" s="63"/>
      <c r="AZ1405" s="63"/>
      <c r="BA1405" s="63"/>
      <c r="BB1405" s="63"/>
      <c r="BC1405" s="63"/>
      <c r="BD1405" s="63"/>
      <c r="BE1405" s="63"/>
      <c r="BF1405" s="63"/>
      <c r="BG1405" s="63"/>
      <c r="BH1405" s="63"/>
      <c r="BI1405" s="63"/>
      <c r="BJ1405" s="63"/>
      <c r="BK1405" s="63"/>
      <c r="BL1405" s="63"/>
      <c r="BM1405" s="63"/>
      <c r="BN1405" s="63"/>
      <c r="BO1405" s="63"/>
      <c r="BR1405" s="63"/>
      <c r="BS1405" s="63"/>
      <c r="BT1405" s="63"/>
      <c r="BU1405" s="63"/>
      <c r="BV1405" s="63"/>
      <c r="BW1405" s="63"/>
      <c r="BX1405" s="63"/>
      <c r="BY1405" s="63"/>
      <c r="BZ1405" s="63"/>
      <c r="CA1405" s="63"/>
      <c r="CB1405" s="63"/>
      <c r="CC1405" s="63"/>
    </row>
    <row r="1406" spans="1:82" x14ac:dyDescent="0.35">
      <c r="A1406" s="97"/>
      <c r="B1406" s="82"/>
      <c r="C1406" s="82"/>
      <c r="D1406" s="82"/>
      <c r="E1406" s="82"/>
      <c r="F1406" s="63"/>
      <c r="G1406" s="63"/>
      <c r="H1406" s="63"/>
      <c r="I1406" s="63"/>
      <c r="J1406" s="63"/>
      <c r="K1406" s="63"/>
      <c r="L1406" s="63"/>
      <c r="M1406" s="63"/>
      <c r="N1406" s="63"/>
      <c r="O1406" s="63"/>
      <c r="P1406" s="63"/>
      <c r="Q1406" s="63"/>
      <c r="R1406" s="63"/>
      <c r="S1406" s="63"/>
      <c r="T1406" s="63"/>
      <c r="U1406" s="63"/>
      <c r="X1406" s="63"/>
      <c r="Y1406" s="63"/>
      <c r="Z1406" s="63"/>
      <c r="AA1406" s="63"/>
      <c r="AB1406" s="63"/>
      <c r="AC1406" s="63"/>
      <c r="AD1406" s="63"/>
      <c r="AE1406" s="110"/>
      <c r="AF1406" s="63"/>
      <c r="AG1406" s="63"/>
      <c r="AH1406" s="63"/>
      <c r="AI1406" s="63"/>
      <c r="AJ1406" s="63"/>
      <c r="AK1406" s="63"/>
      <c r="AL1406" s="63"/>
      <c r="AM1406" s="63"/>
      <c r="AN1406" s="63"/>
      <c r="AO1406" s="63"/>
      <c r="AP1406" s="63"/>
      <c r="AQ1406" s="63"/>
      <c r="AT1406" s="63"/>
      <c r="AU1406" s="63"/>
      <c r="AV1406" s="63"/>
      <c r="AW1406" s="63"/>
      <c r="AX1406" s="63"/>
      <c r="AY1406" s="63"/>
      <c r="AZ1406" s="63"/>
      <c r="BA1406" s="63"/>
      <c r="BB1406" s="63"/>
      <c r="BC1406" s="63"/>
      <c r="BD1406" s="63"/>
      <c r="BE1406" s="63"/>
      <c r="BF1406" s="63"/>
      <c r="BG1406" s="63"/>
      <c r="BH1406" s="63"/>
      <c r="BI1406" s="63"/>
      <c r="BJ1406" s="63"/>
      <c r="BK1406" s="63"/>
      <c r="BL1406" s="63"/>
      <c r="BM1406" s="63"/>
      <c r="BN1406" s="63"/>
      <c r="BO1406" s="63"/>
      <c r="BR1406" s="63"/>
      <c r="BS1406" s="63"/>
      <c r="BT1406" s="63"/>
      <c r="BU1406" s="63"/>
      <c r="BV1406" s="63"/>
      <c r="BW1406" s="63"/>
      <c r="BX1406" s="63"/>
      <c r="BY1406" s="63"/>
      <c r="BZ1406" s="63"/>
      <c r="CA1406" s="63"/>
      <c r="CB1406" s="63"/>
      <c r="CC1406" s="63"/>
    </row>
    <row r="1407" spans="1:82" x14ac:dyDescent="0.35">
      <c r="A1407" s="97"/>
      <c r="B1407" s="82"/>
      <c r="C1407" s="82"/>
      <c r="D1407" s="82"/>
      <c r="E1407" s="82"/>
      <c r="F1407" s="63"/>
      <c r="G1407" s="63"/>
      <c r="H1407" s="63"/>
      <c r="I1407" s="63"/>
      <c r="J1407" s="63"/>
      <c r="K1407" s="63"/>
      <c r="L1407" s="63"/>
      <c r="M1407" s="63"/>
      <c r="N1407" s="63"/>
      <c r="O1407" s="63"/>
      <c r="P1407" s="63"/>
      <c r="Q1407" s="63"/>
      <c r="R1407" s="63"/>
      <c r="S1407" s="63"/>
      <c r="T1407" s="63"/>
      <c r="U1407" s="63"/>
      <c r="X1407" s="63"/>
      <c r="Y1407" s="63"/>
      <c r="Z1407" s="63"/>
      <c r="AA1407" s="63"/>
      <c r="AB1407" s="63"/>
      <c r="AC1407" s="63"/>
      <c r="AD1407" s="63"/>
      <c r="AE1407" s="110"/>
      <c r="AF1407" s="63"/>
      <c r="AG1407" s="63"/>
      <c r="AH1407" s="63"/>
      <c r="AI1407" s="63"/>
      <c r="AJ1407" s="63"/>
      <c r="AK1407" s="63"/>
      <c r="AL1407" s="63"/>
      <c r="AM1407" s="63"/>
      <c r="AN1407" s="63"/>
      <c r="AO1407" s="63"/>
      <c r="AP1407" s="63"/>
      <c r="AQ1407" s="63"/>
      <c r="AT1407" s="63"/>
      <c r="AU1407" s="63"/>
      <c r="AV1407" s="63"/>
      <c r="AW1407" s="63"/>
      <c r="AX1407" s="63"/>
      <c r="AY1407" s="63"/>
      <c r="AZ1407" s="63"/>
      <c r="BA1407" s="63"/>
      <c r="BB1407" s="63"/>
      <c r="BC1407" s="63"/>
      <c r="BD1407" s="63"/>
      <c r="BE1407" s="63"/>
      <c r="BF1407" s="63"/>
      <c r="BG1407" s="63"/>
      <c r="BH1407" s="63"/>
      <c r="BI1407" s="63"/>
      <c r="BJ1407" s="63"/>
      <c r="BK1407" s="63"/>
      <c r="BL1407" s="63"/>
      <c r="BM1407" s="63"/>
      <c r="BN1407" s="63"/>
      <c r="BO1407" s="63"/>
      <c r="BR1407" s="63"/>
      <c r="BS1407" s="63"/>
      <c r="BT1407" s="63"/>
      <c r="BU1407" s="63"/>
      <c r="BV1407" s="63"/>
      <c r="BW1407" s="63"/>
      <c r="BX1407" s="63"/>
      <c r="BY1407" s="63"/>
      <c r="BZ1407" s="63"/>
      <c r="CA1407" s="63"/>
      <c r="CB1407" s="63"/>
      <c r="CC1407" s="63"/>
    </row>
    <row r="1408" spans="1:82" s="100" customFormat="1" x14ac:dyDescent="0.35">
      <c r="A1408" s="98"/>
      <c r="B1408" s="99"/>
      <c r="C1408" s="99"/>
      <c r="D1408" s="99"/>
      <c r="E1408" s="99"/>
      <c r="V1408" s="63"/>
      <c r="W1408" s="63"/>
      <c r="AE1408" s="101"/>
      <c r="AR1408" s="63"/>
      <c r="AS1408" s="63"/>
      <c r="AT1408" s="102"/>
      <c r="BO1408" s="102"/>
      <c r="BP1408" s="63"/>
      <c r="BQ1408" s="63"/>
      <c r="CD1408" s="63"/>
    </row>
    <row r="1409" spans="1:82" s="78" customFormat="1" x14ac:dyDescent="0.35">
      <c r="A1409" s="104"/>
      <c r="B1409" s="105"/>
      <c r="C1409" s="105"/>
      <c r="D1409" s="105"/>
      <c r="E1409" s="105"/>
      <c r="V1409" s="63"/>
      <c r="W1409" s="63"/>
      <c r="AE1409" s="79"/>
      <c r="AR1409" s="63"/>
      <c r="AS1409" s="63"/>
      <c r="AT1409" s="103"/>
      <c r="BO1409" s="103"/>
      <c r="BP1409" s="63"/>
      <c r="BQ1409" s="63"/>
      <c r="CD1409" s="63"/>
    </row>
    <row r="1410" spans="1:82" x14ac:dyDescent="0.35">
      <c r="A1410" s="97"/>
      <c r="B1410" s="82"/>
      <c r="C1410" s="82"/>
      <c r="D1410" s="82"/>
      <c r="E1410" s="82"/>
      <c r="F1410" s="63"/>
      <c r="G1410" s="63"/>
      <c r="H1410" s="63"/>
      <c r="I1410" s="63"/>
      <c r="J1410" s="63"/>
      <c r="K1410" s="63"/>
      <c r="L1410" s="63"/>
      <c r="M1410" s="63"/>
      <c r="N1410" s="63"/>
      <c r="O1410" s="63"/>
      <c r="P1410" s="63"/>
      <c r="Q1410" s="63"/>
      <c r="R1410" s="63"/>
      <c r="S1410" s="63"/>
      <c r="T1410" s="63"/>
      <c r="U1410" s="63"/>
      <c r="X1410" s="63"/>
      <c r="Y1410" s="63"/>
      <c r="Z1410" s="63"/>
      <c r="AA1410" s="63"/>
      <c r="AB1410" s="63"/>
      <c r="AC1410" s="63"/>
      <c r="AD1410" s="63"/>
      <c r="AE1410" s="110"/>
      <c r="AF1410" s="63"/>
      <c r="AG1410" s="63"/>
      <c r="AH1410" s="63"/>
      <c r="AI1410" s="63"/>
      <c r="AJ1410" s="63"/>
      <c r="AK1410" s="63"/>
      <c r="AL1410" s="63"/>
      <c r="AM1410" s="63"/>
      <c r="AN1410" s="63"/>
      <c r="AO1410" s="63"/>
      <c r="AP1410" s="63"/>
      <c r="AQ1410" s="63"/>
      <c r="AT1410" s="63"/>
      <c r="AU1410" s="63"/>
      <c r="AV1410" s="63"/>
      <c r="AW1410" s="63"/>
      <c r="AX1410" s="63"/>
      <c r="AY1410" s="63"/>
      <c r="AZ1410" s="63"/>
      <c r="BA1410" s="63"/>
      <c r="BB1410" s="63"/>
      <c r="BC1410" s="63"/>
      <c r="BD1410" s="63"/>
      <c r="BE1410" s="63"/>
      <c r="BF1410" s="63"/>
      <c r="BG1410" s="63"/>
      <c r="BH1410" s="63"/>
      <c r="BI1410" s="63"/>
      <c r="BJ1410" s="63"/>
      <c r="BK1410" s="63"/>
      <c r="BL1410" s="63"/>
      <c r="BM1410" s="63"/>
      <c r="BN1410" s="63"/>
      <c r="BO1410" s="63"/>
      <c r="BR1410" s="63"/>
      <c r="BS1410" s="63"/>
      <c r="BT1410" s="63"/>
      <c r="BU1410" s="63"/>
      <c r="BV1410" s="63"/>
      <c r="BW1410" s="63"/>
      <c r="BX1410" s="63"/>
      <c r="BY1410" s="63"/>
      <c r="BZ1410" s="63"/>
      <c r="CA1410" s="63"/>
      <c r="CB1410" s="63"/>
      <c r="CC1410" s="63"/>
    </row>
    <row r="1411" spans="1:82" x14ac:dyDescent="0.35">
      <c r="A1411" s="97"/>
      <c r="B1411" s="82"/>
      <c r="C1411" s="82"/>
      <c r="D1411" s="82"/>
      <c r="E1411" s="82"/>
      <c r="F1411" s="63"/>
      <c r="G1411" s="63"/>
      <c r="H1411" s="63"/>
      <c r="I1411" s="63"/>
      <c r="J1411" s="63"/>
      <c r="K1411" s="63"/>
      <c r="L1411" s="63"/>
      <c r="M1411" s="63"/>
      <c r="N1411" s="63"/>
      <c r="O1411" s="63"/>
      <c r="P1411" s="63"/>
      <c r="Q1411" s="63"/>
      <c r="R1411" s="63"/>
      <c r="S1411" s="63"/>
      <c r="T1411" s="63"/>
      <c r="U1411" s="63"/>
      <c r="X1411" s="63"/>
      <c r="Y1411" s="63"/>
      <c r="Z1411" s="63"/>
      <c r="AA1411" s="63"/>
      <c r="AB1411" s="63"/>
      <c r="AC1411" s="63"/>
      <c r="AD1411" s="63"/>
      <c r="AE1411" s="110"/>
      <c r="AF1411" s="63"/>
      <c r="AG1411" s="63"/>
      <c r="AH1411" s="63"/>
      <c r="AI1411" s="63"/>
      <c r="AJ1411" s="63"/>
      <c r="AK1411" s="63"/>
      <c r="AL1411" s="63"/>
      <c r="AM1411" s="63"/>
      <c r="AN1411" s="63"/>
      <c r="AO1411" s="63"/>
      <c r="AP1411" s="63"/>
      <c r="AQ1411" s="63"/>
      <c r="AT1411" s="63"/>
      <c r="AU1411" s="63"/>
      <c r="AV1411" s="63"/>
      <c r="AW1411" s="63"/>
      <c r="AX1411" s="63"/>
      <c r="AY1411" s="63"/>
      <c r="AZ1411" s="63"/>
      <c r="BA1411" s="63"/>
      <c r="BB1411" s="63"/>
      <c r="BC1411" s="63"/>
      <c r="BD1411" s="63"/>
      <c r="BE1411" s="63"/>
      <c r="BF1411" s="63"/>
      <c r="BG1411" s="63"/>
      <c r="BH1411" s="63"/>
      <c r="BI1411" s="63"/>
      <c r="BJ1411" s="63"/>
      <c r="BK1411" s="63"/>
      <c r="BL1411" s="63"/>
      <c r="BM1411" s="63"/>
      <c r="BN1411" s="63"/>
      <c r="BO1411" s="63"/>
      <c r="BR1411" s="63"/>
      <c r="BS1411" s="63"/>
      <c r="BT1411" s="63"/>
      <c r="BU1411" s="63"/>
      <c r="BV1411" s="63"/>
      <c r="BW1411" s="63"/>
      <c r="BX1411" s="63"/>
      <c r="BY1411" s="63"/>
      <c r="BZ1411" s="63"/>
      <c r="CA1411" s="63"/>
      <c r="CB1411" s="63"/>
      <c r="CC1411" s="63"/>
    </row>
    <row r="1412" spans="1:82" x14ac:dyDescent="0.35">
      <c r="A1412" s="97"/>
      <c r="B1412" s="82"/>
      <c r="C1412" s="82"/>
      <c r="D1412" s="82"/>
      <c r="E1412" s="82"/>
      <c r="F1412" s="63"/>
      <c r="G1412" s="63"/>
      <c r="H1412" s="63"/>
      <c r="I1412" s="63"/>
      <c r="J1412" s="63"/>
      <c r="K1412" s="63"/>
      <c r="L1412" s="63"/>
      <c r="M1412" s="63"/>
      <c r="N1412" s="63"/>
      <c r="O1412" s="63"/>
      <c r="P1412" s="63"/>
      <c r="Q1412" s="63"/>
      <c r="R1412" s="63"/>
      <c r="S1412" s="63"/>
      <c r="T1412" s="63"/>
      <c r="U1412" s="63"/>
      <c r="X1412" s="63"/>
      <c r="Y1412" s="63"/>
      <c r="Z1412" s="63"/>
      <c r="AA1412" s="63"/>
      <c r="AB1412" s="63"/>
      <c r="AC1412" s="63"/>
      <c r="AD1412" s="63"/>
      <c r="AE1412" s="110"/>
      <c r="AF1412" s="63"/>
      <c r="AG1412" s="63"/>
      <c r="AH1412" s="63"/>
      <c r="AI1412" s="63"/>
      <c r="AJ1412" s="63"/>
      <c r="AK1412" s="63"/>
      <c r="AL1412" s="63"/>
      <c r="AM1412" s="63"/>
      <c r="AN1412" s="63"/>
      <c r="AO1412" s="63"/>
      <c r="AP1412" s="63"/>
      <c r="AQ1412" s="63"/>
      <c r="AT1412" s="63"/>
      <c r="AU1412" s="63"/>
      <c r="AV1412" s="63"/>
      <c r="AW1412" s="63"/>
      <c r="AX1412" s="63"/>
      <c r="AY1412" s="63"/>
      <c r="AZ1412" s="63"/>
      <c r="BA1412" s="63"/>
      <c r="BB1412" s="63"/>
      <c r="BC1412" s="63"/>
      <c r="BD1412" s="63"/>
      <c r="BE1412" s="63"/>
      <c r="BF1412" s="63"/>
      <c r="BG1412" s="63"/>
      <c r="BH1412" s="63"/>
      <c r="BI1412" s="63"/>
      <c r="BJ1412" s="63"/>
      <c r="BK1412" s="63"/>
      <c r="BL1412" s="63"/>
      <c r="BM1412" s="63"/>
      <c r="BN1412" s="63"/>
      <c r="BO1412" s="63"/>
      <c r="BR1412" s="63"/>
      <c r="BS1412" s="63"/>
      <c r="BT1412" s="63"/>
      <c r="BU1412" s="63"/>
      <c r="BV1412" s="63"/>
      <c r="BW1412" s="63"/>
      <c r="BX1412" s="63"/>
      <c r="BY1412" s="63"/>
      <c r="BZ1412" s="63"/>
      <c r="CA1412" s="63"/>
      <c r="CB1412" s="63"/>
      <c r="CC1412" s="63"/>
    </row>
    <row r="1413" spans="1:82" x14ac:dyDescent="0.35">
      <c r="A1413" s="97"/>
      <c r="B1413" s="82"/>
      <c r="C1413" s="82"/>
      <c r="D1413" s="82"/>
      <c r="E1413" s="82"/>
      <c r="F1413" s="63"/>
      <c r="G1413" s="63"/>
      <c r="H1413" s="63"/>
      <c r="I1413" s="63"/>
      <c r="J1413" s="63"/>
      <c r="K1413" s="63"/>
      <c r="L1413" s="63"/>
      <c r="M1413" s="63"/>
      <c r="N1413" s="63"/>
      <c r="O1413" s="63"/>
      <c r="P1413" s="63"/>
      <c r="Q1413" s="63"/>
      <c r="R1413" s="63"/>
      <c r="S1413" s="63"/>
      <c r="T1413" s="63"/>
      <c r="U1413" s="63"/>
      <c r="X1413" s="63"/>
      <c r="Y1413" s="63"/>
      <c r="Z1413" s="63"/>
      <c r="AA1413" s="63"/>
      <c r="AB1413" s="63"/>
      <c r="AC1413" s="63"/>
      <c r="AD1413" s="63"/>
      <c r="AE1413" s="110"/>
      <c r="AF1413" s="63"/>
      <c r="AG1413" s="63"/>
      <c r="AH1413" s="63"/>
      <c r="AI1413" s="63"/>
      <c r="AJ1413" s="63"/>
      <c r="AK1413" s="63"/>
      <c r="AL1413" s="63"/>
      <c r="AM1413" s="63"/>
      <c r="AN1413" s="63"/>
      <c r="AO1413" s="63"/>
      <c r="AP1413" s="63"/>
      <c r="AQ1413" s="63"/>
      <c r="AT1413" s="63"/>
      <c r="AU1413" s="63"/>
      <c r="AV1413" s="63"/>
      <c r="AW1413" s="63"/>
      <c r="AX1413" s="63"/>
      <c r="AY1413" s="63"/>
      <c r="AZ1413" s="63"/>
      <c r="BA1413" s="63"/>
      <c r="BB1413" s="63"/>
      <c r="BC1413" s="63"/>
      <c r="BD1413" s="63"/>
      <c r="BE1413" s="63"/>
      <c r="BF1413" s="63"/>
      <c r="BG1413" s="63"/>
      <c r="BH1413" s="63"/>
      <c r="BI1413" s="63"/>
      <c r="BJ1413" s="63"/>
      <c r="BK1413" s="63"/>
      <c r="BL1413" s="63"/>
      <c r="BM1413" s="63"/>
      <c r="BN1413" s="63"/>
      <c r="BO1413" s="63"/>
      <c r="BR1413" s="63"/>
      <c r="BS1413" s="63"/>
      <c r="BT1413" s="63"/>
      <c r="BU1413" s="63"/>
      <c r="BV1413" s="63"/>
      <c r="BW1413" s="63"/>
      <c r="BX1413" s="63"/>
      <c r="BY1413" s="63"/>
      <c r="BZ1413" s="63"/>
      <c r="CA1413" s="63"/>
      <c r="CB1413" s="63"/>
      <c r="CC1413" s="63"/>
    </row>
    <row r="1414" spans="1:82" x14ac:dyDescent="0.35">
      <c r="A1414" s="97"/>
      <c r="B1414" s="82"/>
      <c r="C1414" s="82"/>
      <c r="D1414" s="82"/>
      <c r="E1414" s="82"/>
      <c r="F1414" s="63"/>
      <c r="G1414" s="63"/>
      <c r="H1414" s="63"/>
      <c r="I1414" s="63"/>
      <c r="J1414" s="63"/>
      <c r="K1414" s="63"/>
      <c r="L1414" s="63"/>
      <c r="M1414" s="63"/>
      <c r="N1414" s="63"/>
      <c r="O1414" s="63"/>
      <c r="P1414" s="63"/>
      <c r="Q1414" s="63"/>
      <c r="R1414" s="63"/>
      <c r="S1414" s="63"/>
      <c r="T1414" s="63"/>
      <c r="U1414" s="63"/>
      <c r="X1414" s="63"/>
      <c r="Y1414" s="63"/>
      <c r="Z1414" s="63"/>
      <c r="AA1414" s="63"/>
      <c r="AB1414" s="63"/>
      <c r="AC1414" s="63"/>
      <c r="AD1414" s="63"/>
      <c r="AE1414" s="110"/>
      <c r="AF1414" s="63"/>
      <c r="AG1414" s="63"/>
      <c r="AH1414" s="63"/>
      <c r="AI1414" s="63"/>
      <c r="AJ1414" s="63"/>
      <c r="AK1414" s="63"/>
      <c r="AL1414" s="63"/>
      <c r="AM1414" s="63"/>
      <c r="AN1414" s="63"/>
      <c r="AO1414" s="63"/>
      <c r="AP1414" s="63"/>
      <c r="AQ1414" s="63"/>
      <c r="AT1414" s="63"/>
      <c r="AU1414" s="63"/>
      <c r="AV1414" s="63"/>
      <c r="AW1414" s="63"/>
      <c r="AX1414" s="63"/>
      <c r="AY1414" s="63"/>
      <c r="AZ1414" s="63"/>
      <c r="BA1414" s="63"/>
      <c r="BB1414" s="63"/>
      <c r="BC1414" s="63"/>
      <c r="BD1414" s="63"/>
      <c r="BE1414" s="63"/>
      <c r="BF1414" s="63"/>
      <c r="BG1414" s="63"/>
      <c r="BH1414" s="63"/>
      <c r="BI1414" s="63"/>
      <c r="BJ1414" s="63"/>
      <c r="BK1414" s="63"/>
      <c r="BL1414" s="63"/>
      <c r="BM1414" s="63"/>
      <c r="BN1414" s="63"/>
      <c r="BO1414" s="63"/>
      <c r="BR1414" s="63"/>
      <c r="BS1414" s="63"/>
      <c r="BT1414" s="63"/>
      <c r="BU1414" s="63"/>
      <c r="BV1414" s="63"/>
      <c r="BW1414" s="63"/>
      <c r="BX1414" s="63"/>
      <c r="BY1414" s="63"/>
      <c r="BZ1414" s="63"/>
      <c r="CA1414" s="63"/>
      <c r="CB1414" s="63"/>
      <c r="CC1414" s="63"/>
    </row>
    <row r="1415" spans="1:82" x14ac:dyDescent="0.35">
      <c r="A1415" s="97"/>
      <c r="B1415" s="82"/>
      <c r="C1415" s="82"/>
      <c r="D1415" s="82"/>
      <c r="E1415" s="82"/>
      <c r="F1415" s="63"/>
      <c r="G1415" s="63"/>
      <c r="H1415" s="63"/>
      <c r="I1415" s="63"/>
      <c r="J1415" s="63"/>
      <c r="K1415" s="63"/>
      <c r="L1415" s="63"/>
      <c r="M1415" s="63"/>
      <c r="N1415" s="63"/>
      <c r="O1415" s="63"/>
      <c r="P1415" s="63"/>
      <c r="Q1415" s="63"/>
      <c r="R1415" s="63"/>
      <c r="S1415" s="63"/>
      <c r="T1415" s="63"/>
      <c r="U1415" s="63"/>
      <c r="X1415" s="63"/>
      <c r="Y1415" s="63"/>
      <c r="Z1415" s="63"/>
      <c r="AA1415" s="63"/>
      <c r="AB1415" s="63"/>
      <c r="AC1415" s="63"/>
      <c r="AD1415" s="63"/>
      <c r="AE1415" s="110"/>
      <c r="AF1415" s="63"/>
      <c r="AG1415" s="63"/>
      <c r="AH1415" s="63"/>
      <c r="AI1415" s="63"/>
      <c r="AJ1415" s="63"/>
      <c r="AK1415" s="63"/>
      <c r="AL1415" s="63"/>
      <c r="AM1415" s="63"/>
      <c r="AN1415" s="63"/>
      <c r="AO1415" s="63"/>
      <c r="AP1415" s="63"/>
      <c r="AQ1415" s="63"/>
      <c r="AT1415" s="63"/>
      <c r="AU1415" s="63"/>
      <c r="AV1415" s="63"/>
      <c r="AW1415" s="63"/>
      <c r="AX1415" s="63"/>
      <c r="AY1415" s="63"/>
      <c r="AZ1415" s="63"/>
      <c r="BA1415" s="63"/>
      <c r="BB1415" s="63"/>
      <c r="BC1415" s="63"/>
      <c r="BD1415" s="63"/>
      <c r="BE1415" s="63"/>
      <c r="BF1415" s="63"/>
      <c r="BG1415" s="63"/>
      <c r="BH1415" s="63"/>
      <c r="BI1415" s="63"/>
      <c r="BJ1415" s="63"/>
      <c r="BK1415" s="63"/>
      <c r="BL1415" s="63"/>
      <c r="BM1415" s="63"/>
      <c r="BN1415" s="63"/>
      <c r="BO1415" s="63"/>
      <c r="BR1415" s="63"/>
      <c r="BS1415" s="63"/>
      <c r="BT1415" s="63"/>
      <c r="BU1415" s="63"/>
      <c r="BV1415" s="63"/>
      <c r="BW1415" s="63"/>
      <c r="BX1415" s="63"/>
      <c r="BY1415" s="63"/>
      <c r="BZ1415" s="63"/>
      <c r="CA1415" s="63"/>
      <c r="CB1415" s="63"/>
      <c r="CC1415" s="63"/>
    </row>
    <row r="1416" spans="1:82" x14ac:dyDescent="0.35">
      <c r="A1416" s="97"/>
      <c r="B1416" s="82"/>
      <c r="C1416" s="82"/>
      <c r="D1416" s="82"/>
      <c r="E1416" s="82"/>
      <c r="F1416" s="63"/>
      <c r="G1416" s="63"/>
      <c r="H1416" s="63"/>
      <c r="I1416" s="63"/>
      <c r="J1416" s="63"/>
      <c r="K1416" s="63"/>
      <c r="L1416" s="63"/>
      <c r="M1416" s="63"/>
      <c r="N1416" s="63"/>
      <c r="O1416" s="63"/>
      <c r="P1416" s="63"/>
      <c r="Q1416" s="63"/>
      <c r="R1416" s="63"/>
      <c r="S1416" s="63"/>
      <c r="T1416" s="63"/>
      <c r="U1416" s="63"/>
      <c r="X1416" s="63"/>
      <c r="Y1416" s="63"/>
      <c r="Z1416" s="63"/>
      <c r="AA1416" s="63"/>
      <c r="AB1416" s="63"/>
      <c r="AC1416" s="63"/>
      <c r="AD1416" s="63"/>
      <c r="AE1416" s="110"/>
      <c r="AF1416" s="63"/>
      <c r="AG1416" s="63"/>
      <c r="AH1416" s="63"/>
      <c r="AI1416" s="63"/>
      <c r="AJ1416" s="63"/>
      <c r="AK1416" s="63"/>
      <c r="AL1416" s="63"/>
      <c r="AM1416" s="63"/>
      <c r="AN1416" s="63"/>
      <c r="AO1416" s="63"/>
      <c r="AP1416" s="63"/>
      <c r="AQ1416" s="63"/>
      <c r="AT1416" s="63"/>
      <c r="AU1416" s="63"/>
      <c r="AV1416" s="63"/>
      <c r="AW1416" s="63"/>
      <c r="AX1416" s="63"/>
      <c r="AY1416" s="63"/>
      <c r="AZ1416" s="63"/>
      <c r="BA1416" s="63"/>
      <c r="BB1416" s="63"/>
      <c r="BC1416" s="63"/>
      <c r="BD1416" s="63"/>
      <c r="BE1416" s="63"/>
      <c r="BF1416" s="63"/>
      <c r="BG1416" s="63"/>
      <c r="BH1416" s="63"/>
      <c r="BI1416" s="63"/>
      <c r="BJ1416" s="63"/>
      <c r="BK1416" s="63"/>
      <c r="BL1416" s="63"/>
      <c r="BM1416" s="63"/>
      <c r="BN1416" s="63"/>
      <c r="BO1416" s="63"/>
      <c r="BR1416" s="63"/>
      <c r="BS1416" s="63"/>
      <c r="BT1416" s="63"/>
      <c r="BU1416" s="63"/>
      <c r="BV1416" s="63"/>
      <c r="BW1416" s="63"/>
      <c r="BX1416" s="63"/>
      <c r="BY1416" s="63"/>
      <c r="BZ1416" s="63"/>
      <c r="CA1416" s="63"/>
      <c r="CB1416" s="63"/>
      <c r="CC1416" s="63"/>
    </row>
    <row r="1417" spans="1:82" x14ac:dyDescent="0.35">
      <c r="A1417" s="97"/>
      <c r="B1417" s="82"/>
      <c r="C1417" s="82"/>
      <c r="D1417" s="82"/>
      <c r="E1417" s="82"/>
      <c r="F1417" s="63"/>
      <c r="G1417" s="63"/>
      <c r="H1417" s="63"/>
      <c r="I1417" s="63"/>
      <c r="J1417" s="63"/>
      <c r="K1417" s="63"/>
      <c r="L1417" s="63"/>
      <c r="M1417" s="63"/>
      <c r="N1417" s="63"/>
      <c r="O1417" s="63"/>
      <c r="P1417" s="63"/>
      <c r="Q1417" s="63"/>
      <c r="R1417" s="63"/>
      <c r="S1417" s="63"/>
      <c r="T1417" s="63"/>
      <c r="U1417" s="63"/>
      <c r="X1417" s="63"/>
      <c r="Y1417" s="63"/>
      <c r="Z1417" s="63"/>
      <c r="AA1417" s="63"/>
      <c r="AB1417" s="63"/>
      <c r="AC1417" s="63"/>
      <c r="AD1417" s="63"/>
      <c r="AE1417" s="110"/>
      <c r="AF1417" s="63"/>
      <c r="AG1417" s="63"/>
      <c r="AH1417" s="63"/>
      <c r="AI1417" s="63"/>
      <c r="AJ1417" s="63"/>
      <c r="AK1417" s="63"/>
      <c r="AL1417" s="63"/>
      <c r="AM1417" s="63"/>
      <c r="AN1417" s="63"/>
      <c r="AO1417" s="63"/>
      <c r="AP1417" s="63"/>
      <c r="AQ1417" s="63"/>
      <c r="AT1417" s="63"/>
      <c r="AU1417" s="63"/>
      <c r="AV1417" s="63"/>
      <c r="AW1417" s="63"/>
      <c r="AX1417" s="63"/>
      <c r="AY1417" s="63"/>
      <c r="AZ1417" s="63"/>
      <c r="BA1417" s="63"/>
      <c r="BB1417" s="63"/>
      <c r="BC1417" s="63"/>
      <c r="BD1417" s="63"/>
      <c r="BE1417" s="63"/>
      <c r="BF1417" s="63"/>
      <c r="BG1417" s="63"/>
      <c r="BH1417" s="63"/>
      <c r="BI1417" s="63"/>
      <c r="BJ1417" s="63"/>
      <c r="BK1417" s="63"/>
      <c r="BL1417" s="63"/>
      <c r="BM1417" s="63"/>
      <c r="BN1417" s="63"/>
      <c r="BO1417" s="63"/>
      <c r="BR1417" s="63"/>
      <c r="BS1417" s="63"/>
      <c r="BT1417" s="63"/>
      <c r="BU1417" s="63"/>
      <c r="BV1417" s="63"/>
      <c r="BW1417" s="63"/>
      <c r="BX1417" s="63"/>
      <c r="BY1417" s="63"/>
      <c r="BZ1417" s="63"/>
      <c r="CA1417" s="63"/>
      <c r="CB1417" s="63"/>
      <c r="CC1417" s="63"/>
    </row>
    <row r="1418" spans="1:82" x14ac:dyDescent="0.35">
      <c r="A1418" s="97"/>
      <c r="B1418" s="82"/>
      <c r="C1418" s="82"/>
      <c r="D1418" s="82"/>
      <c r="E1418" s="82"/>
      <c r="F1418" s="63"/>
      <c r="G1418" s="63"/>
      <c r="H1418" s="63"/>
      <c r="I1418" s="63"/>
      <c r="J1418" s="63"/>
      <c r="K1418" s="63"/>
      <c r="L1418" s="63"/>
      <c r="M1418" s="63"/>
      <c r="N1418" s="63"/>
      <c r="O1418" s="63"/>
      <c r="P1418" s="63"/>
      <c r="Q1418" s="63"/>
      <c r="R1418" s="63"/>
      <c r="S1418" s="63"/>
      <c r="T1418" s="63"/>
      <c r="U1418" s="63"/>
      <c r="X1418" s="63"/>
      <c r="Y1418" s="63"/>
      <c r="Z1418" s="63"/>
      <c r="AA1418" s="63"/>
      <c r="AB1418" s="63"/>
      <c r="AC1418" s="63"/>
      <c r="AD1418" s="63"/>
      <c r="AE1418" s="110"/>
      <c r="AF1418" s="63"/>
      <c r="AG1418" s="63"/>
      <c r="AH1418" s="63"/>
      <c r="AI1418" s="63"/>
      <c r="AJ1418" s="63"/>
      <c r="AK1418" s="63"/>
      <c r="AL1418" s="63"/>
      <c r="AM1418" s="63"/>
      <c r="AN1418" s="63"/>
      <c r="AO1418" s="63"/>
      <c r="AP1418" s="63"/>
      <c r="AQ1418" s="63"/>
      <c r="AT1418" s="63"/>
      <c r="AU1418" s="63"/>
      <c r="AV1418" s="63"/>
      <c r="AW1418" s="63"/>
      <c r="AX1418" s="63"/>
      <c r="AY1418" s="63"/>
      <c r="AZ1418" s="63"/>
      <c r="BA1418" s="63"/>
      <c r="BB1418" s="63"/>
      <c r="BC1418" s="63"/>
      <c r="BD1418" s="63"/>
      <c r="BE1418" s="63"/>
      <c r="BF1418" s="63"/>
      <c r="BG1418" s="63"/>
      <c r="BH1418" s="63"/>
      <c r="BI1418" s="63"/>
      <c r="BJ1418" s="63"/>
      <c r="BK1418" s="63"/>
      <c r="BL1418" s="63"/>
      <c r="BM1418" s="63"/>
      <c r="BN1418" s="63"/>
      <c r="BO1418" s="63"/>
      <c r="BR1418" s="63"/>
      <c r="BS1418" s="63"/>
      <c r="BT1418" s="63"/>
      <c r="BU1418" s="63"/>
      <c r="BV1418" s="63"/>
      <c r="BW1418" s="63"/>
      <c r="BX1418" s="63"/>
      <c r="BY1418" s="63"/>
      <c r="BZ1418" s="63"/>
      <c r="CA1418" s="63"/>
      <c r="CB1418" s="63"/>
      <c r="CC1418" s="63"/>
    </row>
    <row r="1419" spans="1:82" x14ac:dyDescent="0.35">
      <c r="A1419" s="97"/>
      <c r="B1419" s="82"/>
      <c r="C1419" s="82"/>
      <c r="D1419" s="82"/>
      <c r="E1419" s="82"/>
      <c r="F1419" s="63"/>
      <c r="G1419" s="63"/>
      <c r="H1419" s="63"/>
      <c r="I1419" s="63"/>
      <c r="J1419" s="63"/>
      <c r="K1419" s="63"/>
      <c r="L1419" s="63"/>
      <c r="M1419" s="63"/>
      <c r="N1419" s="63"/>
      <c r="O1419" s="63"/>
      <c r="P1419" s="63"/>
      <c r="Q1419" s="63"/>
      <c r="R1419" s="63"/>
      <c r="S1419" s="63"/>
      <c r="T1419" s="63"/>
      <c r="U1419" s="63"/>
      <c r="X1419" s="63"/>
      <c r="Y1419" s="63"/>
      <c r="Z1419" s="63"/>
      <c r="AA1419" s="63"/>
      <c r="AB1419" s="63"/>
      <c r="AC1419" s="63"/>
      <c r="AD1419" s="63"/>
      <c r="AE1419" s="110"/>
      <c r="AF1419" s="63"/>
      <c r="AG1419" s="63"/>
      <c r="AH1419" s="63"/>
      <c r="AI1419" s="63"/>
      <c r="AJ1419" s="63"/>
      <c r="AK1419" s="63"/>
      <c r="AL1419" s="63"/>
      <c r="AM1419" s="63"/>
      <c r="AN1419" s="63"/>
      <c r="AO1419" s="63"/>
      <c r="AP1419" s="63"/>
      <c r="AQ1419" s="63"/>
      <c r="AT1419" s="63"/>
      <c r="AU1419" s="63"/>
      <c r="AV1419" s="63"/>
      <c r="AW1419" s="63"/>
      <c r="AX1419" s="63"/>
      <c r="AY1419" s="63"/>
      <c r="AZ1419" s="63"/>
      <c r="BA1419" s="63"/>
      <c r="BB1419" s="63"/>
      <c r="BC1419" s="63"/>
      <c r="BD1419" s="63"/>
      <c r="BE1419" s="63"/>
      <c r="BF1419" s="63"/>
      <c r="BG1419" s="63"/>
      <c r="BH1419" s="63"/>
      <c r="BI1419" s="63"/>
      <c r="BJ1419" s="63"/>
      <c r="BK1419" s="63"/>
      <c r="BL1419" s="63"/>
      <c r="BM1419" s="63"/>
      <c r="BN1419" s="63"/>
      <c r="BO1419" s="63"/>
      <c r="BR1419" s="63"/>
      <c r="BS1419" s="63"/>
      <c r="BT1419" s="63"/>
      <c r="BU1419" s="63"/>
      <c r="BV1419" s="63"/>
      <c r="BW1419" s="63"/>
      <c r="BX1419" s="63"/>
      <c r="BY1419" s="63"/>
      <c r="BZ1419" s="63"/>
      <c r="CA1419" s="63"/>
      <c r="CB1419" s="63"/>
      <c r="CC1419" s="63"/>
    </row>
    <row r="1420" spans="1:82" x14ac:dyDescent="0.35">
      <c r="A1420" s="97"/>
      <c r="B1420" s="82"/>
      <c r="C1420" s="82"/>
      <c r="D1420" s="82"/>
      <c r="E1420" s="82"/>
      <c r="F1420" s="63"/>
      <c r="G1420" s="63"/>
      <c r="H1420" s="63"/>
      <c r="I1420" s="63"/>
      <c r="J1420" s="63"/>
      <c r="K1420" s="63"/>
      <c r="L1420" s="63"/>
      <c r="M1420" s="63"/>
      <c r="N1420" s="63"/>
      <c r="O1420" s="63"/>
      <c r="P1420" s="63"/>
      <c r="Q1420" s="63"/>
      <c r="R1420" s="63"/>
      <c r="S1420" s="63"/>
      <c r="T1420" s="63"/>
      <c r="U1420" s="63"/>
      <c r="X1420" s="63"/>
      <c r="Y1420" s="63"/>
      <c r="Z1420" s="63"/>
      <c r="AA1420" s="63"/>
      <c r="AB1420" s="63"/>
      <c r="AC1420" s="63"/>
      <c r="AD1420" s="63"/>
      <c r="AE1420" s="110"/>
      <c r="AF1420" s="63"/>
      <c r="AG1420" s="63"/>
      <c r="AH1420" s="63"/>
      <c r="AI1420" s="63"/>
      <c r="AJ1420" s="63"/>
      <c r="AK1420" s="63"/>
      <c r="AL1420" s="63"/>
      <c r="AM1420" s="63"/>
      <c r="AN1420" s="63"/>
      <c r="AO1420" s="63"/>
      <c r="AP1420" s="63"/>
      <c r="AQ1420" s="63"/>
      <c r="AT1420" s="63"/>
      <c r="AU1420" s="63"/>
      <c r="AV1420" s="63"/>
      <c r="AW1420" s="63"/>
      <c r="AX1420" s="63"/>
      <c r="AY1420" s="63"/>
      <c r="AZ1420" s="63"/>
      <c r="BA1420" s="63"/>
      <c r="BB1420" s="63"/>
      <c r="BC1420" s="63"/>
      <c r="BD1420" s="63"/>
      <c r="BE1420" s="63"/>
      <c r="BF1420" s="63"/>
      <c r="BG1420" s="63"/>
      <c r="BH1420" s="63"/>
      <c r="BI1420" s="63"/>
      <c r="BJ1420" s="63"/>
      <c r="BK1420" s="63"/>
      <c r="BL1420" s="63"/>
      <c r="BM1420" s="63"/>
      <c r="BN1420" s="63"/>
      <c r="BO1420" s="63"/>
      <c r="BR1420" s="63"/>
      <c r="BS1420" s="63"/>
      <c r="BT1420" s="63"/>
      <c r="BU1420" s="63"/>
      <c r="BV1420" s="63"/>
      <c r="BW1420" s="63"/>
      <c r="BX1420" s="63"/>
      <c r="BY1420" s="63"/>
      <c r="BZ1420" s="63"/>
      <c r="CA1420" s="63"/>
      <c r="CB1420" s="63"/>
      <c r="CC1420" s="63"/>
    </row>
    <row r="1421" spans="1:82" x14ac:dyDescent="0.35">
      <c r="A1421" s="97"/>
      <c r="B1421" s="82"/>
      <c r="C1421" s="82"/>
      <c r="D1421" s="82"/>
      <c r="E1421" s="82"/>
      <c r="F1421" s="63"/>
      <c r="G1421" s="63"/>
      <c r="H1421" s="63"/>
      <c r="I1421" s="63"/>
      <c r="J1421" s="63"/>
      <c r="K1421" s="63"/>
      <c r="L1421" s="63"/>
      <c r="M1421" s="63"/>
      <c r="N1421" s="63"/>
      <c r="O1421" s="63"/>
      <c r="P1421" s="63"/>
      <c r="Q1421" s="63"/>
      <c r="R1421" s="63"/>
      <c r="S1421" s="63"/>
      <c r="T1421" s="63"/>
      <c r="U1421" s="63"/>
      <c r="X1421" s="63"/>
      <c r="Y1421" s="63"/>
      <c r="Z1421" s="63"/>
      <c r="AA1421" s="63"/>
      <c r="AB1421" s="63"/>
      <c r="AC1421" s="63"/>
      <c r="AD1421" s="63"/>
      <c r="AE1421" s="110"/>
      <c r="AF1421" s="63"/>
      <c r="AG1421" s="63"/>
      <c r="AH1421" s="63"/>
      <c r="AI1421" s="63"/>
      <c r="AJ1421" s="63"/>
      <c r="AK1421" s="63"/>
      <c r="AL1421" s="63"/>
      <c r="AM1421" s="63"/>
      <c r="AN1421" s="63"/>
      <c r="AO1421" s="63"/>
      <c r="AP1421" s="63"/>
      <c r="AQ1421" s="63"/>
      <c r="AT1421" s="63"/>
      <c r="AU1421" s="63"/>
      <c r="AV1421" s="63"/>
      <c r="AW1421" s="63"/>
      <c r="AX1421" s="63"/>
      <c r="AY1421" s="63"/>
      <c r="AZ1421" s="63"/>
      <c r="BA1421" s="63"/>
      <c r="BB1421" s="63"/>
      <c r="BC1421" s="63"/>
      <c r="BD1421" s="63"/>
      <c r="BE1421" s="63"/>
      <c r="BF1421" s="63"/>
      <c r="BG1421" s="63"/>
      <c r="BH1421" s="63"/>
      <c r="BI1421" s="63"/>
      <c r="BJ1421" s="63"/>
      <c r="BK1421" s="63"/>
      <c r="BL1421" s="63"/>
      <c r="BM1421" s="63"/>
      <c r="BN1421" s="63"/>
      <c r="BO1421" s="63"/>
      <c r="BR1421" s="63"/>
      <c r="BS1421" s="63"/>
      <c r="BT1421" s="63"/>
      <c r="BU1421" s="63"/>
      <c r="BV1421" s="63"/>
      <c r="BW1421" s="63"/>
      <c r="BX1421" s="63"/>
      <c r="BY1421" s="63"/>
      <c r="BZ1421" s="63"/>
      <c r="CA1421" s="63"/>
      <c r="CB1421" s="63"/>
      <c r="CC1421" s="63"/>
    </row>
    <row r="1422" spans="1:82" x14ac:dyDescent="0.35">
      <c r="A1422" s="97"/>
      <c r="B1422" s="82"/>
      <c r="C1422" s="82"/>
      <c r="D1422" s="82"/>
      <c r="E1422" s="82"/>
      <c r="F1422" s="63"/>
      <c r="G1422" s="63"/>
      <c r="H1422" s="63"/>
      <c r="I1422" s="63"/>
      <c r="J1422" s="63"/>
      <c r="K1422" s="63"/>
      <c r="L1422" s="63"/>
      <c r="M1422" s="63"/>
      <c r="N1422" s="63"/>
      <c r="O1422" s="63"/>
      <c r="P1422" s="63"/>
      <c r="Q1422" s="63"/>
      <c r="R1422" s="63"/>
      <c r="S1422" s="63"/>
      <c r="T1422" s="63"/>
      <c r="U1422" s="63"/>
      <c r="X1422" s="63"/>
      <c r="Y1422" s="63"/>
      <c r="Z1422" s="63"/>
      <c r="AA1422" s="63"/>
      <c r="AB1422" s="63"/>
      <c r="AC1422" s="63"/>
      <c r="AD1422" s="63"/>
      <c r="AE1422" s="110"/>
      <c r="AF1422" s="63"/>
      <c r="AG1422" s="63"/>
      <c r="AH1422" s="63"/>
      <c r="AI1422" s="63"/>
      <c r="AJ1422" s="63"/>
      <c r="AK1422" s="63"/>
      <c r="AL1422" s="63"/>
      <c r="AM1422" s="63"/>
      <c r="AN1422" s="63"/>
      <c r="AO1422" s="63"/>
      <c r="AP1422" s="63"/>
      <c r="AQ1422" s="63"/>
      <c r="AT1422" s="63"/>
      <c r="AU1422" s="63"/>
      <c r="AV1422" s="63"/>
      <c r="AW1422" s="63"/>
      <c r="AX1422" s="63"/>
      <c r="AY1422" s="63"/>
      <c r="AZ1422" s="63"/>
      <c r="BA1422" s="63"/>
      <c r="BB1422" s="63"/>
      <c r="BC1422" s="63"/>
      <c r="BD1422" s="63"/>
      <c r="BE1422" s="63"/>
      <c r="BF1422" s="63"/>
      <c r="BG1422" s="63"/>
      <c r="BH1422" s="63"/>
      <c r="BI1422" s="63"/>
      <c r="BJ1422" s="63"/>
      <c r="BK1422" s="63"/>
      <c r="BL1422" s="63"/>
      <c r="BM1422" s="63"/>
      <c r="BN1422" s="63"/>
      <c r="BO1422" s="63"/>
      <c r="BR1422" s="63"/>
      <c r="BS1422" s="63"/>
      <c r="BT1422" s="63"/>
      <c r="BU1422" s="63"/>
      <c r="BV1422" s="63"/>
      <c r="BW1422" s="63"/>
      <c r="BX1422" s="63"/>
      <c r="BY1422" s="63"/>
      <c r="BZ1422" s="63"/>
      <c r="CA1422" s="63"/>
      <c r="CB1422" s="63"/>
      <c r="CC1422" s="63"/>
    </row>
    <row r="1423" spans="1:82" x14ac:dyDescent="0.35">
      <c r="A1423" s="97"/>
      <c r="B1423" s="82"/>
      <c r="C1423" s="82"/>
      <c r="D1423" s="82"/>
      <c r="E1423" s="82"/>
      <c r="F1423" s="63"/>
      <c r="G1423" s="63"/>
      <c r="H1423" s="63"/>
      <c r="I1423" s="63"/>
      <c r="J1423" s="63"/>
      <c r="K1423" s="63"/>
      <c r="L1423" s="63"/>
      <c r="M1423" s="63"/>
      <c r="N1423" s="63"/>
      <c r="O1423" s="63"/>
      <c r="P1423" s="63"/>
      <c r="Q1423" s="63"/>
      <c r="R1423" s="63"/>
      <c r="S1423" s="63"/>
      <c r="T1423" s="63"/>
      <c r="U1423" s="63"/>
      <c r="X1423" s="63"/>
      <c r="Y1423" s="63"/>
      <c r="Z1423" s="63"/>
      <c r="AA1423" s="63"/>
      <c r="AB1423" s="63"/>
      <c r="AC1423" s="63"/>
      <c r="AD1423" s="63"/>
      <c r="AE1423" s="110"/>
      <c r="AF1423" s="63"/>
      <c r="AG1423" s="63"/>
      <c r="AH1423" s="63"/>
      <c r="AI1423" s="63"/>
      <c r="AJ1423" s="63"/>
      <c r="AK1423" s="63"/>
      <c r="AL1423" s="63"/>
      <c r="AM1423" s="63"/>
      <c r="AN1423" s="63"/>
      <c r="AO1423" s="63"/>
      <c r="AP1423" s="63"/>
      <c r="AQ1423" s="63"/>
      <c r="AT1423" s="63"/>
      <c r="AU1423" s="63"/>
      <c r="AV1423" s="63"/>
      <c r="AW1423" s="63"/>
      <c r="AX1423" s="63"/>
      <c r="AY1423" s="63"/>
      <c r="AZ1423" s="63"/>
      <c r="BA1423" s="63"/>
      <c r="BB1423" s="63"/>
      <c r="BC1423" s="63"/>
      <c r="BD1423" s="63"/>
      <c r="BE1423" s="63"/>
      <c r="BF1423" s="63"/>
      <c r="BG1423" s="63"/>
      <c r="BH1423" s="63"/>
      <c r="BI1423" s="63"/>
      <c r="BJ1423" s="63"/>
      <c r="BK1423" s="63"/>
      <c r="BL1423" s="63"/>
      <c r="BM1423" s="63"/>
      <c r="BN1423" s="63"/>
      <c r="BO1423" s="63"/>
      <c r="BR1423" s="63"/>
      <c r="BS1423" s="63"/>
      <c r="BT1423" s="63"/>
      <c r="BU1423" s="63"/>
      <c r="BV1423" s="63"/>
      <c r="BW1423" s="63"/>
      <c r="BX1423" s="63"/>
      <c r="BY1423" s="63"/>
      <c r="BZ1423" s="63"/>
      <c r="CA1423" s="63"/>
      <c r="CB1423" s="63"/>
      <c r="CC1423" s="63"/>
    </row>
    <row r="1424" spans="1:82" x14ac:dyDescent="0.35">
      <c r="A1424" s="97"/>
      <c r="B1424" s="82"/>
      <c r="C1424" s="82"/>
      <c r="D1424" s="82"/>
      <c r="E1424" s="82"/>
      <c r="F1424" s="63"/>
      <c r="G1424" s="63"/>
      <c r="H1424" s="63"/>
      <c r="I1424" s="63"/>
      <c r="J1424" s="63"/>
      <c r="K1424" s="63"/>
      <c r="L1424" s="63"/>
      <c r="M1424" s="63"/>
      <c r="N1424" s="63"/>
      <c r="O1424" s="63"/>
      <c r="P1424" s="63"/>
      <c r="Q1424" s="63"/>
      <c r="R1424" s="63"/>
      <c r="S1424" s="63"/>
      <c r="T1424" s="63"/>
      <c r="U1424" s="63"/>
      <c r="X1424" s="63"/>
      <c r="Y1424" s="63"/>
      <c r="Z1424" s="63"/>
      <c r="AA1424" s="63"/>
      <c r="AB1424" s="63"/>
      <c r="AC1424" s="63"/>
      <c r="AD1424" s="63"/>
      <c r="AE1424" s="110"/>
      <c r="AF1424" s="63"/>
      <c r="AG1424" s="63"/>
      <c r="AH1424" s="63"/>
      <c r="AI1424" s="63"/>
      <c r="AJ1424" s="63"/>
      <c r="AK1424" s="63"/>
      <c r="AL1424" s="63"/>
      <c r="AM1424" s="63"/>
      <c r="AN1424" s="63"/>
      <c r="AO1424" s="63"/>
      <c r="AP1424" s="63"/>
      <c r="AQ1424" s="63"/>
      <c r="AT1424" s="63"/>
      <c r="AU1424" s="63"/>
      <c r="AV1424" s="63"/>
      <c r="AW1424" s="63"/>
      <c r="AX1424" s="63"/>
      <c r="AY1424" s="63"/>
      <c r="AZ1424" s="63"/>
      <c r="BA1424" s="63"/>
      <c r="BB1424" s="63"/>
      <c r="BC1424" s="63"/>
      <c r="BD1424" s="63"/>
      <c r="BE1424" s="63"/>
      <c r="BF1424" s="63"/>
      <c r="BG1424" s="63"/>
      <c r="BH1424" s="63"/>
      <c r="BI1424" s="63"/>
      <c r="BJ1424" s="63"/>
      <c r="BK1424" s="63"/>
      <c r="BL1424" s="63"/>
      <c r="BM1424" s="63"/>
      <c r="BN1424" s="63"/>
      <c r="BO1424" s="63"/>
      <c r="BR1424" s="63"/>
      <c r="BS1424" s="63"/>
      <c r="BT1424" s="63"/>
      <c r="BU1424" s="63"/>
      <c r="BV1424" s="63"/>
      <c r="BW1424" s="63"/>
      <c r="BX1424" s="63"/>
      <c r="BY1424" s="63"/>
      <c r="BZ1424" s="63"/>
      <c r="CA1424" s="63"/>
      <c r="CB1424" s="63"/>
      <c r="CC1424" s="63"/>
    </row>
    <row r="1425" spans="1:81" x14ac:dyDescent="0.35">
      <c r="A1425" s="97"/>
      <c r="B1425" s="82"/>
      <c r="C1425" s="82"/>
      <c r="D1425" s="82"/>
      <c r="E1425" s="82"/>
      <c r="F1425" s="63"/>
      <c r="G1425" s="63"/>
      <c r="H1425" s="63"/>
      <c r="I1425" s="63"/>
      <c r="J1425" s="63"/>
      <c r="K1425" s="63"/>
      <c r="L1425" s="63"/>
      <c r="M1425" s="63"/>
      <c r="N1425" s="63"/>
      <c r="O1425" s="63"/>
      <c r="P1425" s="63"/>
      <c r="Q1425" s="63"/>
      <c r="R1425" s="63"/>
      <c r="S1425" s="63"/>
      <c r="T1425" s="63"/>
      <c r="U1425" s="63"/>
      <c r="X1425" s="63"/>
      <c r="Y1425" s="63"/>
      <c r="Z1425" s="63"/>
      <c r="AA1425" s="63"/>
      <c r="AB1425" s="63"/>
      <c r="AC1425" s="63"/>
      <c r="AD1425" s="63"/>
      <c r="AE1425" s="110"/>
      <c r="AF1425" s="63"/>
      <c r="AG1425" s="63"/>
      <c r="AH1425" s="63"/>
      <c r="AI1425" s="63"/>
      <c r="AJ1425" s="63"/>
      <c r="AK1425" s="63"/>
      <c r="AL1425" s="63"/>
      <c r="AM1425" s="63"/>
      <c r="AN1425" s="63"/>
      <c r="AO1425" s="63"/>
      <c r="AP1425" s="63"/>
      <c r="AQ1425" s="63"/>
      <c r="AT1425" s="63"/>
      <c r="AU1425" s="63"/>
      <c r="AV1425" s="63"/>
      <c r="AW1425" s="63"/>
      <c r="AX1425" s="63"/>
      <c r="AY1425" s="63"/>
      <c r="AZ1425" s="63"/>
      <c r="BA1425" s="63"/>
      <c r="BB1425" s="63"/>
      <c r="BC1425" s="63"/>
      <c r="BD1425" s="63"/>
      <c r="BE1425" s="63"/>
      <c r="BF1425" s="63"/>
      <c r="BG1425" s="63"/>
      <c r="BH1425" s="63"/>
      <c r="BI1425" s="63"/>
      <c r="BJ1425" s="63"/>
      <c r="BK1425" s="63"/>
      <c r="BL1425" s="63"/>
      <c r="BM1425" s="63"/>
      <c r="BN1425" s="63"/>
      <c r="BO1425" s="63"/>
      <c r="BR1425" s="63"/>
      <c r="BS1425" s="63"/>
      <c r="BT1425" s="63"/>
      <c r="BU1425" s="63"/>
      <c r="BV1425" s="63"/>
      <c r="BW1425" s="63"/>
      <c r="BX1425" s="63"/>
      <c r="BY1425" s="63"/>
      <c r="BZ1425" s="63"/>
      <c r="CA1425" s="63"/>
      <c r="CB1425" s="63"/>
      <c r="CC1425" s="63"/>
    </row>
    <row r="1426" spans="1:81" x14ac:dyDescent="0.35">
      <c r="A1426" s="97"/>
      <c r="B1426" s="82"/>
      <c r="C1426" s="82"/>
      <c r="D1426" s="82"/>
      <c r="E1426" s="82"/>
      <c r="F1426" s="63"/>
      <c r="G1426" s="63"/>
      <c r="H1426" s="63"/>
      <c r="I1426" s="63"/>
      <c r="J1426" s="63"/>
      <c r="K1426" s="63"/>
      <c r="L1426" s="63"/>
      <c r="M1426" s="63"/>
      <c r="N1426" s="63"/>
      <c r="O1426" s="63"/>
      <c r="P1426" s="63"/>
      <c r="Q1426" s="63"/>
      <c r="R1426" s="63"/>
      <c r="S1426" s="63"/>
      <c r="T1426" s="63"/>
      <c r="U1426" s="63"/>
      <c r="X1426" s="63"/>
      <c r="Y1426" s="63"/>
      <c r="Z1426" s="63"/>
      <c r="AA1426" s="63"/>
      <c r="AB1426" s="63"/>
      <c r="AC1426" s="63"/>
      <c r="AD1426" s="63"/>
      <c r="AE1426" s="110"/>
      <c r="AF1426" s="63"/>
      <c r="AG1426" s="63"/>
      <c r="AH1426" s="63"/>
      <c r="AI1426" s="63"/>
      <c r="AJ1426" s="63"/>
      <c r="AK1426" s="63"/>
      <c r="AL1426" s="63"/>
      <c r="AM1426" s="63"/>
      <c r="AN1426" s="63"/>
      <c r="AO1426" s="63"/>
      <c r="AP1426" s="63"/>
      <c r="AQ1426" s="63"/>
      <c r="AT1426" s="63"/>
      <c r="AU1426" s="63"/>
      <c r="AV1426" s="63"/>
      <c r="AW1426" s="63"/>
      <c r="AX1426" s="63"/>
      <c r="AY1426" s="63"/>
      <c r="AZ1426" s="63"/>
      <c r="BA1426" s="63"/>
      <c r="BB1426" s="63"/>
      <c r="BC1426" s="63"/>
      <c r="BD1426" s="63"/>
      <c r="BE1426" s="63"/>
      <c r="BF1426" s="63"/>
      <c r="BG1426" s="63"/>
      <c r="BH1426" s="63"/>
      <c r="BI1426" s="63"/>
      <c r="BJ1426" s="63"/>
      <c r="BK1426" s="63"/>
      <c r="BL1426" s="63"/>
      <c r="BM1426" s="63"/>
      <c r="BN1426" s="63"/>
      <c r="BO1426" s="63"/>
      <c r="BR1426" s="63"/>
      <c r="BS1426" s="63"/>
      <c r="BT1426" s="63"/>
      <c r="BU1426" s="63"/>
      <c r="BV1426" s="63"/>
      <c r="BW1426" s="63"/>
      <c r="BX1426" s="63"/>
      <c r="BY1426" s="63"/>
      <c r="BZ1426" s="63"/>
      <c r="CA1426" s="63"/>
      <c r="CB1426" s="63"/>
      <c r="CC1426" s="63"/>
    </row>
    <row r="1427" spans="1:81" x14ac:dyDescent="0.35">
      <c r="A1427" s="97"/>
      <c r="B1427" s="82"/>
      <c r="C1427" s="82"/>
      <c r="D1427" s="82"/>
      <c r="E1427" s="82"/>
      <c r="F1427" s="63"/>
      <c r="G1427" s="63"/>
      <c r="H1427" s="63"/>
      <c r="I1427" s="63"/>
      <c r="J1427" s="63"/>
      <c r="K1427" s="63"/>
      <c r="L1427" s="63"/>
      <c r="M1427" s="63"/>
      <c r="N1427" s="63"/>
      <c r="O1427" s="63"/>
      <c r="P1427" s="63"/>
      <c r="Q1427" s="63"/>
      <c r="R1427" s="63"/>
      <c r="S1427" s="63"/>
      <c r="T1427" s="63"/>
      <c r="U1427" s="63"/>
      <c r="X1427" s="63"/>
      <c r="Y1427" s="63"/>
      <c r="Z1427" s="63"/>
      <c r="AA1427" s="63"/>
      <c r="AB1427" s="63"/>
      <c r="AC1427" s="63"/>
      <c r="AD1427" s="63"/>
      <c r="AE1427" s="110"/>
      <c r="AF1427" s="63"/>
      <c r="AG1427" s="63"/>
      <c r="AH1427" s="63"/>
      <c r="AI1427" s="63"/>
      <c r="AJ1427" s="63"/>
      <c r="AK1427" s="63"/>
      <c r="AL1427" s="63"/>
      <c r="AM1427" s="63"/>
      <c r="AN1427" s="63"/>
      <c r="AO1427" s="63"/>
      <c r="AP1427" s="63"/>
      <c r="AQ1427" s="63"/>
      <c r="AT1427" s="63"/>
      <c r="AU1427" s="63"/>
      <c r="AV1427" s="63"/>
      <c r="AW1427" s="63"/>
      <c r="AX1427" s="63"/>
      <c r="AY1427" s="63"/>
      <c r="AZ1427" s="63"/>
      <c r="BA1427" s="63"/>
      <c r="BB1427" s="63"/>
      <c r="BC1427" s="63"/>
      <c r="BD1427" s="63"/>
      <c r="BE1427" s="63"/>
      <c r="BF1427" s="63"/>
      <c r="BG1427" s="63"/>
      <c r="BH1427" s="63"/>
      <c r="BI1427" s="63"/>
      <c r="BJ1427" s="63"/>
      <c r="BK1427" s="63"/>
      <c r="BL1427" s="63"/>
      <c r="BM1427" s="63"/>
      <c r="BN1427" s="63"/>
      <c r="BO1427" s="63"/>
      <c r="BR1427" s="63"/>
      <c r="BS1427" s="63"/>
      <c r="BT1427" s="63"/>
      <c r="BU1427" s="63"/>
      <c r="BV1427" s="63"/>
      <c r="BW1427" s="63"/>
      <c r="BX1427" s="63"/>
      <c r="BY1427" s="63"/>
      <c r="BZ1427" s="63"/>
      <c r="CA1427" s="63"/>
      <c r="CB1427" s="63"/>
      <c r="CC1427" s="63"/>
    </row>
    <row r="1428" spans="1:81" x14ac:dyDescent="0.35">
      <c r="A1428" s="97"/>
      <c r="B1428" s="82"/>
      <c r="C1428" s="82"/>
      <c r="D1428" s="82"/>
      <c r="E1428" s="82"/>
      <c r="F1428" s="63"/>
      <c r="G1428" s="63"/>
      <c r="H1428" s="63"/>
      <c r="I1428" s="63"/>
      <c r="J1428" s="63"/>
      <c r="K1428" s="63"/>
      <c r="L1428" s="63"/>
      <c r="M1428" s="63"/>
      <c r="N1428" s="63"/>
      <c r="O1428" s="63"/>
      <c r="P1428" s="63"/>
      <c r="Q1428" s="63"/>
      <c r="R1428" s="63"/>
      <c r="S1428" s="63"/>
      <c r="T1428" s="63"/>
      <c r="U1428" s="63"/>
      <c r="X1428" s="63"/>
      <c r="Y1428" s="63"/>
      <c r="Z1428" s="63"/>
      <c r="AA1428" s="63"/>
      <c r="AB1428" s="63"/>
      <c r="AC1428" s="63"/>
      <c r="AD1428" s="63"/>
      <c r="AE1428" s="110"/>
      <c r="AF1428" s="63"/>
      <c r="AG1428" s="63"/>
      <c r="AH1428" s="63"/>
      <c r="AI1428" s="63"/>
      <c r="AJ1428" s="63"/>
      <c r="AK1428" s="63"/>
      <c r="AL1428" s="63"/>
      <c r="AM1428" s="63"/>
      <c r="AN1428" s="63"/>
      <c r="AO1428" s="63"/>
      <c r="AP1428" s="63"/>
      <c r="AQ1428" s="63"/>
      <c r="AT1428" s="63"/>
      <c r="AU1428" s="63"/>
      <c r="AV1428" s="63"/>
      <c r="AW1428" s="63"/>
      <c r="AX1428" s="63"/>
      <c r="AY1428" s="63"/>
      <c r="AZ1428" s="63"/>
      <c r="BA1428" s="63"/>
      <c r="BB1428" s="63"/>
      <c r="BC1428" s="63"/>
      <c r="BD1428" s="63"/>
      <c r="BE1428" s="63"/>
      <c r="BF1428" s="63"/>
      <c r="BG1428" s="63"/>
      <c r="BH1428" s="63"/>
      <c r="BI1428" s="63"/>
      <c r="BJ1428" s="63"/>
      <c r="BK1428" s="63"/>
      <c r="BL1428" s="63"/>
      <c r="BM1428" s="63"/>
      <c r="BN1428" s="63"/>
      <c r="BO1428" s="63"/>
      <c r="BR1428" s="63"/>
      <c r="BS1428" s="63"/>
      <c r="BT1428" s="63"/>
      <c r="BU1428" s="63"/>
      <c r="BV1428" s="63"/>
      <c r="BW1428" s="63"/>
      <c r="BX1428" s="63"/>
      <c r="BY1428" s="63"/>
      <c r="BZ1428" s="63"/>
      <c r="CA1428" s="63"/>
      <c r="CB1428" s="63"/>
      <c r="CC1428" s="63"/>
    </row>
    <row r="1429" spans="1:81" x14ac:dyDescent="0.35">
      <c r="A1429" s="97"/>
      <c r="B1429" s="82"/>
      <c r="C1429" s="82"/>
      <c r="D1429" s="82"/>
      <c r="E1429" s="82"/>
      <c r="F1429" s="63"/>
      <c r="G1429" s="63"/>
      <c r="H1429" s="63"/>
      <c r="I1429" s="63"/>
      <c r="J1429" s="63"/>
      <c r="K1429" s="63"/>
      <c r="L1429" s="63"/>
      <c r="M1429" s="63"/>
      <c r="N1429" s="63"/>
      <c r="O1429" s="63"/>
      <c r="P1429" s="63"/>
      <c r="Q1429" s="63"/>
      <c r="R1429" s="63"/>
      <c r="S1429" s="63"/>
      <c r="T1429" s="63"/>
      <c r="U1429" s="63"/>
      <c r="X1429" s="63"/>
      <c r="Y1429" s="63"/>
      <c r="Z1429" s="63"/>
      <c r="AA1429" s="63"/>
      <c r="AB1429" s="63"/>
      <c r="AC1429" s="63"/>
      <c r="AD1429" s="63"/>
      <c r="AE1429" s="110"/>
      <c r="AF1429" s="63"/>
      <c r="AG1429" s="63"/>
      <c r="AH1429" s="63"/>
      <c r="AI1429" s="63"/>
      <c r="AJ1429" s="63"/>
      <c r="AK1429" s="63"/>
      <c r="AL1429" s="63"/>
      <c r="AM1429" s="63"/>
      <c r="AN1429" s="63"/>
      <c r="AO1429" s="63"/>
      <c r="AP1429" s="63"/>
      <c r="AQ1429" s="63"/>
      <c r="AT1429" s="63"/>
      <c r="AU1429" s="63"/>
      <c r="AV1429" s="63"/>
      <c r="AW1429" s="63"/>
      <c r="AX1429" s="63"/>
      <c r="AY1429" s="63"/>
      <c r="AZ1429" s="63"/>
      <c r="BA1429" s="63"/>
      <c r="BB1429" s="63"/>
      <c r="BC1429" s="63"/>
      <c r="BD1429" s="63"/>
      <c r="BE1429" s="63"/>
      <c r="BF1429" s="63"/>
      <c r="BG1429" s="63"/>
      <c r="BH1429" s="63"/>
      <c r="BI1429" s="63"/>
      <c r="BJ1429" s="63"/>
      <c r="BK1429" s="63"/>
      <c r="BL1429" s="63"/>
      <c r="BM1429" s="63"/>
      <c r="BN1429" s="63"/>
      <c r="BO1429" s="63"/>
      <c r="BR1429" s="63"/>
      <c r="BS1429" s="63"/>
      <c r="BT1429" s="63"/>
      <c r="BU1429" s="63"/>
      <c r="BV1429" s="63"/>
      <c r="BW1429" s="63"/>
      <c r="BX1429" s="63"/>
      <c r="BY1429" s="63"/>
      <c r="BZ1429" s="63"/>
      <c r="CA1429" s="63"/>
      <c r="CB1429" s="63"/>
      <c r="CC1429" s="63"/>
    </row>
    <row r="1430" spans="1:81" x14ac:dyDescent="0.35">
      <c r="A1430" s="97"/>
      <c r="B1430" s="82"/>
      <c r="C1430" s="82"/>
      <c r="D1430" s="82"/>
      <c r="E1430" s="82"/>
      <c r="F1430" s="63"/>
      <c r="G1430" s="63"/>
      <c r="H1430" s="63"/>
      <c r="I1430" s="63"/>
      <c r="J1430" s="63"/>
      <c r="K1430" s="63"/>
      <c r="L1430" s="63"/>
      <c r="M1430" s="63"/>
      <c r="N1430" s="63"/>
      <c r="O1430" s="63"/>
      <c r="P1430" s="63"/>
      <c r="Q1430" s="63"/>
      <c r="R1430" s="63"/>
      <c r="S1430" s="63"/>
      <c r="T1430" s="63"/>
      <c r="U1430" s="63"/>
      <c r="X1430" s="63"/>
      <c r="Y1430" s="63"/>
      <c r="Z1430" s="63"/>
      <c r="AA1430" s="63"/>
      <c r="AB1430" s="63"/>
      <c r="AC1430" s="63"/>
      <c r="AD1430" s="63"/>
      <c r="AE1430" s="110"/>
      <c r="AF1430" s="63"/>
      <c r="AG1430" s="63"/>
      <c r="AH1430" s="63"/>
      <c r="AI1430" s="63"/>
      <c r="AJ1430" s="63"/>
      <c r="AK1430" s="63"/>
      <c r="AL1430" s="63"/>
      <c r="AM1430" s="63"/>
      <c r="AN1430" s="63"/>
      <c r="AO1430" s="63"/>
      <c r="AP1430" s="63"/>
      <c r="AQ1430" s="63"/>
      <c r="AT1430" s="63"/>
      <c r="AU1430" s="63"/>
      <c r="AV1430" s="63"/>
      <c r="AW1430" s="63"/>
      <c r="AX1430" s="63"/>
      <c r="AY1430" s="63"/>
      <c r="AZ1430" s="63"/>
      <c r="BA1430" s="63"/>
      <c r="BB1430" s="63"/>
      <c r="BC1430" s="63"/>
      <c r="BD1430" s="63"/>
      <c r="BE1430" s="63"/>
      <c r="BF1430" s="63"/>
      <c r="BG1430" s="63"/>
      <c r="BH1430" s="63"/>
      <c r="BI1430" s="63"/>
      <c r="BJ1430" s="63"/>
      <c r="BK1430" s="63"/>
      <c r="BL1430" s="63"/>
      <c r="BM1430" s="63"/>
      <c r="BN1430" s="63"/>
      <c r="BO1430" s="63"/>
      <c r="BR1430" s="63"/>
      <c r="BS1430" s="63"/>
      <c r="BT1430" s="63"/>
      <c r="BU1430" s="63"/>
      <c r="BV1430" s="63"/>
      <c r="BW1430" s="63"/>
      <c r="BX1430" s="63"/>
      <c r="BY1430" s="63"/>
      <c r="BZ1430" s="63"/>
      <c r="CA1430" s="63"/>
      <c r="CB1430" s="63"/>
      <c r="CC1430" s="63"/>
    </row>
    <row r="1431" spans="1:81" x14ac:dyDescent="0.35">
      <c r="A1431" s="97"/>
      <c r="B1431" s="82"/>
      <c r="C1431" s="82"/>
      <c r="D1431" s="82"/>
      <c r="E1431" s="82"/>
      <c r="F1431" s="63"/>
      <c r="G1431" s="63"/>
      <c r="H1431" s="63"/>
      <c r="I1431" s="63"/>
      <c r="J1431" s="63"/>
      <c r="K1431" s="63"/>
      <c r="L1431" s="63"/>
      <c r="M1431" s="63"/>
      <c r="N1431" s="63"/>
      <c r="O1431" s="63"/>
      <c r="P1431" s="63"/>
      <c r="Q1431" s="63"/>
      <c r="R1431" s="63"/>
      <c r="S1431" s="63"/>
      <c r="T1431" s="63"/>
      <c r="U1431" s="63"/>
      <c r="X1431" s="63"/>
      <c r="Y1431" s="63"/>
      <c r="Z1431" s="63"/>
      <c r="AA1431" s="63"/>
      <c r="AB1431" s="63"/>
      <c r="AC1431" s="63"/>
      <c r="AD1431" s="63"/>
      <c r="AE1431" s="110"/>
      <c r="AF1431" s="63"/>
      <c r="AG1431" s="63"/>
      <c r="AH1431" s="63"/>
      <c r="AI1431" s="63"/>
      <c r="AJ1431" s="63"/>
      <c r="AK1431" s="63"/>
      <c r="AL1431" s="63"/>
      <c r="AM1431" s="63"/>
      <c r="AN1431" s="63"/>
      <c r="AO1431" s="63"/>
      <c r="AP1431" s="63"/>
      <c r="AQ1431" s="63"/>
      <c r="AT1431" s="63"/>
      <c r="AU1431" s="63"/>
      <c r="AV1431" s="63"/>
      <c r="AW1431" s="63"/>
      <c r="AX1431" s="63"/>
      <c r="AY1431" s="63"/>
      <c r="AZ1431" s="63"/>
      <c r="BA1431" s="63"/>
      <c r="BB1431" s="63"/>
      <c r="BC1431" s="63"/>
      <c r="BD1431" s="63"/>
      <c r="BE1431" s="63"/>
      <c r="BF1431" s="63"/>
      <c r="BG1431" s="63"/>
      <c r="BH1431" s="63"/>
      <c r="BI1431" s="63"/>
      <c r="BJ1431" s="63"/>
      <c r="BK1431" s="63"/>
      <c r="BL1431" s="63"/>
      <c r="BM1431" s="63"/>
      <c r="BN1431" s="63"/>
      <c r="BO1431" s="63"/>
      <c r="BR1431" s="63"/>
      <c r="BS1431" s="63"/>
      <c r="BT1431" s="63"/>
      <c r="BU1431" s="63"/>
      <c r="BV1431" s="63"/>
      <c r="BW1431" s="63"/>
      <c r="BX1431" s="63"/>
      <c r="BY1431" s="63"/>
      <c r="BZ1431" s="63"/>
      <c r="CA1431" s="63"/>
      <c r="CB1431" s="63"/>
      <c r="CC1431" s="63"/>
    </row>
    <row r="1432" spans="1:81" x14ac:dyDescent="0.35">
      <c r="A1432" s="97"/>
      <c r="B1432" s="82"/>
      <c r="C1432" s="82"/>
      <c r="D1432" s="82"/>
      <c r="E1432" s="82"/>
      <c r="F1432" s="63"/>
      <c r="G1432" s="63"/>
      <c r="H1432" s="63"/>
      <c r="I1432" s="63"/>
      <c r="J1432" s="63"/>
      <c r="K1432" s="63"/>
      <c r="L1432" s="63"/>
      <c r="M1432" s="63"/>
      <c r="N1432" s="63"/>
      <c r="O1432" s="63"/>
      <c r="P1432" s="63"/>
      <c r="Q1432" s="63"/>
      <c r="R1432" s="63"/>
      <c r="S1432" s="63"/>
      <c r="T1432" s="63"/>
      <c r="U1432" s="63"/>
      <c r="X1432" s="63"/>
      <c r="Y1432" s="63"/>
      <c r="Z1432" s="63"/>
      <c r="AA1432" s="63"/>
      <c r="AB1432" s="63"/>
      <c r="AC1432" s="63"/>
      <c r="AD1432" s="63"/>
      <c r="AE1432" s="110"/>
      <c r="AF1432" s="63"/>
      <c r="AG1432" s="63"/>
      <c r="AH1432" s="63"/>
      <c r="AI1432" s="63"/>
      <c r="AJ1432" s="63"/>
      <c r="AK1432" s="63"/>
      <c r="AL1432" s="63"/>
      <c r="AM1432" s="63"/>
      <c r="AN1432" s="63"/>
      <c r="AO1432" s="63"/>
      <c r="AP1432" s="63"/>
      <c r="AQ1432" s="63"/>
      <c r="AT1432" s="63"/>
      <c r="AU1432" s="63"/>
      <c r="AV1432" s="63"/>
      <c r="AW1432" s="63"/>
      <c r="AX1432" s="63"/>
      <c r="AY1432" s="63"/>
      <c r="AZ1432" s="63"/>
      <c r="BA1432" s="63"/>
      <c r="BB1432" s="63"/>
      <c r="BC1432" s="63"/>
      <c r="BD1432" s="63"/>
      <c r="BE1432" s="63"/>
      <c r="BF1432" s="63"/>
      <c r="BG1432" s="63"/>
      <c r="BH1432" s="63"/>
      <c r="BI1432" s="63"/>
      <c r="BJ1432" s="63"/>
      <c r="BK1432" s="63"/>
      <c r="BL1432" s="63"/>
      <c r="BM1432" s="63"/>
      <c r="BN1432" s="63"/>
      <c r="BO1432" s="63"/>
      <c r="BR1432" s="63"/>
      <c r="BS1432" s="63"/>
      <c r="BT1432" s="63"/>
      <c r="BU1432" s="63"/>
      <c r="BV1432" s="63"/>
      <c r="BW1432" s="63"/>
      <c r="BX1432" s="63"/>
      <c r="BY1432" s="63"/>
      <c r="BZ1432" s="63"/>
      <c r="CA1432" s="63"/>
      <c r="CB1432" s="63"/>
      <c r="CC1432" s="63"/>
    </row>
    <row r="1433" spans="1:81" x14ac:dyDescent="0.35">
      <c r="A1433" s="97"/>
      <c r="B1433" s="82"/>
      <c r="C1433" s="82"/>
      <c r="D1433" s="82"/>
      <c r="E1433" s="82"/>
      <c r="F1433" s="63"/>
      <c r="G1433" s="63"/>
      <c r="H1433" s="63"/>
      <c r="I1433" s="63"/>
      <c r="J1433" s="63"/>
      <c r="K1433" s="63"/>
      <c r="L1433" s="63"/>
      <c r="M1433" s="63"/>
      <c r="N1433" s="63"/>
      <c r="O1433" s="63"/>
      <c r="P1433" s="63"/>
      <c r="Q1433" s="63"/>
      <c r="R1433" s="63"/>
      <c r="S1433" s="63"/>
      <c r="T1433" s="63"/>
      <c r="U1433" s="63"/>
      <c r="X1433" s="63"/>
      <c r="Y1433" s="63"/>
      <c r="Z1433" s="63"/>
      <c r="AA1433" s="63"/>
      <c r="AB1433" s="63"/>
      <c r="AC1433" s="63"/>
      <c r="AD1433" s="63"/>
      <c r="AE1433" s="110"/>
      <c r="AF1433" s="63"/>
      <c r="AG1433" s="63"/>
      <c r="AH1433" s="63"/>
      <c r="AI1433" s="63"/>
      <c r="AJ1433" s="63"/>
      <c r="AK1433" s="63"/>
      <c r="AL1433" s="63"/>
      <c r="AM1433" s="63"/>
      <c r="AN1433" s="63"/>
      <c r="AO1433" s="63"/>
      <c r="AP1433" s="63"/>
      <c r="AQ1433" s="63"/>
      <c r="AT1433" s="63"/>
      <c r="AU1433" s="63"/>
      <c r="AV1433" s="63"/>
      <c r="AW1433" s="63"/>
      <c r="AX1433" s="63"/>
      <c r="AY1433" s="63"/>
      <c r="AZ1433" s="63"/>
      <c r="BA1433" s="63"/>
      <c r="BB1433" s="63"/>
      <c r="BC1433" s="63"/>
      <c r="BD1433" s="63"/>
      <c r="BE1433" s="63"/>
      <c r="BF1433" s="63"/>
      <c r="BG1433" s="63"/>
      <c r="BH1433" s="63"/>
      <c r="BI1433" s="63"/>
      <c r="BJ1433" s="63"/>
      <c r="BK1433" s="63"/>
      <c r="BL1433" s="63"/>
      <c r="BM1433" s="63"/>
      <c r="BN1433" s="63"/>
      <c r="BO1433" s="63"/>
      <c r="BR1433" s="63"/>
      <c r="BS1433" s="63"/>
      <c r="BT1433" s="63"/>
      <c r="BU1433" s="63"/>
      <c r="BV1433" s="63"/>
      <c r="BW1433" s="63"/>
      <c r="BX1433" s="63"/>
      <c r="BY1433" s="63"/>
      <c r="BZ1433" s="63"/>
      <c r="CA1433" s="63"/>
      <c r="CB1433" s="63"/>
      <c r="CC1433" s="63"/>
    </row>
    <row r="1434" spans="1:81" x14ac:dyDescent="0.35">
      <c r="A1434" s="97"/>
      <c r="B1434" s="82"/>
      <c r="C1434" s="82"/>
      <c r="D1434" s="82"/>
      <c r="E1434" s="82"/>
      <c r="F1434" s="63"/>
      <c r="G1434" s="63"/>
      <c r="H1434" s="63"/>
      <c r="I1434" s="63"/>
      <c r="J1434" s="63"/>
      <c r="K1434" s="63"/>
      <c r="L1434" s="63"/>
      <c r="M1434" s="63"/>
      <c r="N1434" s="63"/>
      <c r="O1434" s="63"/>
      <c r="P1434" s="63"/>
      <c r="Q1434" s="63"/>
      <c r="R1434" s="63"/>
      <c r="S1434" s="63"/>
      <c r="T1434" s="63"/>
      <c r="U1434" s="63"/>
      <c r="X1434" s="63"/>
      <c r="Y1434" s="63"/>
      <c r="Z1434" s="63"/>
      <c r="AA1434" s="63"/>
      <c r="AB1434" s="63"/>
      <c r="AC1434" s="63"/>
      <c r="AD1434" s="63"/>
      <c r="AE1434" s="110"/>
      <c r="AF1434" s="63"/>
      <c r="AG1434" s="63"/>
      <c r="AH1434" s="63"/>
      <c r="AI1434" s="63"/>
      <c r="AJ1434" s="63"/>
      <c r="AK1434" s="63"/>
      <c r="AL1434" s="63"/>
      <c r="AM1434" s="63"/>
      <c r="AN1434" s="63"/>
      <c r="AO1434" s="63"/>
      <c r="AP1434" s="63"/>
      <c r="AQ1434" s="63"/>
      <c r="AT1434" s="63"/>
      <c r="AU1434" s="63"/>
      <c r="AV1434" s="63"/>
      <c r="AW1434" s="63"/>
      <c r="AX1434" s="63"/>
      <c r="AY1434" s="63"/>
      <c r="AZ1434" s="63"/>
      <c r="BA1434" s="63"/>
      <c r="BB1434" s="63"/>
      <c r="BC1434" s="63"/>
      <c r="BD1434" s="63"/>
      <c r="BE1434" s="63"/>
      <c r="BF1434" s="63"/>
      <c r="BG1434" s="63"/>
      <c r="BH1434" s="63"/>
      <c r="BI1434" s="63"/>
      <c r="BJ1434" s="63"/>
      <c r="BK1434" s="63"/>
      <c r="BL1434" s="63"/>
      <c r="BM1434" s="63"/>
      <c r="BN1434" s="63"/>
      <c r="BO1434" s="63"/>
      <c r="BR1434" s="63"/>
      <c r="BS1434" s="63"/>
      <c r="BT1434" s="63"/>
      <c r="BU1434" s="63"/>
      <c r="BV1434" s="63"/>
      <c r="BW1434" s="63"/>
      <c r="BX1434" s="63"/>
      <c r="BY1434" s="63"/>
      <c r="BZ1434" s="63"/>
      <c r="CA1434" s="63"/>
      <c r="CB1434" s="63"/>
      <c r="CC1434" s="63"/>
    </row>
    <row r="1435" spans="1:81" x14ac:dyDescent="0.35">
      <c r="A1435" s="97"/>
      <c r="B1435" s="82"/>
      <c r="C1435" s="82"/>
      <c r="D1435" s="82"/>
      <c r="E1435" s="82"/>
      <c r="F1435" s="63"/>
      <c r="G1435" s="63"/>
      <c r="H1435" s="63"/>
      <c r="I1435" s="63"/>
      <c r="J1435" s="63"/>
      <c r="K1435" s="63"/>
      <c r="L1435" s="63"/>
      <c r="M1435" s="63"/>
      <c r="N1435" s="63"/>
      <c r="O1435" s="63"/>
      <c r="P1435" s="63"/>
      <c r="Q1435" s="63"/>
      <c r="R1435" s="63"/>
      <c r="S1435" s="63"/>
      <c r="T1435" s="63"/>
      <c r="U1435" s="63"/>
      <c r="X1435" s="63"/>
      <c r="Y1435" s="63"/>
      <c r="Z1435" s="63"/>
      <c r="AA1435" s="63"/>
      <c r="AB1435" s="63"/>
      <c r="AC1435" s="63"/>
      <c r="AD1435" s="63"/>
      <c r="AE1435" s="110"/>
      <c r="AF1435" s="63"/>
      <c r="AG1435" s="63"/>
      <c r="AH1435" s="63"/>
      <c r="AI1435" s="63"/>
      <c r="AJ1435" s="63"/>
      <c r="AK1435" s="63"/>
      <c r="AL1435" s="63"/>
      <c r="AM1435" s="63"/>
      <c r="AN1435" s="63"/>
      <c r="AO1435" s="63"/>
      <c r="AP1435" s="63"/>
      <c r="AQ1435" s="63"/>
      <c r="AT1435" s="63"/>
      <c r="AU1435" s="63"/>
      <c r="AV1435" s="63"/>
      <c r="AW1435" s="63"/>
      <c r="AX1435" s="63"/>
      <c r="AY1435" s="63"/>
      <c r="AZ1435" s="63"/>
      <c r="BA1435" s="63"/>
      <c r="BB1435" s="63"/>
      <c r="BC1435" s="63"/>
      <c r="BD1435" s="63"/>
      <c r="BE1435" s="63"/>
      <c r="BF1435" s="63"/>
      <c r="BG1435" s="63"/>
      <c r="BH1435" s="63"/>
      <c r="BI1435" s="63"/>
      <c r="BJ1435" s="63"/>
      <c r="BK1435" s="63"/>
      <c r="BL1435" s="63"/>
      <c r="BM1435" s="63"/>
      <c r="BN1435" s="63"/>
      <c r="BO1435" s="63"/>
      <c r="BR1435" s="63"/>
      <c r="BS1435" s="63"/>
      <c r="BT1435" s="63"/>
      <c r="BU1435" s="63"/>
      <c r="BV1435" s="63"/>
      <c r="BW1435" s="63"/>
      <c r="BX1435" s="63"/>
      <c r="BY1435" s="63"/>
      <c r="BZ1435" s="63"/>
      <c r="CA1435" s="63"/>
      <c r="CB1435" s="63"/>
      <c r="CC1435" s="63"/>
    </row>
    <row r="1436" spans="1:81" x14ac:dyDescent="0.35">
      <c r="A1436" s="97"/>
      <c r="B1436" s="82"/>
      <c r="C1436" s="82"/>
      <c r="D1436" s="82"/>
      <c r="E1436" s="82"/>
      <c r="F1436" s="63"/>
      <c r="G1436" s="63"/>
      <c r="H1436" s="63"/>
      <c r="I1436" s="63"/>
      <c r="J1436" s="63"/>
      <c r="K1436" s="63"/>
      <c r="L1436" s="63"/>
      <c r="M1436" s="63"/>
      <c r="N1436" s="63"/>
      <c r="O1436" s="63"/>
      <c r="P1436" s="63"/>
      <c r="Q1436" s="63"/>
      <c r="R1436" s="63"/>
      <c r="S1436" s="63"/>
      <c r="T1436" s="63"/>
      <c r="U1436" s="63"/>
      <c r="X1436" s="63"/>
      <c r="Y1436" s="63"/>
      <c r="Z1436" s="63"/>
      <c r="AA1436" s="63"/>
      <c r="AB1436" s="63"/>
      <c r="AC1436" s="63"/>
      <c r="AD1436" s="63"/>
      <c r="AE1436" s="110"/>
      <c r="AF1436" s="63"/>
      <c r="AG1436" s="63"/>
      <c r="AH1436" s="63"/>
      <c r="AI1436" s="63"/>
      <c r="AJ1436" s="63"/>
      <c r="AK1436" s="63"/>
      <c r="AL1436" s="63"/>
      <c r="AM1436" s="63"/>
      <c r="AN1436" s="63"/>
      <c r="AO1436" s="63"/>
      <c r="AP1436" s="63"/>
      <c r="AQ1436" s="63"/>
      <c r="AT1436" s="63"/>
      <c r="AU1436" s="63"/>
      <c r="AV1436" s="63"/>
      <c r="AW1436" s="63"/>
      <c r="AX1436" s="63"/>
      <c r="AY1436" s="63"/>
      <c r="AZ1436" s="63"/>
      <c r="BA1436" s="63"/>
      <c r="BB1436" s="63"/>
      <c r="BC1436" s="63"/>
      <c r="BD1436" s="63"/>
      <c r="BE1436" s="63"/>
      <c r="BF1436" s="63"/>
      <c r="BG1436" s="63"/>
      <c r="BH1436" s="63"/>
      <c r="BI1436" s="63"/>
      <c r="BJ1436" s="63"/>
      <c r="BK1436" s="63"/>
      <c r="BL1436" s="63"/>
      <c r="BM1436" s="63"/>
      <c r="BN1436" s="63"/>
      <c r="BO1436" s="63"/>
      <c r="BR1436" s="63"/>
      <c r="BS1436" s="63"/>
      <c r="BT1436" s="63"/>
      <c r="BU1436" s="63"/>
      <c r="BV1436" s="63"/>
      <c r="BW1436" s="63"/>
      <c r="BX1436" s="63"/>
      <c r="BY1436" s="63"/>
      <c r="BZ1436" s="63"/>
      <c r="CA1436" s="63"/>
      <c r="CB1436" s="63"/>
      <c r="CC1436" s="63"/>
    </row>
    <row r="1437" spans="1:81" x14ac:dyDescent="0.35">
      <c r="A1437" s="97"/>
      <c r="B1437" s="82"/>
      <c r="C1437" s="82"/>
      <c r="D1437" s="82"/>
      <c r="E1437" s="82"/>
      <c r="F1437" s="63"/>
      <c r="G1437" s="63"/>
      <c r="H1437" s="63"/>
      <c r="I1437" s="63"/>
      <c r="J1437" s="63"/>
      <c r="K1437" s="63"/>
      <c r="L1437" s="63"/>
      <c r="M1437" s="63"/>
      <c r="N1437" s="63"/>
      <c r="O1437" s="63"/>
      <c r="P1437" s="63"/>
      <c r="Q1437" s="63"/>
      <c r="R1437" s="63"/>
      <c r="S1437" s="63"/>
      <c r="T1437" s="63"/>
      <c r="U1437" s="63"/>
      <c r="X1437" s="63"/>
      <c r="Y1437" s="63"/>
      <c r="Z1437" s="63"/>
      <c r="AA1437" s="63"/>
      <c r="AB1437" s="63"/>
      <c r="AC1437" s="63"/>
      <c r="AD1437" s="63"/>
      <c r="AE1437" s="110"/>
      <c r="AF1437" s="63"/>
      <c r="AG1437" s="63"/>
      <c r="AH1437" s="63"/>
      <c r="AI1437" s="63"/>
      <c r="AJ1437" s="63"/>
      <c r="AK1437" s="63"/>
      <c r="AL1437" s="63"/>
      <c r="AM1437" s="63"/>
      <c r="AN1437" s="63"/>
      <c r="AO1437" s="63"/>
      <c r="AP1437" s="63"/>
      <c r="AQ1437" s="63"/>
      <c r="AT1437" s="63"/>
      <c r="AU1437" s="63"/>
      <c r="AV1437" s="63"/>
      <c r="AW1437" s="63"/>
      <c r="AX1437" s="63"/>
      <c r="AY1437" s="63"/>
      <c r="AZ1437" s="63"/>
      <c r="BA1437" s="63"/>
      <c r="BB1437" s="63"/>
      <c r="BC1437" s="63"/>
      <c r="BD1437" s="63"/>
      <c r="BE1437" s="63"/>
      <c r="BF1437" s="63"/>
      <c r="BG1437" s="63"/>
      <c r="BH1437" s="63"/>
      <c r="BI1437" s="63"/>
      <c r="BJ1437" s="63"/>
      <c r="BK1437" s="63"/>
      <c r="BL1437" s="63"/>
      <c r="BM1437" s="63"/>
      <c r="BN1437" s="63"/>
      <c r="BO1437" s="63"/>
      <c r="BR1437" s="63"/>
      <c r="BS1437" s="63"/>
      <c r="BT1437" s="63"/>
      <c r="BU1437" s="63"/>
      <c r="BV1437" s="63"/>
      <c r="BW1437" s="63"/>
      <c r="BX1437" s="63"/>
      <c r="BY1437" s="63"/>
      <c r="BZ1437" s="63"/>
      <c r="CA1437" s="63"/>
      <c r="CB1437" s="63"/>
      <c r="CC1437" s="63"/>
    </row>
    <row r="1438" spans="1:81" x14ac:dyDescent="0.35">
      <c r="A1438" s="97"/>
      <c r="B1438" s="82"/>
      <c r="C1438" s="82"/>
      <c r="D1438" s="82"/>
      <c r="E1438" s="82"/>
      <c r="F1438" s="63"/>
      <c r="G1438" s="63"/>
      <c r="H1438" s="63"/>
      <c r="I1438" s="63"/>
      <c r="J1438" s="63"/>
      <c r="K1438" s="63"/>
      <c r="L1438" s="63"/>
      <c r="M1438" s="63"/>
      <c r="N1438" s="63"/>
      <c r="O1438" s="63"/>
      <c r="P1438" s="63"/>
      <c r="Q1438" s="63"/>
      <c r="R1438" s="63"/>
      <c r="S1438" s="63"/>
      <c r="T1438" s="63"/>
      <c r="U1438" s="63"/>
      <c r="X1438" s="63"/>
      <c r="Y1438" s="63"/>
      <c r="Z1438" s="63"/>
      <c r="AA1438" s="63"/>
      <c r="AB1438" s="63"/>
      <c r="AC1438" s="63"/>
      <c r="AD1438" s="63"/>
      <c r="AE1438" s="110"/>
      <c r="AF1438" s="63"/>
      <c r="AG1438" s="63"/>
      <c r="AH1438" s="63"/>
      <c r="AI1438" s="63"/>
      <c r="AJ1438" s="63"/>
      <c r="AK1438" s="63"/>
      <c r="AL1438" s="63"/>
      <c r="AM1438" s="63"/>
      <c r="AN1438" s="63"/>
      <c r="AO1438" s="63"/>
      <c r="AP1438" s="63"/>
      <c r="AQ1438" s="63"/>
      <c r="AT1438" s="63"/>
      <c r="AU1438" s="63"/>
      <c r="AV1438" s="63"/>
      <c r="AW1438" s="63"/>
      <c r="AX1438" s="63"/>
      <c r="AY1438" s="63"/>
      <c r="AZ1438" s="63"/>
      <c r="BA1438" s="63"/>
      <c r="BB1438" s="63"/>
      <c r="BC1438" s="63"/>
      <c r="BD1438" s="63"/>
      <c r="BE1438" s="63"/>
      <c r="BF1438" s="63"/>
      <c r="BG1438" s="63"/>
      <c r="BH1438" s="63"/>
      <c r="BI1438" s="63"/>
      <c r="BJ1438" s="63"/>
      <c r="BK1438" s="63"/>
      <c r="BL1438" s="63"/>
      <c r="BM1438" s="63"/>
      <c r="BN1438" s="63"/>
      <c r="BO1438" s="63"/>
      <c r="BR1438" s="63"/>
      <c r="BS1438" s="63"/>
      <c r="BT1438" s="63"/>
      <c r="BU1438" s="63"/>
      <c r="BV1438" s="63"/>
      <c r="BW1438" s="63"/>
      <c r="BX1438" s="63"/>
      <c r="BY1438" s="63"/>
      <c r="BZ1438" s="63"/>
      <c r="CA1438" s="63"/>
      <c r="CB1438" s="63"/>
      <c r="CC1438" s="63"/>
    </row>
    <row r="1439" spans="1:81" x14ac:dyDescent="0.35">
      <c r="A1439" s="97"/>
      <c r="B1439" s="82"/>
      <c r="C1439" s="82"/>
      <c r="D1439" s="82"/>
      <c r="E1439" s="82"/>
      <c r="F1439" s="63"/>
      <c r="G1439" s="63"/>
      <c r="H1439" s="63"/>
      <c r="I1439" s="63"/>
      <c r="J1439" s="63"/>
      <c r="K1439" s="63"/>
      <c r="L1439" s="63"/>
      <c r="M1439" s="63"/>
      <c r="N1439" s="63"/>
      <c r="O1439" s="63"/>
      <c r="P1439" s="63"/>
      <c r="Q1439" s="63"/>
      <c r="R1439" s="63"/>
      <c r="S1439" s="63"/>
      <c r="T1439" s="63"/>
      <c r="U1439" s="63"/>
      <c r="X1439" s="63"/>
      <c r="Y1439" s="63"/>
      <c r="Z1439" s="63"/>
      <c r="AA1439" s="63"/>
      <c r="AB1439" s="63"/>
      <c r="AC1439" s="63"/>
      <c r="AD1439" s="63"/>
      <c r="AE1439" s="110"/>
      <c r="AF1439" s="63"/>
      <c r="AG1439" s="63"/>
      <c r="AH1439" s="63"/>
      <c r="AI1439" s="63"/>
      <c r="AJ1439" s="63"/>
      <c r="AK1439" s="63"/>
      <c r="AL1439" s="63"/>
      <c r="AM1439" s="63"/>
      <c r="AN1439" s="63"/>
      <c r="AO1439" s="63"/>
      <c r="AP1439" s="63"/>
      <c r="AQ1439" s="63"/>
      <c r="AT1439" s="63"/>
      <c r="AU1439" s="63"/>
      <c r="AV1439" s="63"/>
      <c r="AW1439" s="63"/>
      <c r="AX1439" s="63"/>
      <c r="AY1439" s="63"/>
      <c r="AZ1439" s="63"/>
      <c r="BA1439" s="63"/>
      <c r="BB1439" s="63"/>
      <c r="BC1439" s="63"/>
      <c r="BD1439" s="63"/>
      <c r="BE1439" s="63"/>
      <c r="BF1439" s="63"/>
      <c r="BG1439" s="63"/>
      <c r="BH1439" s="63"/>
      <c r="BI1439" s="63"/>
      <c r="BJ1439" s="63"/>
      <c r="BK1439" s="63"/>
      <c r="BL1439" s="63"/>
      <c r="BM1439" s="63"/>
      <c r="BN1439" s="63"/>
      <c r="BO1439" s="63"/>
      <c r="BR1439" s="63"/>
      <c r="BS1439" s="63"/>
      <c r="BT1439" s="63"/>
      <c r="BU1439" s="63"/>
      <c r="BV1439" s="63"/>
      <c r="BW1439" s="63"/>
      <c r="BX1439" s="63"/>
      <c r="BY1439" s="63"/>
      <c r="BZ1439" s="63"/>
      <c r="CA1439" s="63"/>
      <c r="CB1439" s="63"/>
      <c r="CC1439" s="63"/>
    </row>
    <row r="1440" spans="1:81" x14ac:dyDescent="0.35">
      <c r="A1440" s="97"/>
      <c r="B1440" s="82"/>
      <c r="C1440" s="82"/>
      <c r="D1440" s="82"/>
      <c r="E1440" s="82"/>
      <c r="F1440" s="63"/>
      <c r="G1440" s="63"/>
      <c r="H1440" s="63"/>
      <c r="I1440" s="63"/>
      <c r="J1440" s="63"/>
      <c r="K1440" s="63"/>
      <c r="L1440" s="63"/>
      <c r="M1440" s="63"/>
      <c r="N1440" s="63"/>
      <c r="O1440" s="63"/>
      <c r="P1440" s="63"/>
      <c r="Q1440" s="63"/>
      <c r="R1440" s="63"/>
      <c r="S1440" s="63"/>
      <c r="T1440" s="63"/>
      <c r="U1440" s="63"/>
      <c r="X1440" s="63"/>
      <c r="Y1440" s="63"/>
      <c r="Z1440" s="63"/>
      <c r="AA1440" s="63"/>
      <c r="AB1440" s="63"/>
      <c r="AC1440" s="63"/>
      <c r="AD1440" s="63"/>
      <c r="AE1440" s="110"/>
      <c r="AF1440" s="63"/>
      <c r="AG1440" s="63"/>
      <c r="AH1440" s="63"/>
      <c r="AI1440" s="63"/>
      <c r="AJ1440" s="63"/>
      <c r="AK1440" s="63"/>
      <c r="AL1440" s="63"/>
      <c r="AM1440" s="63"/>
      <c r="AN1440" s="63"/>
      <c r="AO1440" s="63"/>
      <c r="AP1440" s="63"/>
      <c r="AQ1440" s="63"/>
      <c r="AT1440" s="63"/>
      <c r="AU1440" s="63"/>
      <c r="AV1440" s="63"/>
      <c r="AW1440" s="63"/>
      <c r="AX1440" s="63"/>
      <c r="AY1440" s="63"/>
      <c r="AZ1440" s="63"/>
      <c r="BA1440" s="63"/>
      <c r="BB1440" s="63"/>
      <c r="BC1440" s="63"/>
      <c r="BD1440" s="63"/>
      <c r="BE1440" s="63"/>
      <c r="BF1440" s="63"/>
      <c r="BG1440" s="63"/>
      <c r="BH1440" s="63"/>
      <c r="BI1440" s="63"/>
      <c r="BJ1440" s="63"/>
      <c r="BK1440" s="63"/>
      <c r="BL1440" s="63"/>
      <c r="BM1440" s="63"/>
      <c r="BN1440" s="63"/>
      <c r="BO1440" s="63"/>
      <c r="BR1440" s="63"/>
      <c r="BS1440" s="63"/>
      <c r="BT1440" s="63"/>
      <c r="BU1440" s="63"/>
      <c r="BV1440" s="63"/>
      <c r="BW1440" s="63"/>
      <c r="BX1440" s="63"/>
      <c r="BY1440" s="63"/>
      <c r="BZ1440" s="63"/>
      <c r="CA1440" s="63"/>
      <c r="CB1440" s="63"/>
      <c r="CC1440" s="63"/>
    </row>
    <row r="1441" spans="1:82" x14ac:dyDescent="0.35">
      <c r="A1441" s="97"/>
      <c r="B1441" s="82"/>
      <c r="C1441" s="82"/>
      <c r="D1441" s="82"/>
      <c r="E1441" s="82"/>
      <c r="F1441" s="63"/>
      <c r="G1441" s="63"/>
      <c r="H1441" s="63"/>
      <c r="I1441" s="63"/>
      <c r="J1441" s="63"/>
      <c r="K1441" s="63"/>
      <c r="L1441" s="63"/>
      <c r="M1441" s="63"/>
      <c r="N1441" s="63"/>
      <c r="O1441" s="63"/>
      <c r="P1441" s="63"/>
      <c r="Q1441" s="63"/>
      <c r="R1441" s="63"/>
      <c r="S1441" s="63"/>
      <c r="T1441" s="63"/>
      <c r="U1441" s="63"/>
      <c r="X1441" s="63"/>
      <c r="Y1441" s="63"/>
      <c r="Z1441" s="63"/>
      <c r="AA1441" s="63"/>
      <c r="AB1441" s="63"/>
      <c r="AC1441" s="63"/>
      <c r="AD1441" s="63"/>
      <c r="AE1441" s="110"/>
      <c r="AF1441" s="63"/>
      <c r="AG1441" s="63"/>
      <c r="AH1441" s="63"/>
      <c r="AI1441" s="63"/>
      <c r="AJ1441" s="63"/>
      <c r="AK1441" s="63"/>
      <c r="AL1441" s="63"/>
      <c r="AM1441" s="63"/>
      <c r="AN1441" s="63"/>
      <c r="AO1441" s="63"/>
      <c r="AP1441" s="63"/>
      <c r="AQ1441" s="63"/>
      <c r="AT1441" s="63"/>
      <c r="AU1441" s="63"/>
      <c r="AV1441" s="63"/>
      <c r="AW1441" s="63"/>
      <c r="AX1441" s="63"/>
      <c r="AY1441" s="63"/>
      <c r="AZ1441" s="63"/>
      <c r="BA1441" s="63"/>
      <c r="BB1441" s="63"/>
      <c r="BC1441" s="63"/>
      <c r="BD1441" s="63"/>
      <c r="BE1441" s="63"/>
      <c r="BF1441" s="63"/>
      <c r="BG1441" s="63"/>
      <c r="BH1441" s="63"/>
      <c r="BI1441" s="63"/>
      <c r="BJ1441" s="63"/>
      <c r="BK1441" s="63"/>
      <c r="BL1441" s="63"/>
      <c r="BM1441" s="63"/>
      <c r="BN1441" s="63"/>
      <c r="BO1441" s="63"/>
      <c r="BR1441" s="63"/>
      <c r="BS1441" s="63"/>
      <c r="BT1441" s="63"/>
      <c r="BU1441" s="63"/>
      <c r="BV1441" s="63"/>
      <c r="BW1441" s="63"/>
      <c r="BX1441" s="63"/>
      <c r="BY1441" s="63"/>
      <c r="BZ1441" s="63"/>
      <c r="CA1441" s="63"/>
      <c r="CB1441" s="63"/>
      <c r="CC1441" s="63"/>
    </row>
    <row r="1442" spans="1:82" x14ac:dyDescent="0.35">
      <c r="A1442" s="97"/>
      <c r="B1442" s="82"/>
      <c r="C1442" s="82"/>
      <c r="D1442" s="82"/>
      <c r="E1442" s="82"/>
      <c r="F1442" s="63"/>
      <c r="G1442" s="63"/>
      <c r="H1442" s="63"/>
      <c r="I1442" s="63"/>
      <c r="J1442" s="63"/>
      <c r="K1442" s="63"/>
      <c r="L1442" s="63"/>
      <c r="M1442" s="63"/>
      <c r="N1442" s="63"/>
      <c r="O1442" s="63"/>
      <c r="P1442" s="63"/>
      <c r="Q1442" s="63"/>
      <c r="R1442" s="63"/>
      <c r="S1442" s="63"/>
      <c r="T1442" s="63"/>
      <c r="U1442" s="63"/>
      <c r="X1442" s="63"/>
      <c r="Y1442" s="63"/>
      <c r="Z1442" s="63"/>
      <c r="AA1442" s="63"/>
      <c r="AB1442" s="63"/>
      <c r="AC1442" s="63"/>
      <c r="AD1442" s="63"/>
      <c r="AE1442" s="110"/>
      <c r="AF1442" s="63"/>
      <c r="AG1442" s="63"/>
      <c r="AH1442" s="63"/>
      <c r="AI1442" s="63"/>
      <c r="AJ1442" s="63"/>
      <c r="AK1442" s="63"/>
      <c r="AL1442" s="63"/>
      <c r="AM1442" s="63"/>
      <c r="AN1442" s="63"/>
      <c r="AO1442" s="63"/>
      <c r="AP1442" s="63"/>
      <c r="AQ1442" s="63"/>
      <c r="AT1442" s="63"/>
      <c r="AU1442" s="63"/>
      <c r="AV1442" s="63"/>
      <c r="AW1442" s="63"/>
      <c r="AX1442" s="63"/>
      <c r="AY1442" s="63"/>
      <c r="AZ1442" s="63"/>
      <c r="BA1442" s="63"/>
      <c r="BB1442" s="63"/>
      <c r="BC1442" s="63"/>
      <c r="BD1442" s="63"/>
      <c r="BE1442" s="63"/>
      <c r="BF1442" s="63"/>
      <c r="BG1442" s="63"/>
      <c r="BH1442" s="63"/>
      <c r="BI1442" s="63"/>
      <c r="BJ1442" s="63"/>
      <c r="BK1442" s="63"/>
      <c r="BL1442" s="63"/>
      <c r="BM1442" s="63"/>
      <c r="BN1442" s="63"/>
      <c r="BO1442" s="63"/>
      <c r="BR1442" s="63"/>
      <c r="BS1442" s="63"/>
      <c r="BT1442" s="63"/>
      <c r="BU1442" s="63"/>
      <c r="BV1442" s="63"/>
      <c r="BW1442" s="63"/>
      <c r="BX1442" s="63"/>
      <c r="BY1442" s="63"/>
      <c r="BZ1442" s="63"/>
      <c r="CA1442" s="63"/>
      <c r="CB1442" s="63"/>
      <c r="CC1442" s="63"/>
    </row>
    <row r="1443" spans="1:82" x14ac:dyDescent="0.35">
      <c r="A1443" s="97"/>
      <c r="B1443" s="82"/>
      <c r="C1443" s="82"/>
      <c r="D1443" s="82"/>
      <c r="E1443" s="82"/>
      <c r="F1443" s="63"/>
      <c r="G1443" s="63"/>
      <c r="H1443" s="63"/>
      <c r="I1443" s="63"/>
      <c r="J1443" s="63"/>
      <c r="K1443" s="63"/>
      <c r="L1443" s="63"/>
      <c r="M1443" s="63"/>
      <c r="N1443" s="63"/>
      <c r="O1443" s="63"/>
      <c r="P1443" s="63"/>
      <c r="Q1443" s="63"/>
      <c r="R1443" s="63"/>
      <c r="S1443" s="63"/>
      <c r="T1443" s="63"/>
      <c r="U1443" s="63"/>
      <c r="X1443" s="63"/>
      <c r="Y1443" s="63"/>
      <c r="Z1443" s="63"/>
      <c r="AA1443" s="63"/>
      <c r="AB1443" s="63"/>
      <c r="AC1443" s="63"/>
      <c r="AD1443" s="63"/>
      <c r="AE1443" s="110"/>
      <c r="AF1443" s="63"/>
      <c r="AG1443" s="63"/>
      <c r="AH1443" s="63"/>
      <c r="AI1443" s="63"/>
      <c r="AJ1443" s="63"/>
      <c r="AK1443" s="63"/>
      <c r="AL1443" s="63"/>
      <c r="AM1443" s="63"/>
      <c r="AN1443" s="63"/>
      <c r="AO1443" s="63"/>
      <c r="AP1443" s="63"/>
      <c r="AQ1443" s="63"/>
      <c r="AT1443" s="63"/>
      <c r="AU1443" s="63"/>
      <c r="AV1443" s="63"/>
      <c r="AW1443" s="63"/>
      <c r="AX1443" s="63"/>
      <c r="AY1443" s="63"/>
      <c r="AZ1443" s="63"/>
      <c r="BA1443" s="63"/>
      <c r="BB1443" s="63"/>
      <c r="BC1443" s="63"/>
      <c r="BD1443" s="63"/>
      <c r="BE1443" s="63"/>
      <c r="BF1443" s="63"/>
      <c r="BG1443" s="63"/>
      <c r="BH1443" s="63"/>
      <c r="BI1443" s="63"/>
      <c r="BJ1443" s="63"/>
      <c r="BK1443" s="63"/>
      <c r="BL1443" s="63"/>
      <c r="BM1443" s="63"/>
      <c r="BN1443" s="63"/>
      <c r="BO1443" s="63"/>
      <c r="BR1443" s="63"/>
      <c r="BS1443" s="63"/>
      <c r="BT1443" s="63"/>
      <c r="BU1443" s="63"/>
      <c r="BV1443" s="63"/>
      <c r="BW1443" s="63"/>
      <c r="BX1443" s="63"/>
      <c r="BY1443" s="63"/>
      <c r="BZ1443" s="63"/>
      <c r="CA1443" s="63"/>
      <c r="CB1443" s="63"/>
      <c r="CC1443" s="63"/>
    </row>
    <row r="1444" spans="1:82" x14ac:dyDescent="0.35">
      <c r="A1444" s="97"/>
      <c r="B1444" s="82"/>
      <c r="C1444" s="82"/>
      <c r="D1444" s="82"/>
      <c r="E1444" s="82"/>
      <c r="F1444" s="63"/>
      <c r="G1444" s="63"/>
      <c r="H1444" s="63"/>
      <c r="I1444" s="63"/>
      <c r="J1444" s="63"/>
      <c r="K1444" s="63"/>
      <c r="L1444" s="63"/>
      <c r="M1444" s="63"/>
      <c r="N1444" s="63"/>
      <c r="O1444" s="63"/>
      <c r="P1444" s="63"/>
      <c r="Q1444" s="63"/>
      <c r="R1444" s="63"/>
      <c r="S1444" s="63"/>
      <c r="T1444" s="63"/>
      <c r="U1444" s="63"/>
      <c r="X1444" s="63"/>
      <c r="Y1444" s="63"/>
      <c r="Z1444" s="63"/>
      <c r="AA1444" s="63"/>
      <c r="AB1444" s="63"/>
      <c r="AC1444" s="63"/>
      <c r="AD1444" s="63"/>
      <c r="AE1444" s="110"/>
      <c r="AF1444" s="63"/>
      <c r="AG1444" s="63"/>
      <c r="AH1444" s="63"/>
      <c r="AI1444" s="63"/>
      <c r="AJ1444" s="63"/>
      <c r="AK1444" s="63"/>
      <c r="AL1444" s="63"/>
      <c r="AM1444" s="63"/>
      <c r="AN1444" s="63"/>
      <c r="AO1444" s="63"/>
      <c r="AP1444" s="63"/>
      <c r="AQ1444" s="63"/>
      <c r="AT1444" s="63"/>
      <c r="AU1444" s="63"/>
      <c r="AV1444" s="63"/>
      <c r="AW1444" s="63"/>
      <c r="AX1444" s="63"/>
      <c r="AY1444" s="63"/>
      <c r="AZ1444" s="63"/>
      <c r="BA1444" s="63"/>
      <c r="BB1444" s="63"/>
      <c r="BC1444" s="63"/>
      <c r="BD1444" s="63"/>
      <c r="BE1444" s="63"/>
      <c r="BF1444" s="63"/>
      <c r="BG1444" s="63"/>
      <c r="BH1444" s="63"/>
      <c r="BI1444" s="63"/>
      <c r="BJ1444" s="63"/>
      <c r="BK1444" s="63"/>
      <c r="BL1444" s="63"/>
      <c r="BM1444" s="63"/>
      <c r="BN1444" s="63"/>
      <c r="BO1444" s="63"/>
      <c r="BR1444" s="63"/>
      <c r="BS1444" s="63"/>
      <c r="BT1444" s="63"/>
      <c r="BU1444" s="63"/>
      <c r="BV1444" s="63"/>
      <c r="BW1444" s="63"/>
      <c r="BX1444" s="63"/>
      <c r="BY1444" s="63"/>
      <c r="BZ1444" s="63"/>
      <c r="CA1444" s="63"/>
      <c r="CB1444" s="63"/>
      <c r="CC1444" s="63"/>
    </row>
    <row r="1445" spans="1:82" x14ac:dyDescent="0.35">
      <c r="A1445" s="97"/>
      <c r="B1445" s="82"/>
      <c r="C1445" s="82"/>
      <c r="D1445" s="82"/>
      <c r="E1445" s="82"/>
      <c r="F1445" s="63"/>
      <c r="G1445" s="63"/>
      <c r="H1445" s="63"/>
      <c r="I1445" s="63"/>
      <c r="J1445" s="63"/>
      <c r="K1445" s="63"/>
      <c r="L1445" s="63"/>
      <c r="M1445" s="63"/>
      <c r="N1445" s="63"/>
      <c r="O1445" s="63"/>
      <c r="P1445" s="63"/>
      <c r="Q1445" s="63"/>
      <c r="R1445" s="63"/>
      <c r="S1445" s="63"/>
      <c r="T1445" s="63"/>
      <c r="U1445" s="63"/>
      <c r="X1445" s="63"/>
      <c r="Y1445" s="63"/>
      <c r="Z1445" s="63"/>
      <c r="AA1445" s="63"/>
      <c r="AB1445" s="63"/>
      <c r="AC1445" s="63"/>
      <c r="AD1445" s="63"/>
      <c r="AE1445" s="110"/>
      <c r="AF1445" s="63"/>
      <c r="AG1445" s="63"/>
      <c r="AH1445" s="63"/>
      <c r="AI1445" s="63"/>
      <c r="AJ1445" s="63"/>
      <c r="AK1445" s="63"/>
      <c r="AL1445" s="63"/>
      <c r="AM1445" s="63"/>
      <c r="AN1445" s="63"/>
      <c r="AO1445" s="63"/>
      <c r="AP1445" s="63"/>
      <c r="AQ1445" s="63"/>
      <c r="AT1445" s="63"/>
      <c r="AU1445" s="63"/>
      <c r="AV1445" s="63"/>
      <c r="AW1445" s="63"/>
      <c r="AX1445" s="63"/>
      <c r="AY1445" s="63"/>
      <c r="AZ1445" s="63"/>
      <c r="BA1445" s="63"/>
      <c r="BB1445" s="63"/>
      <c r="BC1445" s="63"/>
      <c r="BD1445" s="63"/>
      <c r="BE1445" s="63"/>
      <c r="BF1445" s="63"/>
      <c r="BG1445" s="63"/>
      <c r="BH1445" s="63"/>
      <c r="BI1445" s="63"/>
      <c r="BJ1445" s="63"/>
      <c r="BK1445" s="63"/>
      <c r="BL1445" s="63"/>
      <c r="BM1445" s="63"/>
      <c r="BN1445" s="63"/>
      <c r="BO1445" s="63"/>
      <c r="BR1445" s="63"/>
      <c r="BS1445" s="63"/>
      <c r="BT1445" s="63"/>
      <c r="BU1445" s="63"/>
      <c r="BV1445" s="63"/>
      <c r="BW1445" s="63"/>
      <c r="BX1445" s="63"/>
      <c r="BY1445" s="63"/>
      <c r="BZ1445" s="63"/>
      <c r="CA1445" s="63"/>
      <c r="CB1445" s="63"/>
      <c r="CC1445" s="63"/>
    </row>
    <row r="1446" spans="1:82" x14ac:dyDescent="0.35">
      <c r="A1446" s="97"/>
      <c r="B1446" s="82"/>
      <c r="C1446" s="82"/>
      <c r="D1446" s="82"/>
      <c r="E1446" s="82"/>
      <c r="F1446" s="63"/>
      <c r="G1446" s="63"/>
      <c r="H1446" s="63"/>
      <c r="I1446" s="63"/>
      <c r="J1446" s="63"/>
      <c r="K1446" s="63"/>
      <c r="L1446" s="63"/>
      <c r="M1446" s="63"/>
      <c r="N1446" s="63"/>
      <c r="O1446" s="63"/>
      <c r="P1446" s="63"/>
      <c r="Q1446" s="63"/>
      <c r="R1446" s="63"/>
      <c r="S1446" s="63"/>
      <c r="T1446" s="63"/>
      <c r="U1446" s="63"/>
      <c r="X1446" s="63"/>
      <c r="Y1446" s="63"/>
      <c r="Z1446" s="63"/>
      <c r="AA1446" s="63"/>
      <c r="AB1446" s="63"/>
      <c r="AC1446" s="63"/>
      <c r="AD1446" s="63"/>
      <c r="AE1446" s="110"/>
      <c r="AF1446" s="63"/>
      <c r="AG1446" s="63"/>
      <c r="AH1446" s="63"/>
      <c r="AI1446" s="63"/>
      <c r="AJ1446" s="63"/>
      <c r="AK1446" s="63"/>
      <c r="AL1446" s="63"/>
      <c r="AM1446" s="63"/>
      <c r="AN1446" s="63"/>
      <c r="AO1446" s="63"/>
      <c r="AP1446" s="63"/>
      <c r="AQ1446" s="63"/>
      <c r="AT1446" s="63"/>
      <c r="AU1446" s="63"/>
      <c r="AV1446" s="63"/>
      <c r="AW1446" s="63"/>
      <c r="AX1446" s="63"/>
      <c r="AY1446" s="63"/>
      <c r="AZ1446" s="63"/>
      <c r="BA1446" s="63"/>
      <c r="BB1446" s="63"/>
      <c r="BC1446" s="63"/>
      <c r="BD1446" s="63"/>
      <c r="BE1446" s="63"/>
      <c r="BF1446" s="63"/>
      <c r="BG1446" s="63"/>
      <c r="BH1446" s="63"/>
      <c r="BI1446" s="63"/>
      <c r="BJ1446" s="63"/>
      <c r="BK1446" s="63"/>
      <c r="BL1446" s="63"/>
      <c r="BM1446" s="63"/>
      <c r="BN1446" s="63"/>
      <c r="BO1446" s="63"/>
      <c r="BR1446" s="63"/>
      <c r="BS1446" s="63"/>
      <c r="BT1446" s="63"/>
      <c r="BU1446" s="63"/>
      <c r="BV1446" s="63"/>
      <c r="BW1446" s="63"/>
      <c r="BX1446" s="63"/>
      <c r="BY1446" s="63"/>
      <c r="BZ1446" s="63"/>
      <c r="CA1446" s="63"/>
      <c r="CB1446" s="63"/>
      <c r="CC1446" s="63"/>
    </row>
    <row r="1447" spans="1:82" x14ac:dyDescent="0.35">
      <c r="A1447" s="97"/>
      <c r="B1447" s="82"/>
      <c r="C1447" s="82"/>
      <c r="D1447" s="82"/>
      <c r="E1447" s="82"/>
      <c r="F1447" s="63"/>
      <c r="G1447" s="63"/>
      <c r="H1447" s="63"/>
      <c r="I1447" s="63"/>
      <c r="J1447" s="63"/>
      <c r="K1447" s="63"/>
      <c r="L1447" s="63"/>
      <c r="M1447" s="63"/>
      <c r="N1447" s="63"/>
      <c r="O1447" s="63"/>
      <c r="P1447" s="63"/>
      <c r="Q1447" s="63"/>
      <c r="R1447" s="63"/>
      <c r="S1447" s="63"/>
      <c r="T1447" s="63"/>
      <c r="U1447" s="63"/>
      <c r="X1447" s="63"/>
      <c r="Y1447" s="63"/>
      <c r="Z1447" s="63"/>
      <c r="AA1447" s="63"/>
      <c r="AB1447" s="63"/>
      <c r="AC1447" s="63"/>
      <c r="AD1447" s="63"/>
      <c r="AE1447" s="110"/>
      <c r="AF1447" s="63"/>
      <c r="AG1447" s="63"/>
      <c r="AH1447" s="63"/>
      <c r="AI1447" s="63"/>
      <c r="AJ1447" s="63"/>
      <c r="AK1447" s="63"/>
      <c r="AL1447" s="63"/>
      <c r="AM1447" s="63"/>
      <c r="AN1447" s="63"/>
      <c r="AO1447" s="63"/>
      <c r="AP1447" s="63"/>
      <c r="AQ1447" s="63"/>
      <c r="AT1447" s="63"/>
      <c r="AU1447" s="63"/>
      <c r="AV1447" s="63"/>
      <c r="AW1447" s="63"/>
      <c r="AX1447" s="63"/>
      <c r="AY1447" s="63"/>
      <c r="AZ1447" s="63"/>
      <c r="BA1447" s="63"/>
      <c r="BB1447" s="63"/>
      <c r="BC1447" s="63"/>
      <c r="BD1447" s="63"/>
      <c r="BE1447" s="63"/>
      <c r="BF1447" s="63"/>
      <c r="BG1447" s="63"/>
      <c r="BH1447" s="63"/>
      <c r="BI1447" s="63"/>
      <c r="BJ1447" s="63"/>
      <c r="BK1447" s="63"/>
      <c r="BL1447" s="63"/>
      <c r="BM1447" s="63"/>
      <c r="BN1447" s="63"/>
      <c r="BO1447" s="63"/>
      <c r="BR1447" s="63"/>
      <c r="BS1447" s="63"/>
      <c r="BT1447" s="63"/>
      <c r="BU1447" s="63"/>
      <c r="BV1447" s="63"/>
      <c r="BW1447" s="63"/>
      <c r="BX1447" s="63"/>
      <c r="BY1447" s="63"/>
      <c r="BZ1447" s="63"/>
      <c r="CA1447" s="63"/>
      <c r="CB1447" s="63"/>
      <c r="CC1447" s="63"/>
    </row>
    <row r="1448" spans="1:82" x14ac:dyDescent="0.35">
      <c r="A1448" s="97"/>
      <c r="B1448" s="82"/>
      <c r="C1448" s="82"/>
      <c r="D1448" s="82"/>
      <c r="E1448" s="82"/>
      <c r="F1448" s="63"/>
      <c r="G1448" s="63"/>
      <c r="H1448" s="63"/>
      <c r="I1448" s="63"/>
      <c r="J1448" s="63"/>
      <c r="K1448" s="63"/>
      <c r="L1448" s="63"/>
      <c r="M1448" s="63"/>
      <c r="N1448" s="63"/>
      <c r="O1448" s="63"/>
      <c r="P1448" s="63"/>
      <c r="Q1448" s="63"/>
      <c r="R1448" s="63"/>
      <c r="S1448" s="63"/>
      <c r="T1448" s="63"/>
      <c r="U1448" s="63"/>
      <c r="X1448" s="63"/>
      <c r="Y1448" s="63"/>
      <c r="Z1448" s="63"/>
      <c r="AA1448" s="63"/>
      <c r="AB1448" s="63"/>
      <c r="AC1448" s="63"/>
      <c r="AD1448" s="63"/>
      <c r="AE1448" s="110"/>
      <c r="AF1448" s="63"/>
      <c r="AG1448" s="63"/>
      <c r="AH1448" s="63"/>
      <c r="AI1448" s="63"/>
      <c r="AJ1448" s="63"/>
      <c r="AK1448" s="63"/>
      <c r="AL1448" s="63"/>
      <c r="AM1448" s="63"/>
      <c r="AN1448" s="63"/>
      <c r="AO1448" s="63"/>
      <c r="AP1448" s="63"/>
      <c r="AQ1448" s="63"/>
      <c r="AT1448" s="63"/>
      <c r="AU1448" s="63"/>
      <c r="AV1448" s="63"/>
      <c r="AW1448" s="63"/>
      <c r="AX1448" s="63"/>
      <c r="AY1448" s="63"/>
      <c r="AZ1448" s="63"/>
      <c r="BA1448" s="63"/>
      <c r="BB1448" s="63"/>
      <c r="BC1448" s="63"/>
      <c r="BD1448" s="63"/>
      <c r="BE1448" s="63"/>
      <c r="BF1448" s="63"/>
      <c r="BG1448" s="63"/>
      <c r="BH1448" s="63"/>
      <c r="BI1448" s="63"/>
      <c r="BJ1448" s="63"/>
      <c r="BK1448" s="63"/>
      <c r="BL1448" s="63"/>
      <c r="BM1448" s="63"/>
      <c r="BN1448" s="63"/>
      <c r="BO1448" s="63"/>
      <c r="BR1448" s="63"/>
      <c r="BS1448" s="63"/>
      <c r="BT1448" s="63"/>
      <c r="BU1448" s="63"/>
      <c r="BV1448" s="63"/>
      <c r="BW1448" s="63"/>
      <c r="BX1448" s="63"/>
      <c r="BY1448" s="63"/>
      <c r="BZ1448" s="63"/>
      <c r="CA1448" s="63"/>
      <c r="CB1448" s="63"/>
      <c r="CC1448" s="63"/>
    </row>
    <row r="1449" spans="1:82" x14ac:dyDescent="0.35">
      <c r="A1449" s="97"/>
      <c r="B1449" s="82"/>
      <c r="C1449" s="82"/>
      <c r="D1449" s="82"/>
      <c r="E1449" s="82"/>
      <c r="F1449" s="63"/>
      <c r="G1449" s="63"/>
      <c r="H1449" s="63"/>
      <c r="I1449" s="63"/>
      <c r="J1449" s="63"/>
      <c r="K1449" s="63"/>
      <c r="L1449" s="63"/>
      <c r="M1449" s="63"/>
      <c r="N1449" s="63"/>
      <c r="O1449" s="63"/>
      <c r="P1449" s="63"/>
      <c r="Q1449" s="63"/>
      <c r="R1449" s="63"/>
      <c r="S1449" s="63"/>
      <c r="T1449" s="63"/>
      <c r="U1449" s="63"/>
      <c r="X1449" s="63"/>
      <c r="Y1449" s="63"/>
      <c r="Z1449" s="63"/>
      <c r="AA1449" s="63"/>
      <c r="AB1449" s="63"/>
      <c r="AC1449" s="63"/>
      <c r="AD1449" s="63"/>
      <c r="AE1449" s="110"/>
      <c r="AF1449" s="63"/>
      <c r="AG1449" s="63"/>
      <c r="AH1449" s="63"/>
      <c r="AI1449" s="63"/>
      <c r="AJ1449" s="63"/>
      <c r="AK1449" s="63"/>
      <c r="AL1449" s="63"/>
      <c r="AM1449" s="63"/>
      <c r="AN1449" s="63"/>
      <c r="AO1449" s="63"/>
      <c r="AP1449" s="63"/>
      <c r="AQ1449" s="63"/>
      <c r="AT1449" s="63"/>
      <c r="AU1449" s="63"/>
      <c r="AV1449" s="63"/>
      <c r="AW1449" s="63"/>
      <c r="AX1449" s="63"/>
      <c r="AY1449" s="63"/>
      <c r="AZ1449" s="63"/>
      <c r="BA1449" s="63"/>
      <c r="BB1449" s="63"/>
      <c r="BC1449" s="63"/>
      <c r="BD1449" s="63"/>
      <c r="BE1449" s="63"/>
      <c r="BF1449" s="63"/>
      <c r="BG1449" s="63"/>
      <c r="BH1449" s="63"/>
      <c r="BI1449" s="63"/>
      <c r="BJ1449" s="63"/>
      <c r="BK1449" s="63"/>
      <c r="BL1449" s="63"/>
      <c r="BM1449" s="63"/>
      <c r="BN1449" s="63"/>
      <c r="BO1449" s="63"/>
      <c r="BR1449" s="63"/>
      <c r="BS1449" s="63"/>
      <c r="BT1449" s="63"/>
      <c r="BU1449" s="63"/>
      <c r="BV1449" s="63"/>
      <c r="BW1449" s="63"/>
      <c r="BX1449" s="63"/>
      <c r="BY1449" s="63"/>
      <c r="BZ1449" s="63"/>
      <c r="CA1449" s="63"/>
      <c r="CB1449" s="63"/>
      <c r="CC1449" s="63"/>
    </row>
    <row r="1450" spans="1:82" x14ac:dyDescent="0.35">
      <c r="A1450" s="97"/>
      <c r="B1450" s="82"/>
      <c r="C1450" s="82"/>
      <c r="D1450" s="82"/>
      <c r="E1450" s="82"/>
      <c r="F1450" s="63"/>
      <c r="G1450" s="63"/>
      <c r="H1450" s="63"/>
      <c r="I1450" s="63"/>
      <c r="J1450" s="63"/>
      <c r="K1450" s="63"/>
      <c r="L1450" s="63"/>
      <c r="M1450" s="63"/>
      <c r="N1450" s="63"/>
      <c r="O1450" s="63"/>
      <c r="P1450" s="63"/>
      <c r="Q1450" s="63"/>
      <c r="R1450" s="63"/>
      <c r="S1450" s="63"/>
      <c r="T1450" s="63"/>
      <c r="U1450" s="63"/>
      <c r="X1450" s="63"/>
      <c r="Y1450" s="63"/>
      <c r="Z1450" s="63"/>
      <c r="AA1450" s="63"/>
      <c r="AB1450" s="63"/>
      <c r="AC1450" s="63"/>
      <c r="AD1450" s="63"/>
      <c r="AE1450" s="110"/>
      <c r="AF1450" s="63"/>
      <c r="AG1450" s="63"/>
      <c r="AH1450" s="63"/>
      <c r="AI1450" s="63"/>
      <c r="AJ1450" s="63"/>
      <c r="AK1450" s="63"/>
      <c r="AL1450" s="63"/>
      <c r="AM1450" s="63"/>
      <c r="AN1450" s="63"/>
      <c r="AO1450" s="63"/>
      <c r="AP1450" s="63"/>
      <c r="AQ1450" s="63"/>
      <c r="AT1450" s="63"/>
      <c r="AU1450" s="63"/>
      <c r="AV1450" s="63"/>
      <c r="AW1450" s="63"/>
      <c r="AX1450" s="63"/>
      <c r="AY1450" s="63"/>
      <c r="AZ1450" s="63"/>
      <c r="BA1450" s="63"/>
      <c r="BB1450" s="63"/>
      <c r="BC1450" s="63"/>
      <c r="BD1450" s="63"/>
      <c r="BE1450" s="63"/>
      <c r="BF1450" s="63"/>
      <c r="BG1450" s="63"/>
      <c r="BH1450" s="63"/>
      <c r="BI1450" s="63"/>
      <c r="BJ1450" s="63"/>
      <c r="BK1450" s="63"/>
      <c r="BL1450" s="63"/>
      <c r="BM1450" s="63"/>
      <c r="BN1450" s="63"/>
      <c r="BO1450" s="63"/>
      <c r="BR1450" s="63"/>
      <c r="BS1450" s="63"/>
      <c r="BT1450" s="63"/>
      <c r="BU1450" s="63"/>
      <c r="BV1450" s="63"/>
      <c r="BW1450" s="63"/>
      <c r="BX1450" s="63"/>
      <c r="BY1450" s="63"/>
      <c r="BZ1450" s="63"/>
      <c r="CA1450" s="63"/>
      <c r="CB1450" s="63"/>
      <c r="CC1450" s="63"/>
    </row>
    <row r="1451" spans="1:82" x14ac:dyDescent="0.35">
      <c r="A1451" s="97"/>
      <c r="B1451" s="82"/>
      <c r="C1451" s="82"/>
      <c r="D1451" s="82"/>
      <c r="E1451" s="82"/>
      <c r="F1451" s="63"/>
      <c r="G1451" s="63"/>
      <c r="H1451" s="63"/>
      <c r="I1451" s="63"/>
      <c r="J1451" s="63"/>
      <c r="K1451" s="63"/>
      <c r="L1451" s="63"/>
      <c r="M1451" s="63"/>
      <c r="N1451" s="63"/>
      <c r="O1451" s="63"/>
      <c r="P1451" s="63"/>
      <c r="Q1451" s="63"/>
      <c r="R1451" s="63"/>
      <c r="S1451" s="63"/>
      <c r="T1451" s="63"/>
      <c r="U1451" s="63"/>
      <c r="X1451" s="63"/>
      <c r="Y1451" s="63"/>
      <c r="Z1451" s="63"/>
      <c r="AA1451" s="63"/>
      <c r="AB1451" s="63"/>
      <c r="AC1451" s="63"/>
      <c r="AD1451" s="63"/>
      <c r="AE1451" s="110"/>
      <c r="AF1451" s="63"/>
      <c r="AG1451" s="63"/>
      <c r="AH1451" s="63"/>
      <c r="AI1451" s="63"/>
      <c r="AJ1451" s="63"/>
      <c r="AK1451" s="63"/>
      <c r="AL1451" s="63"/>
      <c r="AM1451" s="63"/>
      <c r="AN1451" s="63"/>
      <c r="AO1451" s="63"/>
      <c r="AP1451" s="63"/>
      <c r="AQ1451" s="63"/>
      <c r="AT1451" s="63"/>
      <c r="AU1451" s="63"/>
      <c r="AV1451" s="63"/>
      <c r="AW1451" s="63"/>
      <c r="AX1451" s="63"/>
      <c r="AY1451" s="63"/>
      <c r="AZ1451" s="63"/>
      <c r="BA1451" s="63"/>
      <c r="BB1451" s="63"/>
      <c r="BC1451" s="63"/>
      <c r="BD1451" s="63"/>
      <c r="BE1451" s="63"/>
      <c r="BF1451" s="63"/>
      <c r="BG1451" s="63"/>
      <c r="BH1451" s="63"/>
      <c r="BI1451" s="63"/>
      <c r="BJ1451" s="63"/>
      <c r="BK1451" s="63"/>
      <c r="BL1451" s="63"/>
      <c r="BM1451" s="63"/>
      <c r="BN1451" s="63"/>
      <c r="BO1451" s="63"/>
      <c r="BR1451" s="63"/>
      <c r="BS1451" s="63"/>
      <c r="BT1451" s="63"/>
      <c r="BU1451" s="63"/>
      <c r="BV1451" s="63"/>
      <c r="BW1451" s="63"/>
      <c r="BX1451" s="63"/>
      <c r="BY1451" s="63"/>
      <c r="BZ1451" s="63"/>
      <c r="CA1451" s="63"/>
      <c r="CB1451" s="63"/>
      <c r="CC1451" s="63"/>
    </row>
    <row r="1452" spans="1:82" x14ac:dyDescent="0.35">
      <c r="A1452" s="97"/>
      <c r="B1452" s="82"/>
      <c r="C1452" s="82"/>
      <c r="D1452" s="82"/>
      <c r="E1452" s="82"/>
      <c r="F1452" s="63"/>
      <c r="G1452" s="63"/>
      <c r="H1452" s="63"/>
      <c r="I1452" s="63"/>
      <c r="J1452" s="63"/>
      <c r="K1452" s="63"/>
      <c r="L1452" s="63"/>
      <c r="M1452" s="63"/>
      <c r="N1452" s="63"/>
      <c r="O1452" s="63"/>
      <c r="P1452" s="63"/>
      <c r="Q1452" s="63"/>
      <c r="R1452" s="63"/>
      <c r="S1452" s="63"/>
      <c r="T1452" s="63"/>
      <c r="U1452" s="63"/>
      <c r="X1452" s="63"/>
      <c r="Y1452" s="63"/>
      <c r="Z1452" s="63"/>
      <c r="AA1452" s="63"/>
      <c r="AB1452" s="63"/>
      <c r="AC1452" s="63"/>
      <c r="AD1452" s="63"/>
      <c r="AE1452" s="110"/>
      <c r="AF1452" s="63"/>
      <c r="AG1452" s="63"/>
      <c r="AH1452" s="63"/>
      <c r="AI1452" s="63"/>
      <c r="AJ1452" s="63"/>
      <c r="AK1452" s="63"/>
      <c r="AL1452" s="63"/>
      <c r="AM1452" s="63"/>
      <c r="AN1452" s="63"/>
      <c r="AO1452" s="63"/>
      <c r="AP1452" s="63"/>
      <c r="AQ1452" s="63"/>
      <c r="AT1452" s="63"/>
      <c r="AU1452" s="63"/>
      <c r="AV1452" s="63"/>
      <c r="AW1452" s="63"/>
      <c r="AX1452" s="63"/>
      <c r="AY1452" s="63"/>
      <c r="AZ1452" s="63"/>
      <c r="BA1452" s="63"/>
      <c r="BB1452" s="63"/>
      <c r="BC1452" s="63"/>
      <c r="BD1452" s="63"/>
      <c r="BE1452" s="63"/>
      <c r="BF1452" s="63"/>
      <c r="BG1452" s="63"/>
      <c r="BH1452" s="63"/>
      <c r="BI1452" s="63"/>
      <c r="BJ1452" s="63"/>
      <c r="BK1452" s="63"/>
      <c r="BL1452" s="63"/>
      <c r="BM1452" s="63"/>
      <c r="BN1452" s="63"/>
      <c r="BO1452" s="63"/>
      <c r="BR1452" s="63"/>
      <c r="BS1452" s="63"/>
      <c r="BT1452" s="63"/>
      <c r="BU1452" s="63"/>
      <c r="BV1452" s="63"/>
      <c r="BW1452" s="63"/>
      <c r="BX1452" s="63"/>
      <c r="BY1452" s="63"/>
      <c r="BZ1452" s="63"/>
      <c r="CA1452" s="63"/>
      <c r="CB1452" s="63"/>
      <c r="CC1452" s="63"/>
    </row>
    <row r="1453" spans="1:82" x14ac:dyDescent="0.35">
      <c r="A1453" s="97"/>
      <c r="B1453" s="82"/>
      <c r="C1453" s="82"/>
      <c r="D1453" s="82"/>
      <c r="E1453" s="82"/>
      <c r="F1453" s="63"/>
      <c r="G1453" s="63"/>
      <c r="H1453" s="63"/>
      <c r="I1453" s="63"/>
      <c r="J1453" s="63"/>
      <c r="K1453" s="63"/>
      <c r="L1453" s="63"/>
      <c r="M1453" s="63"/>
      <c r="N1453" s="63"/>
      <c r="O1453" s="63"/>
      <c r="P1453" s="63"/>
      <c r="Q1453" s="63"/>
      <c r="R1453" s="63"/>
      <c r="S1453" s="63"/>
      <c r="T1453" s="63"/>
      <c r="U1453" s="63"/>
      <c r="X1453" s="63"/>
      <c r="Y1453" s="63"/>
      <c r="Z1453" s="63"/>
      <c r="AA1453" s="63"/>
      <c r="AB1453" s="63"/>
      <c r="AC1453" s="63"/>
      <c r="AD1453" s="63"/>
      <c r="AE1453" s="110"/>
      <c r="AF1453" s="63"/>
      <c r="AG1453" s="63"/>
      <c r="AH1453" s="63"/>
      <c r="AI1453" s="63"/>
      <c r="AJ1453" s="63"/>
      <c r="AK1453" s="63"/>
      <c r="AL1453" s="63"/>
      <c r="AM1453" s="63"/>
      <c r="AN1453" s="63"/>
      <c r="AO1453" s="63"/>
      <c r="AP1453" s="63"/>
      <c r="AQ1453" s="63"/>
      <c r="AT1453" s="63"/>
      <c r="AU1453" s="63"/>
      <c r="AV1453" s="63"/>
      <c r="AW1453" s="63"/>
      <c r="AX1453" s="63"/>
      <c r="AY1453" s="63"/>
      <c r="AZ1453" s="63"/>
      <c r="BA1453" s="63"/>
      <c r="BB1453" s="63"/>
      <c r="BC1453" s="63"/>
      <c r="BD1453" s="63"/>
      <c r="BE1453" s="63"/>
      <c r="BF1453" s="63"/>
      <c r="BG1453" s="63"/>
      <c r="BH1453" s="63"/>
      <c r="BI1453" s="63"/>
      <c r="BJ1453" s="63"/>
      <c r="BK1453" s="63"/>
      <c r="BL1453" s="63"/>
      <c r="BM1453" s="63"/>
      <c r="BN1453" s="63"/>
      <c r="BO1453" s="63"/>
      <c r="BR1453" s="63"/>
      <c r="BS1453" s="63"/>
      <c r="BT1453" s="63"/>
      <c r="BU1453" s="63"/>
      <c r="BV1453" s="63"/>
      <c r="BW1453" s="63"/>
      <c r="BX1453" s="63"/>
      <c r="BY1453" s="63"/>
      <c r="BZ1453" s="63"/>
      <c r="CA1453" s="63"/>
      <c r="CB1453" s="63"/>
      <c r="CC1453" s="63"/>
    </row>
    <row r="1454" spans="1:82" x14ac:dyDescent="0.35">
      <c r="A1454" s="97"/>
      <c r="B1454" s="82"/>
      <c r="C1454" s="82"/>
      <c r="D1454" s="82"/>
      <c r="E1454" s="82"/>
      <c r="F1454" s="63"/>
      <c r="G1454" s="63"/>
      <c r="H1454" s="63"/>
      <c r="I1454" s="63"/>
      <c r="J1454" s="63"/>
      <c r="K1454" s="63"/>
      <c r="L1454" s="63"/>
      <c r="M1454" s="63"/>
      <c r="N1454" s="63"/>
      <c r="O1454" s="63"/>
      <c r="P1454" s="63"/>
      <c r="Q1454" s="63"/>
      <c r="R1454" s="63"/>
      <c r="S1454" s="63"/>
      <c r="T1454" s="63"/>
      <c r="U1454" s="63"/>
      <c r="X1454" s="63"/>
      <c r="Y1454" s="63"/>
      <c r="Z1454" s="63"/>
      <c r="AA1454" s="63"/>
      <c r="AB1454" s="63"/>
      <c r="AC1454" s="63"/>
      <c r="AD1454" s="63"/>
      <c r="AE1454" s="110"/>
      <c r="AF1454" s="63"/>
      <c r="AG1454" s="63"/>
      <c r="AH1454" s="63"/>
      <c r="AI1454" s="63"/>
      <c r="AJ1454" s="63"/>
      <c r="AK1454" s="63"/>
      <c r="AL1454" s="63"/>
      <c r="AM1454" s="63"/>
      <c r="AN1454" s="63"/>
      <c r="AO1454" s="63"/>
      <c r="AP1454" s="63"/>
      <c r="AQ1454" s="63"/>
      <c r="AT1454" s="63"/>
      <c r="AU1454" s="63"/>
      <c r="AV1454" s="63"/>
      <c r="AW1454" s="63"/>
      <c r="AX1454" s="63"/>
      <c r="AY1454" s="63"/>
      <c r="AZ1454" s="63"/>
      <c r="BA1454" s="63"/>
      <c r="BB1454" s="63"/>
      <c r="BC1454" s="63"/>
      <c r="BD1454" s="63"/>
      <c r="BE1454" s="63"/>
      <c r="BF1454" s="63"/>
      <c r="BG1454" s="63"/>
      <c r="BH1454" s="63"/>
      <c r="BI1454" s="63"/>
      <c r="BJ1454" s="63"/>
      <c r="BK1454" s="63"/>
      <c r="BL1454" s="63"/>
      <c r="BM1454" s="63"/>
      <c r="BN1454" s="63"/>
      <c r="BO1454" s="63"/>
      <c r="BR1454" s="63"/>
      <c r="BS1454" s="63"/>
      <c r="BT1454" s="63"/>
      <c r="BU1454" s="63"/>
      <c r="BV1454" s="63"/>
      <c r="BW1454" s="63"/>
      <c r="BX1454" s="63"/>
      <c r="BY1454" s="63"/>
      <c r="BZ1454" s="63"/>
      <c r="CA1454" s="63"/>
      <c r="CB1454" s="63"/>
      <c r="CC1454" s="63"/>
    </row>
    <row r="1455" spans="1:82" s="100" customFormat="1" x14ac:dyDescent="0.35">
      <c r="A1455" s="98"/>
      <c r="B1455" s="99"/>
      <c r="C1455" s="99"/>
      <c r="D1455" s="99"/>
      <c r="E1455" s="99"/>
      <c r="V1455" s="63"/>
      <c r="W1455" s="63"/>
      <c r="AE1455" s="101"/>
      <c r="AR1455" s="63"/>
      <c r="AS1455" s="63"/>
      <c r="AT1455" s="102"/>
      <c r="BO1455" s="102"/>
      <c r="BP1455" s="63"/>
      <c r="BQ1455" s="63"/>
      <c r="CD1455" s="63"/>
    </row>
    <row r="1456" spans="1:82" s="78" customFormat="1" x14ac:dyDescent="0.35">
      <c r="A1456" s="104"/>
      <c r="B1456" s="105"/>
      <c r="C1456" s="105"/>
      <c r="D1456" s="105"/>
      <c r="E1456" s="105"/>
      <c r="V1456" s="63"/>
      <c r="W1456" s="63"/>
      <c r="AE1456" s="79"/>
      <c r="AR1456" s="63"/>
      <c r="AS1456" s="63"/>
      <c r="AT1456" s="103"/>
      <c r="BO1456" s="103"/>
      <c r="BP1456" s="63"/>
      <c r="BQ1456" s="63"/>
      <c r="CD1456" s="63"/>
    </row>
    <row r="1457" spans="1:81" x14ac:dyDescent="0.35">
      <c r="A1457" s="97"/>
      <c r="B1457" s="82"/>
      <c r="C1457" s="82"/>
      <c r="D1457" s="82"/>
      <c r="E1457" s="82"/>
      <c r="F1457" s="63"/>
      <c r="G1457" s="63"/>
      <c r="H1457" s="63"/>
      <c r="I1457" s="63"/>
      <c r="J1457" s="63"/>
      <c r="K1457" s="63"/>
      <c r="L1457" s="63"/>
      <c r="M1457" s="63"/>
      <c r="N1457" s="63"/>
      <c r="O1457" s="63"/>
      <c r="P1457" s="63"/>
      <c r="Q1457" s="63"/>
      <c r="R1457" s="63"/>
      <c r="S1457" s="63"/>
      <c r="T1457" s="63"/>
      <c r="U1457" s="63"/>
      <c r="X1457" s="63"/>
      <c r="Y1457" s="63"/>
      <c r="Z1457" s="63"/>
      <c r="AA1457" s="63"/>
      <c r="AB1457" s="63"/>
      <c r="AC1457" s="63"/>
      <c r="AD1457" s="63"/>
      <c r="AE1457" s="110"/>
      <c r="AF1457" s="63"/>
      <c r="AG1457" s="63"/>
      <c r="AH1457" s="63"/>
      <c r="AI1457" s="63"/>
      <c r="AJ1457" s="63"/>
      <c r="AK1457" s="63"/>
      <c r="AL1457" s="63"/>
      <c r="AM1457" s="63"/>
      <c r="AN1457" s="63"/>
      <c r="AO1457" s="63"/>
      <c r="AP1457" s="63"/>
      <c r="AQ1457" s="63"/>
      <c r="AT1457" s="63"/>
      <c r="AU1457" s="63"/>
      <c r="AV1457" s="63"/>
      <c r="AW1457" s="63"/>
      <c r="AX1457" s="63"/>
      <c r="AY1457" s="63"/>
      <c r="AZ1457" s="63"/>
      <c r="BA1457" s="63"/>
      <c r="BB1457" s="63"/>
      <c r="BC1457" s="63"/>
      <c r="BD1457" s="63"/>
      <c r="BE1457" s="63"/>
      <c r="BF1457" s="63"/>
      <c r="BG1457" s="63"/>
      <c r="BH1457" s="63"/>
      <c r="BI1457" s="63"/>
      <c r="BJ1457" s="63"/>
      <c r="BK1457" s="63"/>
      <c r="BL1457" s="63"/>
      <c r="BM1457" s="63"/>
      <c r="BN1457" s="63"/>
      <c r="BO1457" s="63"/>
      <c r="BR1457" s="63"/>
      <c r="BS1457" s="63"/>
      <c r="BT1457" s="63"/>
      <c r="BU1457" s="63"/>
      <c r="BV1457" s="63"/>
      <c r="BW1457" s="63"/>
      <c r="BX1457" s="63"/>
      <c r="BY1457" s="63"/>
      <c r="BZ1457" s="63"/>
      <c r="CA1457" s="63"/>
      <c r="CB1457" s="63"/>
      <c r="CC1457" s="63"/>
    </row>
    <row r="1458" spans="1:81" x14ac:dyDescent="0.35">
      <c r="A1458" s="97"/>
      <c r="B1458" s="82"/>
      <c r="C1458" s="82"/>
      <c r="D1458" s="82"/>
      <c r="E1458" s="82"/>
      <c r="F1458" s="63"/>
      <c r="G1458" s="63"/>
      <c r="H1458" s="63"/>
      <c r="I1458" s="63"/>
      <c r="J1458" s="63"/>
      <c r="K1458" s="63"/>
      <c r="L1458" s="63"/>
      <c r="M1458" s="63"/>
      <c r="N1458" s="63"/>
      <c r="O1458" s="63"/>
      <c r="P1458" s="63"/>
      <c r="Q1458" s="63"/>
      <c r="R1458" s="63"/>
      <c r="S1458" s="63"/>
      <c r="T1458" s="63"/>
      <c r="U1458" s="63"/>
      <c r="X1458" s="63"/>
      <c r="Y1458" s="63"/>
      <c r="Z1458" s="63"/>
      <c r="AA1458" s="63"/>
      <c r="AB1458" s="63"/>
      <c r="AC1458" s="63"/>
      <c r="AD1458" s="63"/>
      <c r="AE1458" s="110"/>
      <c r="AF1458" s="63"/>
      <c r="AG1458" s="63"/>
      <c r="AH1458" s="63"/>
      <c r="AI1458" s="63"/>
      <c r="AJ1458" s="63"/>
      <c r="AK1458" s="63"/>
      <c r="AL1458" s="63"/>
      <c r="AM1458" s="63"/>
      <c r="AN1458" s="63"/>
      <c r="AO1458" s="63"/>
      <c r="AP1458" s="63"/>
      <c r="AQ1458" s="63"/>
      <c r="AT1458" s="63"/>
      <c r="AU1458" s="63"/>
      <c r="AV1458" s="63"/>
      <c r="AW1458" s="63"/>
      <c r="AX1458" s="63"/>
      <c r="AY1458" s="63"/>
      <c r="AZ1458" s="63"/>
      <c r="BA1458" s="63"/>
      <c r="BB1458" s="63"/>
      <c r="BC1458" s="63"/>
      <c r="BD1458" s="63"/>
      <c r="BE1458" s="63"/>
      <c r="BF1458" s="63"/>
      <c r="BG1458" s="63"/>
      <c r="BH1458" s="63"/>
      <c r="BI1458" s="63"/>
      <c r="BJ1458" s="63"/>
      <c r="BK1458" s="63"/>
      <c r="BL1458" s="63"/>
      <c r="BM1458" s="63"/>
      <c r="BN1458" s="63"/>
      <c r="BO1458" s="63"/>
      <c r="BR1458" s="63"/>
      <c r="BS1458" s="63"/>
      <c r="BT1458" s="63"/>
      <c r="BU1458" s="63"/>
      <c r="BV1458" s="63"/>
      <c r="BW1458" s="63"/>
      <c r="BX1458" s="63"/>
      <c r="BY1458" s="63"/>
      <c r="BZ1458" s="63"/>
      <c r="CA1458" s="63"/>
      <c r="CB1458" s="63"/>
      <c r="CC1458" s="63"/>
    </row>
    <row r="1459" spans="1:81" x14ac:dyDescent="0.35">
      <c r="A1459" s="97"/>
      <c r="B1459" s="82"/>
      <c r="C1459" s="82"/>
      <c r="D1459" s="82"/>
      <c r="E1459" s="82"/>
      <c r="F1459" s="63"/>
      <c r="G1459" s="63"/>
      <c r="H1459" s="63"/>
      <c r="I1459" s="63"/>
      <c r="J1459" s="63"/>
      <c r="K1459" s="63"/>
      <c r="L1459" s="63"/>
      <c r="M1459" s="63"/>
      <c r="N1459" s="63"/>
      <c r="O1459" s="63"/>
      <c r="P1459" s="63"/>
      <c r="Q1459" s="63"/>
      <c r="R1459" s="63"/>
      <c r="S1459" s="63"/>
      <c r="T1459" s="63"/>
      <c r="U1459" s="63"/>
      <c r="X1459" s="63"/>
      <c r="Y1459" s="63"/>
      <c r="Z1459" s="63"/>
      <c r="AA1459" s="63"/>
      <c r="AB1459" s="63"/>
      <c r="AC1459" s="63"/>
      <c r="AD1459" s="63"/>
      <c r="AE1459" s="110"/>
      <c r="AF1459" s="63"/>
      <c r="AG1459" s="63"/>
      <c r="AH1459" s="63"/>
      <c r="AI1459" s="63"/>
      <c r="AJ1459" s="63"/>
      <c r="AK1459" s="63"/>
      <c r="AL1459" s="63"/>
      <c r="AM1459" s="63"/>
      <c r="AN1459" s="63"/>
      <c r="AO1459" s="63"/>
      <c r="AP1459" s="63"/>
      <c r="AQ1459" s="63"/>
      <c r="AT1459" s="63"/>
      <c r="AU1459" s="63"/>
      <c r="AV1459" s="63"/>
      <c r="AW1459" s="63"/>
      <c r="AX1459" s="63"/>
      <c r="AY1459" s="63"/>
      <c r="AZ1459" s="63"/>
      <c r="BA1459" s="63"/>
      <c r="BB1459" s="63"/>
      <c r="BC1459" s="63"/>
      <c r="BD1459" s="63"/>
      <c r="BE1459" s="63"/>
      <c r="BF1459" s="63"/>
      <c r="BG1459" s="63"/>
      <c r="BH1459" s="63"/>
      <c r="BI1459" s="63"/>
      <c r="BJ1459" s="63"/>
      <c r="BK1459" s="63"/>
      <c r="BL1459" s="63"/>
      <c r="BM1459" s="63"/>
      <c r="BN1459" s="63"/>
      <c r="BO1459" s="63"/>
      <c r="BR1459" s="63"/>
      <c r="BS1459" s="63"/>
      <c r="BT1459" s="63"/>
      <c r="BU1459" s="63"/>
      <c r="BV1459" s="63"/>
      <c r="BW1459" s="63"/>
      <c r="BX1459" s="63"/>
      <c r="BY1459" s="63"/>
      <c r="BZ1459" s="63"/>
      <c r="CA1459" s="63"/>
      <c r="CB1459" s="63"/>
      <c r="CC1459" s="63"/>
    </row>
    <row r="1460" spans="1:81" x14ac:dyDescent="0.35">
      <c r="A1460" s="97"/>
      <c r="B1460" s="82"/>
      <c r="C1460" s="82"/>
      <c r="D1460" s="82"/>
      <c r="E1460" s="82"/>
      <c r="F1460" s="63"/>
      <c r="G1460" s="63"/>
      <c r="H1460" s="63"/>
      <c r="I1460" s="63"/>
      <c r="J1460" s="63"/>
      <c r="K1460" s="63"/>
      <c r="L1460" s="63"/>
      <c r="M1460" s="63"/>
      <c r="N1460" s="63"/>
      <c r="O1460" s="63"/>
      <c r="P1460" s="63"/>
      <c r="Q1460" s="63"/>
      <c r="R1460" s="63"/>
      <c r="S1460" s="63"/>
      <c r="T1460" s="63"/>
      <c r="U1460" s="63"/>
      <c r="X1460" s="63"/>
      <c r="Y1460" s="63"/>
      <c r="Z1460" s="63"/>
      <c r="AA1460" s="63"/>
      <c r="AB1460" s="63"/>
      <c r="AC1460" s="63"/>
      <c r="AD1460" s="63"/>
      <c r="AE1460" s="110"/>
      <c r="AF1460" s="63"/>
      <c r="AG1460" s="63"/>
      <c r="AH1460" s="63"/>
      <c r="AI1460" s="63"/>
      <c r="AJ1460" s="63"/>
      <c r="AK1460" s="63"/>
      <c r="AL1460" s="63"/>
      <c r="AM1460" s="63"/>
      <c r="AN1460" s="63"/>
      <c r="AO1460" s="63"/>
      <c r="AP1460" s="63"/>
      <c r="AQ1460" s="63"/>
      <c r="AT1460" s="63"/>
      <c r="AU1460" s="63"/>
      <c r="AV1460" s="63"/>
      <c r="AW1460" s="63"/>
      <c r="AX1460" s="63"/>
      <c r="AY1460" s="63"/>
      <c r="AZ1460" s="63"/>
      <c r="BA1460" s="63"/>
      <c r="BB1460" s="63"/>
      <c r="BC1460" s="63"/>
      <c r="BD1460" s="63"/>
      <c r="BE1460" s="63"/>
      <c r="BF1460" s="63"/>
      <c r="BG1460" s="63"/>
      <c r="BH1460" s="63"/>
      <c r="BI1460" s="63"/>
      <c r="BJ1460" s="63"/>
      <c r="BK1460" s="63"/>
      <c r="BL1460" s="63"/>
      <c r="BM1460" s="63"/>
      <c r="BN1460" s="63"/>
      <c r="BO1460" s="63"/>
      <c r="BR1460" s="63"/>
      <c r="BS1460" s="63"/>
      <c r="BT1460" s="63"/>
      <c r="BU1460" s="63"/>
      <c r="BV1460" s="63"/>
      <c r="BW1460" s="63"/>
      <c r="BX1460" s="63"/>
      <c r="BY1460" s="63"/>
      <c r="BZ1460" s="63"/>
      <c r="CA1460" s="63"/>
      <c r="CB1460" s="63"/>
      <c r="CC1460" s="63"/>
    </row>
    <row r="1461" spans="1:81" x14ac:dyDescent="0.35">
      <c r="A1461" s="97"/>
      <c r="B1461" s="82"/>
      <c r="C1461" s="82"/>
      <c r="D1461" s="82"/>
      <c r="E1461" s="82"/>
      <c r="F1461" s="63"/>
      <c r="G1461" s="63"/>
      <c r="H1461" s="63"/>
      <c r="I1461" s="63"/>
      <c r="J1461" s="63"/>
      <c r="K1461" s="63"/>
      <c r="L1461" s="63"/>
      <c r="M1461" s="63"/>
      <c r="N1461" s="63"/>
      <c r="O1461" s="63"/>
      <c r="P1461" s="63"/>
      <c r="Q1461" s="63"/>
      <c r="R1461" s="63"/>
      <c r="S1461" s="63"/>
      <c r="T1461" s="63"/>
      <c r="U1461" s="63"/>
      <c r="X1461" s="63"/>
      <c r="Y1461" s="63"/>
      <c r="Z1461" s="63"/>
      <c r="AA1461" s="63"/>
      <c r="AB1461" s="63"/>
      <c r="AC1461" s="63"/>
      <c r="AD1461" s="63"/>
      <c r="AE1461" s="110"/>
      <c r="AF1461" s="63"/>
      <c r="AG1461" s="63"/>
      <c r="AH1461" s="63"/>
      <c r="AI1461" s="63"/>
      <c r="AJ1461" s="63"/>
      <c r="AK1461" s="63"/>
      <c r="AL1461" s="63"/>
      <c r="AM1461" s="63"/>
      <c r="AN1461" s="63"/>
      <c r="AO1461" s="63"/>
      <c r="AP1461" s="63"/>
      <c r="AQ1461" s="63"/>
      <c r="AT1461" s="63"/>
      <c r="AU1461" s="63"/>
      <c r="AV1461" s="63"/>
      <c r="AW1461" s="63"/>
      <c r="AX1461" s="63"/>
      <c r="AY1461" s="63"/>
      <c r="AZ1461" s="63"/>
      <c r="BA1461" s="63"/>
      <c r="BB1461" s="63"/>
      <c r="BC1461" s="63"/>
      <c r="BD1461" s="63"/>
      <c r="BE1461" s="63"/>
      <c r="BF1461" s="63"/>
      <c r="BG1461" s="63"/>
      <c r="BH1461" s="63"/>
      <c r="BI1461" s="63"/>
      <c r="BJ1461" s="63"/>
      <c r="BK1461" s="63"/>
      <c r="BL1461" s="63"/>
      <c r="BM1461" s="63"/>
      <c r="BN1461" s="63"/>
      <c r="BO1461" s="63"/>
      <c r="BR1461" s="63"/>
      <c r="BS1461" s="63"/>
      <c r="BT1461" s="63"/>
      <c r="BU1461" s="63"/>
      <c r="BV1461" s="63"/>
      <c r="BW1461" s="63"/>
      <c r="BX1461" s="63"/>
      <c r="BY1461" s="63"/>
      <c r="BZ1461" s="63"/>
      <c r="CA1461" s="63"/>
      <c r="CB1461" s="63"/>
      <c r="CC1461" s="63"/>
    </row>
    <row r="1462" spans="1:81" x14ac:dyDescent="0.35">
      <c r="A1462" s="97"/>
      <c r="B1462" s="82"/>
      <c r="C1462" s="82"/>
      <c r="D1462" s="82"/>
      <c r="E1462" s="82"/>
      <c r="F1462" s="63"/>
      <c r="G1462" s="63"/>
      <c r="H1462" s="63"/>
      <c r="I1462" s="63"/>
      <c r="J1462" s="63"/>
      <c r="K1462" s="63"/>
      <c r="L1462" s="63"/>
      <c r="M1462" s="63"/>
      <c r="N1462" s="63"/>
      <c r="O1462" s="63"/>
      <c r="P1462" s="63"/>
      <c r="Q1462" s="63"/>
      <c r="R1462" s="63"/>
      <c r="S1462" s="63"/>
      <c r="T1462" s="63"/>
      <c r="U1462" s="63"/>
      <c r="X1462" s="63"/>
      <c r="Y1462" s="63"/>
      <c r="Z1462" s="63"/>
      <c r="AA1462" s="63"/>
      <c r="AB1462" s="63"/>
      <c r="AC1462" s="63"/>
      <c r="AD1462" s="63"/>
      <c r="AE1462" s="110"/>
      <c r="AF1462" s="63"/>
      <c r="AG1462" s="63"/>
      <c r="AH1462" s="63"/>
      <c r="AI1462" s="63"/>
      <c r="AJ1462" s="63"/>
      <c r="AK1462" s="63"/>
      <c r="AL1462" s="63"/>
      <c r="AM1462" s="63"/>
      <c r="AN1462" s="63"/>
      <c r="AO1462" s="63"/>
      <c r="AP1462" s="63"/>
      <c r="AQ1462" s="63"/>
      <c r="AT1462" s="63"/>
      <c r="AU1462" s="63"/>
      <c r="AV1462" s="63"/>
      <c r="AW1462" s="63"/>
      <c r="AX1462" s="63"/>
      <c r="AY1462" s="63"/>
      <c r="AZ1462" s="63"/>
      <c r="BA1462" s="63"/>
      <c r="BB1462" s="63"/>
      <c r="BC1462" s="63"/>
      <c r="BD1462" s="63"/>
      <c r="BE1462" s="63"/>
      <c r="BF1462" s="63"/>
      <c r="BG1462" s="63"/>
      <c r="BH1462" s="63"/>
      <c r="BI1462" s="63"/>
      <c r="BJ1462" s="63"/>
      <c r="BK1462" s="63"/>
      <c r="BL1462" s="63"/>
      <c r="BM1462" s="63"/>
      <c r="BN1462" s="63"/>
      <c r="BO1462" s="63"/>
      <c r="BR1462" s="63"/>
      <c r="BS1462" s="63"/>
      <c r="BT1462" s="63"/>
      <c r="BU1462" s="63"/>
      <c r="BV1462" s="63"/>
      <c r="BW1462" s="63"/>
      <c r="BX1462" s="63"/>
      <c r="BY1462" s="63"/>
      <c r="BZ1462" s="63"/>
      <c r="CA1462" s="63"/>
      <c r="CB1462" s="63"/>
      <c r="CC1462" s="63"/>
    </row>
    <row r="1463" spans="1:81" x14ac:dyDescent="0.35">
      <c r="A1463" s="97"/>
      <c r="B1463" s="82"/>
      <c r="C1463" s="82"/>
      <c r="D1463" s="82"/>
      <c r="E1463" s="82"/>
      <c r="F1463" s="63"/>
      <c r="G1463" s="63"/>
      <c r="H1463" s="63"/>
      <c r="I1463" s="63"/>
      <c r="J1463" s="63"/>
      <c r="K1463" s="63"/>
      <c r="L1463" s="63"/>
      <c r="M1463" s="63"/>
      <c r="N1463" s="63"/>
      <c r="O1463" s="63"/>
      <c r="P1463" s="63"/>
      <c r="Q1463" s="63"/>
      <c r="R1463" s="63"/>
      <c r="S1463" s="63"/>
      <c r="T1463" s="63"/>
      <c r="U1463" s="63"/>
      <c r="X1463" s="63"/>
      <c r="Y1463" s="63"/>
      <c r="Z1463" s="63"/>
      <c r="AA1463" s="63"/>
      <c r="AB1463" s="63"/>
      <c r="AC1463" s="63"/>
      <c r="AD1463" s="63"/>
      <c r="AE1463" s="110"/>
      <c r="AF1463" s="63"/>
      <c r="AG1463" s="63"/>
      <c r="AH1463" s="63"/>
      <c r="AI1463" s="63"/>
      <c r="AJ1463" s="63"/>
      <c r="AK1463" s="63"/>
      <c r="AL1463" s="63"/>
      <c r="AM1463" s="63"/>
      <c r="AN1463" s="63"/>
      <c r="AO1463" s="63"/>
      <c r="AP1463" s="63"/>
      <c r="AQ1463" s="63"/>
      <c r="AT1463" s="63"/>
      <c r="AU1463" s="63"/>
      <c r="AV1463" s="63"/>
      <c r="AW1463" s="63"/>
      <c r="AX1463" s="63"/>
      <c r="AY1463" s="63"/>
      <c r="AZ1463" s="63"/>
      <c r="BA1463" s="63"/>
      <c r="BB1463" s="63"/>
      <c r="BC1463" s="63"/>
      <c r="BD1463" s="63"/>
      <c r="BE1463" s="63"/>
      <c r="BF1463" s="63"/>
      <c r="BG1463" s="63"/>
      <c r="BH1463" s="63"/>
      <c r="BI1463" s="63"/>
      <c r="BJ1463" s="63"/>
      <c r="BK1463" s="63"/>
      <c r="BL1463" s="63"/>
      <c r="BM1463" s="63"/>
      <c r="BN1463" s="63"/>
      <c r="BO1463" s="63"/>
      <c r="BR1463" s="63"/>
      <c r="BS1463" s="63"/>
      <c r="BT1463" s="63"/>
      <c r="BU1463" s="63"/>
      <c r="BV1463" s="63"/>
      <c r="BW1463" s="63"/>
      <c r="BX1463" s="63"/>
      <c r="BY1463" s="63"/>
      <c r="BZ1463" s="63"/>
      <c r="CA1463" s="63"/>
      <c r="CB1463" s="63"/>
      <c r="CC1463" s="63"/>
    </row>
    <row r="1464" spans="1:81" x14ac:dyDescent="0.35">
      <c r="A1464" s="97"/>
      <c r="B1464" s="82"/>
      <c r="C1464" s="82"/>
      <c r="D1464" s="82"/>
      <c r="E1464" s="82"/>
      <c r="F1464" s="63"/>
      <c r="G1464" s="63"/>
      <c r="H1464" s="63"/>
      <c r="I1464" s="63"/>
      <c r="J1464" s="63"/>
      <c r="K1464" s="63"/>
      <c r="L1464" s="63"/>
      <c r="M1464" s="63"/>
      <c r="N1464" s="63"/>
      <c r="O1464" s="63"/>
      <c r="P1464" s="63"/>
      <c r="Q1464" s="63"/>
      <c r="R1464" s="63"/>
      <c r="S1464" s="63"/>
      <c r="T1464" s="63"/>
      <c r="U1464" s="63"/>
      <c r="X1464" s="63"/>
      <c r="Y1464" s="63"/>
      <c r="Z1464" s="63"/>
      <c r="AA1464" s="63"/>
      <c r="AB1464" s="63"/>
      <c r="AC1464" s="63"/>
      <c r="AD1464" s="63"/>
      <c r="AE1464" s="110"/>
      <c r="AF1464" s="63"/>
      <c r="AG1464" s="63"/>
      <c r="AH1464" s="63"/>
      <c r="AI1464" s="63"/>
      <c r="AJ1464" s="63"/>
      <c r="AK1464" s="63"/>
      <c r="AL1464" s="63"/>
      <c r="AM1464" s="63"/>
      <c r="AN1464" s="63"/>
      <c r="AO1464" s="63"/>
      <c r="AP1464" s="63"/>
      <c r="AQ1464" s="63"/>
      <c r="AT1464" s="63"/>
      <c r="AU1464" s="63"/>
      <c r="AV1464" s="63"/>
      <c r="AW1464" s="63"/>
      <c r="AX1464" s="63"/>
      <c r="AY1464" s="63"/>
      <c r="AZ1464" s="63"/>
      <c r="BA1464" s="63"/>
      <c r="BB1464" s="63"/>
      <c r="BC1464" s="63"/>
      <c r="BD1464" s="63"/>
      <c r="BE1464" s="63"/>
      <c r="BF1464" s="63"/>
      <c r="BG1464" s="63"/>
      <c r="BH1464" s="63"/>
      <c r="BI1464" s="63"/>
      <c r="BJ1464" s="63"/>
      <c r="BK1464" s="63"/>
      <c r="BL1464" s="63"/>
      <c r="BM1464" s="63"/>
      <c r="BN1464" s="63"/>
      <c r="BO1464" s="63"/>
      <c r="BR1464" s="63"/>
      <c r="BS1464" s="63"/>
      <c r="BT1464" s="63"/>
      <c r="BU1464" s="63"/>
      <c r="BV1464" s="63"/>
      <c r="BW1464" s="63"/>
      <c r="BX1464" s="63"/>
      <c r="BY1464" s="63"/>
      <c r="BZ1464" s="63"/>
      <c r="CA1464" s="63"/>
      <c r="CB1464" s="63"/>
      <c r="CC1464" s="63"/>
    </row>
    <row r="1465" spans="1:81" x14ac:dyDescent="0.35">
      <c r="A1465" s="97"/>
      <c r="B1465" s="82"/>
      <c r="C1465" s="82"/>
      <c r="D1465" s="82"/>
      <c r="E1465" s="82"/>
      <c r="F1465" s="63"/>
      <c r="G1465" s="63"/>
      <c r="H1465" s="63"/>
      <c r="I1465" s="63"/>
      <c r="J1465" s="63"/>
      <c r="K1465" s="63"/>
      <c r="L1465" s="63"/>
      <c r="M1465" s="63"/>
      <c r="N1465" s="63"/>
      <c r="O1465" s="63"/>
      <c r="P1465" s="63"/>
      <c r="Q1465" s="63"/>
      <c r="R1465" s="63"/>
      <c r="S1465" s="63"/>
      <c r="T1465" s="63"/>
      <c r="U1465" s="63"/>
      <c r="X1465" s="63"/>
      <c r="Y1465" s="63"/>
      <c r="Z1465" s="63"/>
      <c r="AA1465" s="63"/>
      <c r="AB1465" s="63"/>
      <c r="AC1465" s="63"/>
      <c r="AD1465" s="63"/>
      <c r="AE1465" s="110"/>
      <c r="AF1465" s="63"/>
      <c r="AG1465" s="63"/>
      <c r="AH1465" s="63"/>
      <c r="AI1465" s="63"/>
      <c r="AJ1465" s="63"/>
      <c r="AK1465" s="63"/>
      <c r="AL1465" s="63"/>
      <c r="AM1465" s="63"/>
      <c r="AN1465" s="63"/>
      <c r="AO1465" s="63"/>
      <c r="AP1465" s="63"/>
      <c r="AQ1465" s="63"/>
      <c r="AT1465" s="63"/>
      <c r="AU1465" s="63"/>
      <c r="AV1465" s="63"/>
      <c r="AW1465" s="63"/>
      <c r="AX1465" s="63"/>
      <c r="AY1465" s="63"/>
      <c r="AZ1465" s="63"/>
      <c r="BA1465" s="63"/>
      <c r="BB1465" s="63"/>
      <c r="BC1465" s="63"/>
      <c r="BD1465" s="63"/>
      <c r="BE1465" s="63"/>
      <c r="BF1465" s="63"/>
      <c r="BG1465" s="63"/>
      <c r="BH1465" s="63"/>
      <c r="BI1465" s="63"/>
      <c r="BJ1465" s="63"/>
      <c r="BK1465" s="63"/>
      <c r="BL1465" s="63"/>
      <c r="BM1465" s="63"/>
      <c r="BN1465" s="63"/>
      <c r="BO1465" s="63"/>
      <c r="BR1465" s="63"/>
      <c r="BS1465" s="63"/>
      <c r="BT1465" s="63"/>
      <c r="BU1465" s="63"/>
      <c r="BV1465" s="63"/>
      <c r="BW1465" s="63"/>
      <c r="BX1465" s="63"/>
      <c r="BY1465" s="63"/>
      <c r="BZ1465" s="63"/>
      <c r="CA1465" s="63"/>
      <c r="CB1465" s="63"/>
      <c r="CC1465" s="63"/>
    </row>
    <row r="1466" spans="1:81" x14ac:dyDescent="0.35">
      <c r="A1466" s="97"/>
      <c r="B1466" s="82"/>
      <c r="C1466" s="82"/>
      <c r="D1466" s="82"/>
      <c r="E1466" s="82"/>
      <c r="F1466" s="63"/>
      <c r="G1466" s="63"/>
      <c r="H1466" s="63"/>
      <c r="I1466" s="63"/>
      <c r="J1466" s="63"/>
      <c r="K1466" s="63"/>
      <c r="L1466" s="63"/>
      <c r="M1466" s="63"/>
      <c r="N1466" s="63"/>
      <c r="O1466" s="63"/>
      <c r="P1466" s="63"/>
      <c r="Q1466" s="63"/>
      <c r="R1466" s="63"/>
      <c r="S1466" s="63"/>
      <c r="T1466" s="63"/>
      <c r="U1466" s="63"/>
      <c r="X1466" s="63"/>
      <c r="Y1466" s="63"/>
      <c r="Z1466" s="63"/>
      <c r="AA1466" s="63"/>
      <c r="AB1466" s="63"/>
      <c r="AC1466" s="63"/>
      <c r="AD1466" s="63"/>
      <c r="AE1466" s="110"/>
      <c r="AF1466" s="63"/>
      <c r="AG1466" s="63"/>
      <c r="AH1466" s="63"/>
      <c r="AI1466" s="63"/>
      <c r="AJ1466" s="63"/>
      <c r="AK1466" s="63"/>
      <c r="AL1466" s="63"/>
      <c r="AM1466" s="63"/>
      <c r="AN1466" s="63"/>
      <c r="AO1466" s="63"/>
      <c r="AP1466" s="63"/>
      <c r="AQ1466" s="63"/>
      <c r="AT1466" s="63"/>
      <c r="AU1466" s="63"/>
      <c r="AV1466" s="63"/>
      <c r="AW1466" s="63"/>
      <c r="AX1466" s="63"/>
      <c r="AY1466" s="63"/>
      <c r="AZ1466" s="63"/>
      <c r="BA1466" s="63"/>
      <c r="BB1466" s="63"/>
      <c r="BC1466" s="63"/>
      <c r="BD1466" s="63"/>
      <c r="BE1466" s="63"/>
      <c r="BF1466" s="63"/>
      <c r="BG1466" s="63"/>
      <c r="BH1466" s="63"/>
      <c r="BI1466" s="63"/>
      <c r="BJ1466" s="63"/>
      <c r="BK1466" s="63"/>
      <c r="BL1466" s="63"/>
      <c r="BM1466" s="63"/>
      <c r="BN1466" s="63"/>
      <c r="BO1466" s="63"/>
      <c r="BR1466" s="63"/>
      <c r="BS1466" s="63"/>
      <c r="BT1466" s="63"/>
      <c r="BU1466" s="63"/>
      <c r="BV1466" s="63"/>
      <c r="BW1466" s="63"/>
      <c r="BX1466" s="63"/>
      <c r="BY1466" s="63"/>
      <c r="BZ1466" s="63"/>
      <c r="CA1466" s="63"/>
      <c r="CB1466" s="63"/>
      <c r="CC1466" s="63"/>
    </row>
    <row r="1467" spans="1:81" x14ac:dyDescent="0.35">
      <c r="A1467" s="97"/>
      <c r="B1467" s="82"/>
      <c r="C1467" s="82"/>
      <c r="D1467" s="82"/>
      <c r="E1467" s="82"/>
      <c r="F1467" s="63"/>
      <c r="G1467" s="63"/>
      <c r="H1467" s="63"/>
      <c r="I1467" s="63"/>
      <c r="J1467" s="63"/>
      <c r="K1467" s="63"/>
      <c r="L1467" s="63"/>
      <c r="M1467" s="63"/>
      <c r="N1467" s="63"/>
      <c r="O1467" s="63"/>
      <c r="P1467" s="63"/>
      <c r="Q1467" s="63"/>
      <c r="R1467" s="63"/>
      <c r="S1467" s="63"/>
      <c r="T1467" s="63"/>
      <c r="U1467" s="63"/>
      <c r="X1467" s="63"/>
      <c r="Y1467" s="63"/>
      <c r="Z1467" s="63"/>
      <c r="AA1467" s="63"/>
      <c r="AB1467" s="63"/>
      <c r="AC1467" s="63"/>
      <c r="AD1467" s="63"/>
      <c r="AE1467" s="110"/>
      <c r="AF1467" s="63"/>
      <c r="AG1467" s="63"/>
      <c r="AH1467" s="63"/>
      <c r="AI1467" s="63"/>
      <c r="AJ1467" s="63"/>
      <c r="AK1467" s="63"/>
      <c r="AL1467" s="63"/>
      <c r="AM1467" s="63"/>
      <c r="AN1467" s="63"/>
      <c r="AO1467" s="63"/>
      <c r="AP1467" s="63"/>
      <c r="AQ1467" s="63"/>
      <c r="AT1467" s="63"/>
      <c r="AU1467" s="63"/>
      <c r="AV1467" s="63"/>
      <c r="AW1467" s="63"/>
      <c r="AX1467" s="63"/>
      <c r="AY1467" s="63"/>
      <c r="AZ1467" s="63"/>
      <c r="BA1467" s="63"/>
      <c r="BB1467" s="63"/>
      <c r="BC1467" s="63"/>
      <c r="BD1467" s="63"/>
      <c r="BE1467" s="63"/>
      <c r="BF1467" s="63"/>
      <c r="BG1467" s="63"/>
      <c r="BH1467" s="63"/>
      <c r="BI1467" s="63"/>
      <c r="BJ1467" s="63"/>
      <c r="BK1467" s="63"/>
      <c r="BL1467" s="63"/>
      <c r="BM1467" s="63"/>
      <c r="BN1467" s="63"/>
      <c r="BO1467" s="63"/>
      <c r="BR1467" s="63"/>
      <c r="BS1467" s="63"/>
      <c r="BT1467" s="63"/>
      <c r="BU1467" s="63"/>
      <c r="BV1467" s="63"/>
      <c r="BW1467" s="63"/>
      <c r="BX1467" s="63"/>
      <c r="BY1467" s="63"/>
      <c r="BZ1467" s="63"/>
      <c r="CA1467" s="63"/>
      <c r="CB1467" s="63"/>
      <c r="CC1467" s="63"/>
    </row>
    <row r="1468" spans="1:81" x14ac:dyDescent="0.35">
      <c r="A1468" s="97"/>
      <c r="B1468" s="82"/>
      <c r="C1468" s="82"/>
      <c r="D1468" s="82"/>
      <c r="E1468" s="82"/>
      <c r="F1468" s="63"/>
      <c r="G1468" s="63"/>
      <c r="H1468" s="63"/>
      <c r="I1468" s="63"/>
      <c r="J1468" s="63"/>
      <c r="K1468" s="63"/>
      <c r="L1468" s="63"/>
      <c r="M1468" s="63"/>
      <c r="N1468" s="63"/>
      <c r="O1468" s="63"/>
      <c r="P1468" s="63"/>
      <c r="Q1468" s="63"/>
      <c r="R1468" s="63"/>
      <c r="S1468" s="63"/>
      <c r="T1468" s="63"/>
      <c r="U1468" s="63"/>
      <c r="X1468" s="63"/>
      <c r="Y1468" s="63"/>
      <c r="Z1468" s="63"/>
      <c r="AA1468" s="63"/>
      <c r="AB1468" s="63"/>
      <c r="AC1468" s="63"/>
      <c r="AD1468" s="63"/>
      <c r="AE1468" s="110"/>
      <c r="AF1468" s="63"/>
      <c r="AG1468" s="63"/>
      <c r="AH1468" s="63"/>
      <c r="AI1468" s="63"/>
      <c r="AJ1468" s="63"/>
      <c r="AK1468" s="63"/>
      <c r="AL1468" s="63"/>
      <c r="AM1468" s="63"/>
      <c r="AN1468" s="63"/>
      <c r="AO1468" s="63"/>
      <c r="AP1468" s="63"/>
      <c r="AQ1468" s="63"/>
      <c r="AT1468" s="63"/>
      <c r="AU1468" s="63"/>
      <c r="AV1468" s="63"/>
      <c r="AW1468" s="63"/>
      <c r="AX1468" s="63"/>
      <c r="AY1468" s="63"/>
      <c r="AZ1468" s="63"/>
      <c r="BA1468" s="63"/>
      <c r="BB1468" s="63"/>
      <c r="BC1468" s="63"/>
      <c r="BD1468" s="63"/>
      <c r="BE1468" s="63"/>
      <c r="BF1468" s="63"/>
      <c r="BG1468" s="63"/>
      <c r="BH1468" s="63"/>
      <c r="BI1468" s="63"/>
      <c r="BJ1468" s="63"/>
      <c r="BK1468" s="63"/>
      <c r="BL1468" s="63"/>
      <c r="BM1468" s="63"/>
      <c r="BN1468" s="63"/>
      <c r="BO1468" s="63"/>
      <c r="BR1468" s="63"/>
      <c r="BS1468" s="63"/>
      <c r="BT1468" s="63"/>
      <c r="BU1468" s="63"/>
      <c r="BV1468" s="63"/>
      <c r="BW1468" s="63"/>
      <c r="BX1468" s="63"/>
      <c r="BY1468" s="63"/>
      <c r="BZ1468" s="63"/>
      <c r="CA1468" s="63"/>
      <c r="CB1468" s="63"/>
      <c r="CC1468" s="63"/>
    </row>
    <row r="1469" spans="1:81" x14ac:dyDescent="0.35">
      <c r="A1469" s="97"/>
      <c r="B1469" s="82"/>
      <c r="C1469" s="82"/>
      <c r="D1469" s="82"/>
      <c r="E1469" s="82"/>
      <c r="F1469" s="63"/>
      <c r="G1469" s="63"/>
      <c r="H1469" s="63"/>
      <c r="I1469" s="63"/>
      <c r="J1469" s="63"/>
      <c r="K1469" s="63"/>
      <c r="L1469" s="63"/>
      <c r="M1469" s="63"/>
      <c r="N1469" s="63"/>
      <c r="O1469" s="63"/>
      <c r="P1469" s="63"/>
      <c r="Q1469" s="63"/>
      <c r="R1469" s="63"/>
      <c r="S1469" s="63"/>
      <c r="T1469" s="63"/>
      <c r="U1469" s="63"/>
      <c r="X1469" s="63"/>
      <c r="Y1469" s="63"/>
      <c r="Z1469" s="63"/>
      <c r="AA1469" s="63"/>
      <c r="AB1469" s="63"/>
      <c r="AC1469" s="63"/>
      <c r="AD1469" s="63"/>
      <c r="AE1469" s="110"/>
      <c r="AF1469" s="63"/>
      <c r="AG1469" s="63"/>
      <c r="AH1469" s="63"/>
      <c r="AI1469" s="63"/>
      <c r="AJ1469" s="63"/>
      <c r="AK1469" s="63"/>
      <c r="AL1469" s="63"/>
      <c r="AM1469" s="63"/>
      <c r="AN1469" s="63"/>
      <c r="AO1469" s="63"/>
      <c r="AP1469" s="63"/>
      <c r="AQ1469" s="63"/>
      <c r="AT1469" s="63"/>
      <c r="AU1469" s="63"/>
      <c r="AV1469" s="63"/>
      <c r="AW1469" s="63"/>
      <c r="AX1469" s="63"/>
      <c r="AY1469" s="63"/>
      <c r="AZ1469" s="63"/>
      <c r="BA1469" s="63"/>
      <c r="BB1469" s="63"/>
      <c r="BC1469" s="63"/>
      <c r="BD1469" s="63"/>
      <c r="BE1469" s="63"/>
      <c r="BF1469" s="63"/>
      <c r="BG1469" s="63"/>
      <c r="BH1469" s="63"/>
      <c r="BI1469" s="63"/>
      <c r="BJ1469" s="63"/>
      <c r="BK1469" s="63"/>
      <c r="BL1469" s="63"/>
      <c r="BM1469" s="63"/>
      <c r="BN1469" s="63"/>
      <c r="BO1469" s="63"/>
      <c r="BR1469" s="63"/>
      <c r="BS1469" s="63"/>
      <c r="BT1469" s="63"/>
      <c r="BU1469" s="63"/>
      <c r="BV1469" s="63"/>
      <c r="BW1469" s="63"/>
      <c r="BX1469" s="63"/>
      <c r="BY1469" s="63"/>
      <c r="BZ1469" s="63"/>
      <c r="CA1469" s="63"/>
      <c r="CB1469" s="63"/>
      <c r="CC1469" s="63"/>
    </row>
    <row r="1470" spans="1:81" x14ac:dyDescent="0.35">
      <c r="A1470" s="97"/>
      <c r="B1470" s="82"/>
      <c r="C1470" s="82"/>
      <c r="D1470" s="82"/>
      <c r="E1470" s="82"/>
      <c r="F1470" s="63"/>
      <c r="G1470" s="63"/>
      <c r="H1470" s="63"/>
      <c r="I1470" s="63"/>
      <c r="J1470" s="63"/>
      <c r="K1470" s="63"/>
      <c r="L1470" s="63"/>
      <c r="M1470" s="63"/>
      <c r="N1470" s="63"/>
      <c r="O1470" s="63"/>
      <c r="P1470" s="63"/>
      <c r="Q1470" s="63"/>
      <c r="R1470" s="63"/>
      <c r="S1470" s="63"/>
      <c r="T1470" s="63"/>
      <c r="U1470" s="63"/>
      <c r="X1470" s="63"/>
      <c r="Y1470" s="63"/>
      <c r="Z1470" s="63"/>
      <c r="AA1470" s="63"/>
      <c r="AB1470" s="63"/>
      <c r="AC1470" s="63"/>
      <c r="AD1470" s="63"/>
      <c r="AE1470" s="110"/>
      <c r="AF1470" s="63"/>
      <c r="AG1470" s="63"/>
      <c r="AH1470" s="63"/>
      <c r="AI1470" s="63"/>
      <c r="AJ1470" s="63"/>
      <c r="AK1470" s="63"/>
      <c r="AL1470" s="63"/>
      <c r="AM1470" s="63"/>
      <c r="AN1470" s="63"/>
      <c r="AO1470" s="63"/>
      <c r="AP1470" s="63"/>
      <c r="AQ1470" s="63"/>
      <c r="AT1470" s="63"/>
      <c r="AU1470" s="63"/>
      <c r="AV1470" s="63"/>
      <c r="AW1470" s="63"/>
      <c r="AX1470" s="63"/>
      <c r="AY1470" s="63"/>
      <c r="AZ1470" s="63"/>
      <c r="BA1470" s="63"/>
      <c r="BB1470" s="63"/>
      <c r="BC1470" s="63"/>
      <c r="BD1470" s="63"/>
      <c r="BE1470" s="63"/>
      <c r="BF1470" s="63"/>
      <c r="BG1470" s="63"/>
      <c r="BH1470" s="63"/>
      <c r="BI1470" s="63"/>
      <c r="BJ1470" s="63"/>
      <c r="BK1470" s="63"/>
      <c r="BL1470" s="63"/>
      <c r="BM1470" s="63"/>
      <c r="BN1470" s="63"/>
      <c r="BO1470" s="63"/>
      <c r="BR1470" s="63"/>
      <c r="BS1470" s="63"/>
      <c r="BT1470" s="63"/>
      <c r="BU1470" s="63"/>
      <c r="BV1470" s="63"/>
      <c r="BW1470" s="63"/>
      <c r="BX1470" s="63"/>
      <c r="BY1470" s="63"/>
      <c r="BZ1470" s="63"/>
      <c r="CA1470" s="63"/>
      <c r="CB1470" s="63"/>
      <c r="CC1470" s="63"/>
    </row>
    <row r="1471" spans="1:81" x14ac:dyDescent="0.35">
      <c r="A1471" s="97"/>
      <c r="B1471" s="82"/>
      <c r="C1471" s="82"/>
      <c r="D1471" s="82"/>
      <c r="E1471" s="82"/>
      <c r="F1471" s="63"/>
      <c r="G1471" s="63"/>
      <c r="H1471" s="63"/>
      <c r="I1471" s="63"/>
      <c r="J1471" s="63"/>
      <c r="K1471" s="63"/>
      <c r="L1471" s="63"/>
      <c r="M1471" s="63"/>
      <c r="N1471" s="63"/>
      <c r="O1471" s="63"/>
      <c r="P1471" s="63"/>
      <c r="Q1471" s="63"/>
      <c r="R1471" s="63"/>
      <c r="S1471" s="63"/>
      <c r="T1471" s="63"/>
      <c r="U1471" s="63"/>
      <c r="X1471" s="63"/>
      <c r="Y1471" s="63"/>
      <c r="Z1471" s="63"/>
      <c r="AA1471" s="63"/>
      <c r="AB1471" s="63"/>
      <c r="AC1471" s="63"/>
      <c r="AD1471" s="63"/>
      <c r="AE1471" s="110"/>
      <c r="AF1471" s="63"/>
      <c r="AG1471" s="63"/>
      <c r="AH1471" s="63"/>
      <c r="AI1471" s="63"/>
      <c r="AJ1471" s="63"/>
      <c r="AK1471" s="63"/>
      <c r="AL1471" s="63"/>
      <c r="AM1471" s="63"/>
      <c r="AN1471" s="63"/>
      <c r="AO1471" s="63"/>
      <c r="AP1471" s="63"/>
      <c r="AQ1471" s="63"/>
      <c r="AT1471" s="63"/>
      <c r="AU1471" s="63"/>
      <c r="AV1471" s="63"/>
      <c r="AW1471" s="63"/>
      <c r="AX1471" s="63"/>
      <c r="AY1471" s="63"/>
      <c r="AZ1471" s="63"/>
      <c r="BA1471" s="63"/>
      <c r="BB1471" s="63"/>
      <c r="BC1471" s="63"/>
      <c r="BD1471" s="63"/>
      <c r="BE1471" s="63"/>
      <c r="BF1471" s="63"/>
      <c r="BG1471" s="63"/>
      <c r="BH1471" s="63"/>
      <c r="BI1471" s="63"/>
      <c r="BJ1471" s="63"/>
      <c r="BK1471" s="63"/>
      <c r="BL1471" s="63"/>
      <c r="BM1471" s="63"/>
      <c r="BN1471" s="63"/>
      <c r="BO1471" s="63"/>
      <c r="BR1471" s="63"/>
      <c r="BS1471" s="63"/>
      <c r="BT1471" s="63"/>
      <c r="BU1471" s="63"/>
      <c r="BV1471" s="63"/>
      <c r="BW1471" s="63"/>
      <c r="BX1471" s="63"/>
      <c r="BY1471" s="63"/>
      <c r="BZ1471" s="63"/>
      <c r="CA1471" s="63"/>
      <c r="CB1471" s="63"/>
      <c r="CC1471" s="63"/>
    </row>
    <row r="1472" spans="1:81" x14ac:dyDescent="0.35">
      <c r="A1472" s="97"/>
      <c r="B1472" s="82"/>
      <c r="C1472" s="82"/>
      <c r="D1472" s="82"/>
      <c r="E1472" s="82"/>
      <c r="F1472" s="63"/>
      <c r="G1472" s="63"/>
      <c r="H1472" s="63"/>
      <c r="I1472" s="63"/>
      <c r="J1472" s="63"/>
      <c r="K1472" s="63"/>
      <c r="L1472" s="63"/>
      <c r="M1472" s="63"/>
      <c r="N1472" s="63"/>
      <c r="O1472" s="63"/>
      <c r="P1472" s="63"/>
      <c r="Q1472" s="63"/>
      <c r="R1472" s="63"/>
      <c r="S1472" s="63"/>
      <c r="T1472" s="63"/>
      <c r="U1472" s="63"/>
      <c r="X1472" s="63"/>
      <c r="Y1472" s="63"/>
      <c r="Z1472" s="63"/>
      <c r="AA1472" s="63"/>
      <c r="AB1472" s="63"/>
      <c r="AC1472" s="63"/>
      <c r="AD1472" s="63"/>
      <c r="AE1472" s="110"/>
      <c r="AF1472" s="63"/>
      <c r="AG1472" s="63"/>
      <c r="AH1472" s="63"/>
      <c r="AI1472" s="63"/>
      <c r="AJ1472" s="63"/>
      <c r="AK1472" s="63"/>
      <c r="AL1472" s="63"/>
      <c r="AM1472" s="63"/>
      <c r="AN1472" s="63"/>
      <c r="AO1472" s="63"/>
      <c r="AP1472" s="63"/>
      <c r="AQ1472" s="63"/>
      <c r="AT1472" s="63"/>
      <c r="AU1472" s="63"/>
      <c r="AV1472" s="63"/>
      <c r="AW1472" s="63"/>
      <c r="AX1472" s="63"/>
      <c r="AY1472" s="63"/>
      <c r="AZ1472" s="63"/>
      <c r="BA1472" s="63"/>
      <c r="BB1472" s="63"/>
      <c r="BC1472" s="63"/>
      <c r="BD1472" s="63"/>
      <c r="BE1472" s="63"/>
      <c r="BF1472" s="63"/>
      <c r="BG1472" s="63"/>
      <c r="BH1472" s="63"/>
      <c r="BI1472" s="63"/>
      <c r="BJ1472" s="63"/>
      <c r="BK1472" s="63"/>
      <c r="BL1472" s="63"/>
      <c r="BM1472" s="63"/>
      <c r="BN1472" s="63"/>
      <c r="BO1472" s="63"/>
      <c r="BR1472" s="63"/>
      <c r="BS1472" s="63"/>
      <c r="BT1472" s="63"/>
      <c r="BU1472" s="63"/>
      <c r="BV1472" s="63"/>
      <c r="BW1472" s="63"/>
      <c r="BX1472" s="63"/>
      <c r="BY1472" s="63"/>
      <c r="BZ1472" s="63"/>
      <c r="CA1472" s="63"/>
      <c r="CB1472" s="63"/>
      <c r="CC1472" s="63"/>
    </row>
    <row r="1473" spans="1:81" x14ac:dyDescent="0.35">
      <c r="A1473" s="97"/>
      <c r="B1473" s="82"/>
      <c r="C1473" s="82"/>
      <c r="D1473" s="82"/>
      <c r="E1473" s="82"/>
      <c r="F1473" s="63"/>
      <c r="G1473" s="63"/>
      <c r="H1473" s="63"/>
      <c r="I1473" s="63"/>
      <c r="J1473" s="63"/>
      <c r="K1473" s="63"/>
      <c r="L1473" s="63"/>
      <c r="M1473" s="63"/>
      <c r="N1473" s="63"/>
      <c r="O1473" s="63"/>
      <c r="P1473" s="63"/>
      <c r="Q1473" s="63"/>
      <c r="R1473" s="63"/>
      <c r="S1473" s="63"/>
      <c r="T1473" s="63"/>
      <c r="U1473" s="63"/>
      <c r="X1473" s="63"/>
      <c r="Y1473" s="63"/>
      <c r="Z1473" s="63"/>
      <c r="AA1473" s="63"/>
      <c r="AB1473" s="63"/>
      <c r="AC1473" s="63"/>
      <c r="AD1473" s="63"/>
      <c r="AE1473" s="110"/>
      <c r="AF1473" s="63"/>
      <c r="AG1473" s="63"/>
      <c r="AH1473" s="63"/>
      <c r="AI1473" s="63"/>
      <c r="AJ1473" s="63"/>
      <c r="AK1473" s="63"/>
      <c r="AL1473" s="63"/>
      <c r="AM1473" s="63"/>
      <c r="AN1473" s="63"/>
      <c r="AO1473" s="63"/>
      <c r="AP1473" s="63"/>
      <c r="AQ1473" s="63"/>
      <c r="AT1473" s="63"/>
      <c r="AU1473" s="63"/>
      <c r="AV1473" s="63"/>
      <c r="AW1473" s="63"/>
      <c r="AX1473" s="63"/>
      <c r="AY1473" s="63"/>
      <c r="AZ1473" s="63"/>
      <c r="BA1473" s="63"/>
      <c r="BB1473" s="63"/>
      <c r="BC1473" s="63"/>
      <c r="BD1473" s="63"/>
      <c r="BE1473" s="63"/>
      <c r="BF1473" s="63"/>
      <c r="BG1473" s="63"/>
      <c r="BH1473" s="63"/>
      <c r="BI1473" s="63"/>
      <c r="BJ1473" s="63"/>
      <c r="BK1473" s="63"/>
      <c r="BL1473" s="63"/>
      <c r="BM1473" s="63"/>
      <c r="BN1473" s="63"/>
      <c r="BO1473" s="63"/>
      <c r="BR1473" s="63"/>
      <c r="BS1473" s="63"/>
      <c r="BT1473" s="63"/>
      <c r="BU1473" s="63"/>
      <c r="BV1473" s="63"/>
      <c r="BW1473" s="63"/>
      <c r="BX1473" s="63"/>
      <c r="BY1473" s="63"/>
      <c r="BZ1473" s="63"/>
      <c r="CA1473" s="63"/>
      <c r="CB1473" s="63"/>
      <c r="CC1473" s="63"/>
    </row>
    <row r="1474" spans="1:81" x14ac:dyDescent="0.35">
      <c r="A1474" s="97"/>
      <c r="B1474" s="82"/>
      <c r="C1474" s="82"/>
      <c r="D1474" s="82"/>
      <c r="E1474" s="82"/>
      <c r="F1474" s="63"/>
      <c r="G1474" s="63"/>
      <c r="H1474" s="63"/>
      <c r="I1474" s="63"/>
      <c r="J1474" s="63"/>
      <c r="K1474" s="63"/>
      <c r="L1474" s="63"/>
      <c r="M1474" s="63"/>
      <c r="N1474" s="63"/>
      <c r="O1474" s="63"/>
      <c r="P1474" s="63"/>
      <c r="Q1474" s="63"/>
      <c r="R1474" s="63"/>
      <c r="S1474" s="63"/>
      <c r="T1474" s="63"/>
      <c r="U1474" s="63"/>
      <c r="X1474" s="63"/>
      <c r="Y1474" s="63"/>
      <c r="Z1474" s="63"/>
      <c r="AA1474" s="63"/>
      <c r="AB1474" s="63"/>
      <c r="AC1474" s="63"/>
      <c r="AD1474" s="63"/>
      <c r="AE1474" s="110"/>
      <c r="AF1474" s="63"/>
      <c r="AG1474" s="63"/>
      <c r="AH1474" s="63"/>
      <c r="AI1474" s="63"/>
      <c r="AJ1474" s="63"/>
      <c r="AK1474" s="63"/>
      <c r="AL1474" s="63"/>
      <c r="AM1474" s="63"/>
      <c r="AN1474" s="63"/>
      <c r="AO1474" s="63"/>
      <c r="AP1474" s="63"/>
      <c r="AQ1474" s="63"/>
      <c r="AT1474" s="63"/>
      <c r="AU1474" s="63"/>
      <c r="AV1474" s="63"/>
      <c r="AW1474" s="63"/>
      <c r="AX1474" s="63"/>
      <c r="AY1474" s="63"/>
      <c r="AZ1474" s="63"/>
      <c r="BA1474" s="63"/>
      <c r="BB1474" s="63"/>
      <c r="BC1474" s="63"/>
      <c r="BD1474" s="63"/>
      <c r="BE1474" s="63"/>
      <c r="BF1474" s="63"/>
      <c r="BG1474" s="63"/>
      <c r="BH1474" s="63"/>
      <c r="BI1474" s="63"/>
      <c r="BJ1474" s="63"/>
      <c r="BK1474" s="63"/>
      <c r="BL1474" s="63"/>
      <c r="BM1474" s="63"/>
      <c r="BN1474" s="63"/>
      <c r="BO1474" s="63"/>
      <c r="BR1474" s="63"/>
      <c r="BS1474" s="63"/>
      <c r="BT1474" s="63"/>
      <c r="BU1474" s="63"/>
      <c r="BV1474" s="63"/>
      <c r="BW1474" s="63"/>
      <c r="BX1474" s="63"/>
      <c r="BY1474" s="63"/>
      <c r="BZ1474" s="63"/>
      <c r="CA1474" s="63"/>
      <c r="CB1474" s="63"/>
      <c r="CC1474" s="63"/>
    </row>
    <row r="1475" spans="1:81" x14ac:dyDescent="0.35">
      <c r="A1475" s="97"/>
      <c r="B1475" s="82"/>
      <c r="C1475" s="82"/>
      <c r="D1475" s="82"/>
      <c r="E1475" s="82"/>
      <c r="F1475" s="63"/>
      <c r="G1475" s="63"/>
      <c r="H1475" s="63"/>
      <c r="I1475" s="63"/>
      <c r="J1475" s="63"/>
      <c r="K1475" s="63"/>
      <c r="L1475" s="63"/>
      <c r="M1475" s="63"/>
      <c r="N1475" s="63"/>
      <c r="O1475" s="63"/>
      <c r="P1475" s="63"/>
      <c r="Q1475" s="63"/>
      <c r="R1475" s="63"/>
      <c r="S1475" s="63"/>
      <c r="T1475" s="63"/>
      <c r="U1475" s="63"/>
      <c r="X1475" s="63"/>
      <c r="Y1475" s="63"/>
      <c r="Z1475" s="63"/>
      <c r="AA1475" s="63"/>
      <c r="AB1475" s="63"/>
      <c r="AC1475" s="63"/>
      <c r="AD1475" s="63"/>
      <c r="AE1475" s="110"/>
      <c r="AF1475" s="63"/>
      <c r="AG1475" s="63"/>
      <c r="AH1475" s="63"/>
      <c r="AI1475" s="63"/>
      <c r="AJ1475" s="63"/>
      <c r="AK1475" s="63"/>
      <c r="AL1475" s="63"/>
      <c r="AM1475" s="63"/>
      <c r="AN1475" s="63"/>
      <c r="AO1475" s="63"/>
      <c r="AP1475" s="63"/>
      <c r="AQ1475" s="63"/>
      <c r="AT1475" s="63"/>
      <c r="AU1475" s="63"/>
      <c r="AV1475" s="63"/>
      <c r="AW1475" s="63"/>
      <c r="AX1475" s="63"/>
      <c r="AY1475" s="63"/>
      <c r="AZ1475" s="63"/>
      <c r="BA1475" s="63"/>
      <c r="BB1475" s="63"/>
      <c r="BC1475" s="63"/>
      <c r="BD1475" s="63"/>
      <c r="BE1475" s="63"/>
      <c r="BF1475" s="63"/>
      <c r="BG1475" s="63"/>
      <c r="BH1475" s="63"/>
      <c r="BI1475" s="63"/>
      <c r="BJ1475" s="63"/>
      <c r="BK1475" s="63"/>
      <c r="BL1475" s="63"/>
      <c r="BM1475" s="63"/>
      <c r="BN1475" s="63"/>
      <c r="BO1475" s="63"/>
      <c r="BR1475" s="63"/>
      <c r="BS1475" s="63"/>
      <c r="BT1475" s="63"/>
      <c r="BU1475" s="63"/>
      <c r="BV1475" s="63"/>
      <c r="BW1475" s="63"/>
      <c r="BX1475" s="63"/>
      <c r="BY1475" s="63"/>
      <c r="BZ1475" s="63"/>
      <c r="CA1475" s="63"/>
      <c r="CB1475" s="63"/>
      <c r="CC1475" s="63"/>
    </row>
    <row r="1476" spans="1:81" x14ac:dyDescent="0.35">
      <c r="A1476" s="97"/>
      <c r="B1476" s="82"/>
      <c r="C1476" s="82"/>
      <c r="D1476" s="82"/>
      <c r="E1476" s="82"/>
      <c r="F1476" s="63"/>
      <c r="G1476" s="63"/>
      <c r="H1476" s="63"/>
      <c r="I1476" s="63"/>
      <c r="J1476" s="63"/>
      <c r="K1476" s="63"/>
      <c r="L1476" s="63"/>
      <c r="M1476" s="63"/>
      <c r="N1476" s="63"/>
      <c r="O1476" s="63"/>
      <c r="P1476" s="63"/>
      <c r="Q1476" s="63"/>
      <c r="R1476" s="63"/>
      <c r="S1476" s="63"/>
      <c r="T1476" s="63"/>
      <c r="U1476" s="63"/>
      <c r="X1476" s="63"/>
      <c r="Y1476" s="63"/>
      <c r="Z1476" s="63"/>
      <c r="AA1476" s="63"/>
      <c r="AB1476" s="63"/>
      <c r="AC1476" s="63"/>
      <c r="AD1476" s="63"/>
      <c r="AE1476" s="110"/>
      <c r="AF1476" s="63"/>
      <c r="AG1476" s="63"/>
      <c r="AH1476" s="63"/>
      <c r="AI1476" s="63"/>
      <c r="AJ1476" s="63"/>
      <c r="AK1476" s="63"/>
      <c r="AL1476" s="63"/>
      <c r="AM1476" s="63"/>
      <c r="AN1476" s="63"/>
      <c r="AO1476" s="63"/>
      <c r="AP1476" s="63"/>
      <c r="AQ1476" s="63"/>
      <c r="AT1476" s="63"/>
      <c r="AU1476" s="63"/>
      <c r="AV1476" s="63"/>
      <c r="AW1476" s="63"/>
      <c r="AX1476" s="63"/>
      <c r="AY1476" s="63"/>
      <c r="AZ1476" s="63"/>
      <c r="BA1476" s="63"/>
      <c r="BB1476" s="63"/>
      <c r="BC1476" s="63"/>
      <c r="BD1476" s="63"/>
      <c r="BE1476" s="63"/>
      <c r="BF1476" s="63"/>
      <c r="BG1476" s="63"/>
      <c r="BH1476" s="63"/>
      <c r="BI1476" s="63"/>
      <c r="BJ1476" s="63"/>
      <c r="BK1476" s="63"/>
      <c r="BL1476" s="63"/>
      <c r="BM1476" s="63"/>
      <c r="BN1476" s="63"/>
      <c r="BO1476" s="63"/>
      <c r="BR1476" s="63"/>
      <c r="BS1476" s="63"/>
      <c r="BT1476" s="63"/>
      <c r="BU1476" s="63"/>
      <c r="BV1476" s="63"/>
      <c r="BW1476" s="63"/>
      <c r="BX1476" s="63"/>
      <c r="BY1476" s="63"/>
      <c r="BZ1476" s="63"/>
      <c r="CA1476" s="63"/>
      <c r="CB1476" s="63"/>
      <c r="CC1476" s="63"/>
    </row>
    <row r="1477" spans="1:81" x14ac:dyDescent="0.35">
      <c r="A1477" s="97"/>
      <c r="B1477" s="82"/>
      <c r="C1477" s="82"/>
      <c r="D1477" s="82"/>
      <c r="E1477" s="82"/>
      <c r="F1477" s="63"/>
      <c r="G1477" s="63"/>
      <c r="H1477" s="63"/>
      <c r="I1477" s="63"/>
      <c r="J1477" s="63"/>
      <c r="K1477" s="63"/>
      <c r="L1477" s="63"/>
      <c r="M1477" s="63"/>
      <c r="N1477" s="63"/>
      <c r="O1477" s="63"/>
      <c r="P1477" s="63"/>
      <c r="Q1477" s="63"/>
      <c r="R1477" s="63"/>
      <c r="S1477" s="63"/>
      <c r="T1477" s="63"/>
      <c r="U1477" s="63"/>
      <c r="X1477" s="63"/>
      <c r="Y1477" s="63"/>
      <c r="Z1477" s="63"/>
      <c r="AA1477" s="63"/>
      <c r="AB1477" s="63"/>
      <c r="AC1477" s="63"/>
      <c r="AD1477" s="63"/>
      <c r="AE1477" s="110"/>
      <c r="AF1477" s="63"/>
      <c r="AG1477" s="63"/>
      <c r="AH1477" s="63"/>
      <c r="AI1477" s="63"/>
      <c r="AJ1477" s="63"/>
      <c r="AK1477" s="63"/>
      <c r="AL1477" s="63"/>
      <c r="AM1477" s="63"/>
      <c r="AN1477" s="63"/>
      <c r="AO1477" s="63"/>
      <c r="AP1477" s="63"/>
      <c r="AQ1477" s="63"/>
      <c r="AT1477" s="63"/>
      <c r="AU1477" s="63"/>
      <c r="AV1477" s="63"/>
      <c r="AW1477" s="63"/>
      <c r="AX1477" s="63"/>
      <c r="AY1477" s="63"/>
      <c r="AZ1477" s="63"/>
      <c r="BA1477" s="63"/>
      <c r="BB1477" s="63"/>
      <c r="BC1477" s="63"/>
      <c r="BD1477" s="63"/>
      <c r="BE1477" s="63"/>
      <c r="BF1477" s="63"/>
      <c r="BG1477" s="63"/>
      <c r="BH1477" s="63"/>
      <c r="BI1477" s="63"/>
      <c r="BJ1477" s="63"/>
      <c r="BK1477" s="63"/>
      <c r="BL1477" s="63"/>
      <c r="BM1477" s="63"/>
      <c r="BN1477" s="63"/>
      <c r="BO1477" s="63"/>
      <c r="BR1477" s="63"/>
      <c r="BS1477" s="63"/>
      <c r="BT1477" s="63"/>
      <c r="BU1477" s="63"/>
      <c r="BV1477" s="63"/>
      <c r="BW1477" s="63"/>
      <c r="BX1477" s="63"/>
      <c r="BY1477" s="63"/>
      <c r="BZ1477" s="63"/>
      <c r="CA1477" s="63"/>
      <c r="CB1477" s="63"/>
      <c r="CC1477" s="63"/>
    </row>
    <row r="1478" spans="1:81" x14ac:dyDescent="0.35">
      <c r="A1478" s="97"/>
      <c r="B1478" s="82"/>
      <c r="C1478" s="82"/>
      <c r="D1478" s="82"/>
      <c r="E1478" s="82"/>
      <c r="F1478" s="63"/>
      <c r="G1478" s="63"/>
      <c r="H1478" s="63"/>
      <c r="I1478" s="63"/>
      <c r="J1478" s="63"/>
      <c r="K1478" s="63"/>
      <c r="L1478" s="63"/>
      <c r="M1478" s="63"/>
      <c r="N1478" s="63"/>
      <c r="O1478" s="63"/>
      <c r="P1478" s="63"/>
      <c r="Q1478" s="63"/>
      <c r="R1478" s="63"/>
      <c r="S1478" s="63"/>
      <c r="T1478" s="63"/>
      <c r="U1478" s="63"/>
      <c r="X1478" s="63"/>
      <c r="Y1478" s="63"/>
      <c r="Z1478" s="63"/>
      <c r="AA1478" s="63"/>
      <c r="AB1478" s="63"/>
      <c r="AC1478" s="63"/>
      <c r="AD1478" s="63"/>
      <c r="AE1478" s="110"/>
      <c r="AF1478" s="63"/>
      <c r="AG1478" s="63"/>
      <c r="AH1478" s="63"/>
      <c r="AI1478" s="63"/>
      <c r="AJ1478" s="63"/>
      <c r="AK1478" s="63"/>
      <c r="AL1478" s="63"/>
      <c r="AM1478" s="63"/>
      <c r="AN1478" s="63"/>
      <c r="AO1478" s="63"/>
      <c r="AP1478" s="63"/>
      <c r="AQ1478" s="63"/>
      <c r="AT1478" s="63"/>
      <c r="AU1478" s="63"/>
      <c r="AV1478" s="63"/>
      <c r="AW1478" s="63"/>
      <c r="AX1478" s="63"/>
      <c r="AY1478" s="63"/>
      <c r="AZ1478" s="63"/>
      <c r="BA1478" s="63"/>
      <c r="BB1478" s="63"/>
      <c r="BC1478" s="63"/>
      <c r="BD1478" s="63"/>
      <c r="BE1478" s="63"/>
      <c r="BF1478" s="63"/>
      <c r="BG1478" s="63"/>
      <c r="BH1478" s="63"/>
      <c r="BI1478" s="63"/>
      <c r="BJ1478" s="63"/>
      <c r="BK1478" s="63"/>
      <c r="BL1478" s="63"/>
      <c r="BM1478" s="63"/>
      <c r="BN1478" s="63"/>
      <c r="BO1478" s="63"/>
      <c r="BR1478" s="63"/>
      <c r="BS1478" s="63"/>
      <c r="BT1478" s="63"/>
      <c r="BU1478" s="63"/>
      <c r="BV1478" s="63"/>
      <c r="BW1478" s="63"/>
      <c r="BX1478" s="63"/>
      <c r="BY1478" s="63"/>
      <c r="BZ1478" s="63"/>
      <c r="CA1478" s="63"/>
      <c r="CB1478" s="63"/>
      <c r="CC1478" s="63"/>
    </row>
    <row r="1479" spans="1:81" x14ac:dyDescent="0.35">
      <c r="A1479" s="97"/>
      <c r="B1479" s="82"/>
      <c r="C1479" s="82"/>
      <c r="D1479" s="82"/>
      <c r="E1479" s="82"/>
      <c r="F1479" s="63"/>
      <c r="G1479" s="63"/>
      <c r="H1479" s="63"/>
      <c r="I1479" s="63"/>
      <c r="J1479" s="63"/>
      <c r="K1479" s="63"/>
      <c r="L1479" s="63"/>
      <c r="M1479" s="63"/>
      <c r="N1479" s="63"/>
      <c r="O1479" s="63"/>
      <c r="P1479" s="63"/>
      <c r="Q1479" s="63"/>
      <c r="R1479" s="63"/>
      <c r="S1479" s="63"/>
      <c r="T1479" s="63"/>
      <c r="U1479" s="63"/>
      <c r="X1479" s="63"/>
      <c r="Y1479" s="63"/>
      <c r="Z1479" s="63"/>
      <c r="AA1479" s="63"/>
      <c r="AB1479" s="63"/>
      <c r="AC1479" s="63"/>
      <c r="AD1479" s="63"/>
      <c r="AE1479" s="110"/>
      <c r="AF1479" s="63"/>
      <c r="AG1479" s="63"/>
      <c r="AH1479" s="63"/>
      <c r="AI1479" s="63"/>
      <c r="AJ1479" s="63"/>
      <c r="AK1479" s="63"/>
      <c r="AL1479" s="63"/>
      <c r="AM1479" s="63"/>
      <c r="AN1479" s="63"/>
      <c r="AO1479" s="63"/>
      <c r="AP1479" s="63"/>
      <c r="AQ1479" s="63"/>
      <c r="AT1479" s="63"/>
      <c r="AU1479" s="63"/>
      <c r="AV1479" s="63"/>
      <c r="AW1479" s="63"/>
      <c r="AX1479" s="63"/>
      <c r="AY1479" s="63"/>
      <c r="AZ1479" s="63"/>
      <c r="BA1479" s="63"/>
      <c r="BB1479" s="63"/>
      <c r="BC1479" s="63"/>
      <c r="BD1479" s="63"/>
      <c r="BE1479" s="63"/>
      <c r="BF1479" s="63"/>
      <c r="BG1479" s="63"/>
      <c r="BH1479" s="63"/>
      <c r="BI1479" s="63"/>
      <c r="BJ1479" s="63"/>
      <c r="BK1479" s="63"/>
      <c r="BL1479" s="63"/>
      <c r="BM1479" s="63"/>
      <c r="BN1479" s="63"/>
      <c r="BO1479" s="63"/>
      <c r="BR1479" s="63"/>
      <c r="BS1479" s="63"/>
      <c r="BT1479" s="63"/>
      <c r="BU1479" s="63"/>
      <c r="BV1479" s="63"/>
      <c r="BW1479" s="63"/>
      <c r="BX1479" s="63"/>
      <c r="BY1479" s="63"/>
      <c r="BZ1479" s="63"/>
      <c r="CA1479" s="63"/>
      <c r="CB1479" s="63"/>
      <c r="CC1479" s="63"/>
    </row>
    <row r="1480" spans="1:81" x14ac:dyDescent="0.35">
      <c r="A1480" s="97"/>
      <c r="B1480" s="82"/>
      <c r="C1480" s="82"/>
      <c r="D1480" s="82"/>
      <c r="E1480" s="82"/>
      <c r="F1480" s="63"/>
      <c r="G1480" s="63"/>
      <c r="H1480" s="63"/>
      <c r="I1480" s="63"/>
      <c r="J1480" s="63"/>
      <c r="K1480" s="63"/>
      <c r="L1480" s="63"/>
      <c r="M1480" s="63"/>
      <c r="N1480" s="63"/>
      <c r="O1480" s="63"/>
      <c r="P1480" s="63"/>
      <c r="Q1480" s="63"/>
      <c r="R1480" s="63"/>
      <c r="S1480" s="63"/>
      <c r="T1480" s="63"/>
      <c r="U1480" s="63"/>
      <c r="X1480" s="63"/>
      <c r="Y1480" s="63"/>
      <c r="Z1480" s="63"/>
      <c r="AA1480" s="63"/>
      <c r="AB1480" s="63"/>
      <c r="AC1480" s="63"/>
      <c r="AD1480" s="63"/>
      <c r="AE1480" s="110"/>
      <c r="AF1480" s="63"/>
      <c r="AG1480" s="63"/>
      <c r="AH1480" s="63"/>
      <c r="AI1480" s="63"/>
      <c r="AJ1480" s="63"/>
      <c r="AK1480" s="63"/>
      <c r="AL1480" s="63"/>
      <c r="AM1480" s="63"/>
      <c r="AN1480" s="63"/>
      <c r="AO1480" s="63"/>
      <c r="AP1480" s="63"/>
      <c r="AQ1480" s="63"/>
      <c r="AT1480" s="63"/>
      <c r="AU1480" s="63"/>
      <c r="AV1480" s="63"/>
      <c r="AW1480" s="63"/>
      <c r="AX1480" s="63"/>
      <c r="AY1480" s="63"/>
      <c r="AZ1480" s="63"/>
      <c r="BA1480" s="63"/>
      <c r="BB1480" s="63"/>
      <c r="BC1480" s="63"/>
      <c r="BD1480" s="63"/>
      <c r="BE1480" s="63"/>
      <c r="BF1480" s="63"/>
      <c r="BG1480" s="63"/>
      <c r="BH1480" s="63"/>
      <c r="BI1480" s="63"/>
      <c r="BJ1480" s="63"/>
      <c r="BK1480" s="63"/>
      <c r="BL1480" s="63"/>
      <c r="BM1480" s="63"/>
      <c r="BN1480" s="63"/>
      <c r="BO1480" s="63"/>
      <c r="BR1480" s="63"/>
      <c r="BS1480" s="63"/>
      <c r="BT1480" s="63"/>
      <c r="BU1480" s="63"/>
      <c r="BV1480" s="63"/>
      <c r="BW1480" s="63"/>
      <c r="BX1480" s="63"/>
      <c r="BY1480" s="63"/>
      <c r="BZ1480" s="63"/>
      <c r="CA1480" s="63"/>
      <c r="CB1480" s="63"/>
      <c r="CC1480" s="63"/>
    </row>
    <row r="1481" spans="1:81" x14ac:dyDescent="0.35">
      <c r="A1481" s="97"/>
      <c r="B1481" s="82"/>
      <c r="C1481" s="82"/>
      <c r="D1481" s="82"/>
      <c r="E1481" s="82"/>
      <c r="F1481" s="63"/>
      <c r="G1481" s="63"/>
      <c r="H1481" s="63"/>
      <c r="I1481" s="63"/>
      <c r="J1481" s="63"/>
      <c r="K1481" s="63"/>
      <c r="L1481" s="63"/>
      <c r="M1481" s="63"/>
      <c r="N1481" s="63"/>
      <c r="O1481" s="63"/>
      <c r="P1481" s="63"/>
      <c r="Q1481" s="63"/>
      <c r="R1481" s="63"/>
      <c r="S1481" s="63"/>
      <c r="T1481" s="63"/>
      <c r="U1481" s="63"/>
      <c r="X1481" s="63"/>
      <c r="Y1481" s="63"/>
      <c r="Z1481" s="63"/>
      <c r="AA1481" s="63"/>
      <c r="AB1481" s="63"/>
      <c r="AC1481" s="63"/>
      <c r="AD1481" s="63"/>
      <c r="AE1481" s="110"/>
      <c r="AF1481" s="63"/>
      <c r="AG1481" s="63"/>
      <c r="AH1481" s="63"/>
      <c r="AI1481" s="63"/>
      <c r="AJ1481" s="63"/>
      <c r="AK1481" s="63"/>
      <c r="AL1481" s="63"/>
      <c r="AM1481" s="63"/>
      <c r="AN1481" s="63"/>
      <c r="AO1481" s="63"/>
      <c r="AP1481" s="63"/>
      <c r="AQ1481" s="63"/>
      <c r="AT1481" s="63"/>
      <c r="AU1481" s="63"/>
      <c r="AV1481" s="63"/>
      <c r="AW1481" s="63"/>
      <c r="AX1481" s="63"/>
      <c r="AY1481" s="63"/>
      <c r="AZ1481" s="63"/>
      <c r="BA1481" s="63"/>
      <c r="BB1481" s="63"/>
      <c r="BC1481" s="63"/>
      <c r="BD1481" s="63"/>
      <c r="BE1481" s="63"/>
      <c r="BF1481" s="63"/>
      <c r="BG1481" s="63"/>
      <c r="BH1481" s="63"/>
      <c r="BI1481" s="63"/>
      <c r="BJ1481" s="63"/>
      <c r="BK1481" s="63"/>
      <c r="BL1481" s="63"/>
      <c r="BM1481" s="63"/>
      <c r="BN1481" s="63"/>
      <c r="BO1481" s="63"/>
      <c r="BR1481" s="63"/>
      <c r="BS1481" s="63"/>
      <c r="BT1481" s="63"/>
      <c r="BU1481" s="63"/>
      <c r="BV1481" s="63"/>
      <c r="BW1481" s="63"/>
      <c r="BX1481" s="63"/>
      <c r="BY1481" s="63"/>
      <c r="BZ1481" s="63"/>
      <c r="CA1481" s="63"/>
      <c r="CB1481" s="63"/>
      <c r="CC1481" s="63"/>
    </row>
    <row r="1482" spans="1:81" x14ac:dyDescent="0.35">
      <c r="A1482" s="97"/>
      <c r="B1482" s="82"/>
      <c r="C1482" s="82"/>
      <c r="D1482" s="82"/>
      <c r="E1482" s="82"/>
      <c r="F1482" s="63"/>
      <c r="G1482" s="63"/>
      <c r="H1482" s="63"/>
      <c r="I1482" s="63"/>
      <c r="J1482" s="63"/>
      <c r="K1482" s="63"/>
      <c r="L1482" s="63"/>
      <c r="M1482" s="63"/>
      <c r="N1482" s="63"/>
      <c r="O1482" s="63"/>
      <c r="P1482" s="63"/>
      <c r="Q1482" s="63"/>
      <c r="R1482" s="63"/>
      <c r="S1482" s="63"/>
      <c r="T1482" s="63"/>
      <c r="U1482" s="63"/>
      <c r="X1482" s="63"/>
      <c r="Y1482" s="63"/>
      <c r="Z1482" s="63"/>
      <c r="AA1482" s="63"/>
      <c r="AB1482" s="63"/>
      <c r="AC1482" s="63"/>
      <c r="AD1482" s="63"/>
      <c r="AE1482" s="110"/>
      <c r="AF1482" s="63"/>
      <c r="AG1482" s="63"/>
      <c r="AH1482" s="63"/>
      <c r="AI1482" s="63"/>
      <c r="AJ1482" s="63"/>
      <c r="AK1482" s="63"/>
      <c r="AL1482" s="63"/>
      <c r="AM1482" s="63"/>
      <c r="AN1482" s="63"/>
      <c r="AO1482" s="63"/>
      <c r="AP1482" s="63"/>
      <c r="AQ1482" s="63"/>
      <c r="AT1482" s="63"/>
      <c r="AU1482" s="63"/>
      <c r="AV1482" s="63"/>
      <c r="AW1482" s="63"/>
      <c r="AX1482" s="63"/>
      <c r="AY1482" s="63"/>
      <c r="AZ1482" s="63"/>
      <c r="BA1482" s="63"/>
      <c r="BB1482" s="63"/>
      <c r="BC1482" s="63"/>
      <c r="BD1482" s="63"/>
      <c r="BE1482" s="63"/>
      <c r="BF1482" s="63"/>
      <c r="BG1482" s="63"/>
      <c r="BH1482" s="63"/>
      <c r="BI1482" s="63"/>
      <c r="BJ1482" s="63"/>
      <c r="BK1482" s="63"/>
      <c r="BL1482" s="63"/>
      <c r="BM1482" s="63"/>
      <c r="BN1482" s="63"/>
      <c r="BO1482" s="63"/>
      <c r="BR1482" s="63"/>
      <c r="BS1482" s="63"/>
      <c r="BT1482" s="63"/>
      <c r="BU1482" s="63"/>
      <c r="BV1482" s="63"/>
      <c r="BW1482" s="63"/>
      <c r="BX1482" s="63"/>
      <c r="BY1482" s="63"/>
      <c r="BZ1482" s="63"/>
      <c r="CA1482" s="63"/>
      <c r="CB1482" s="63"/>
      <c r="CC1482" s="63"/>
    </row>
    <row r="1483" spans="1:81" x14ac:dyDescent="0.35">
      <c r="A1483" s="97"/>
      <c r="B1483" s="82"/>
      <c r="C1483" s="82"/>
      <c r="D1483" s="82"/>
      <c r="E1483" s="82"/>
      <c r="F1483" s="63"/>
      <c r="G1483" s="63"/>
      <c r="H1483" s="63"/>
      <c r="I1483" s="63"/>
      <c r="J1483" s="63"/>
      <c r="K1483" s="63"/>
      <c r="L1483" s="63"/>
      <c r="M1483" s="63"/>
      <c r="N1483" s="63"/>
      <c r="O1483" s="63"/>
      <c r="P1483" s="63"/>
      <c r="Q1483" s="63"/>
      <c r="R1483" s="63"/>
      <c r="S1483" s="63"/>
      <c r="T1483" s="63"/>
      <c r="U1483" s="63"/>
      <c r="X1483" s="63"/>
      <c r="Y1483" s="63"/>
      <c r="Z1483" s="63"/>
      <c r="AA1483" s="63"/>
      <c r="AB1483" s="63"/>
      <c r="AC1483" s="63"/>
      <c r="AD1483" s="63"/>
      <c r="AE1483" s="110"/>
      <c r="AF1483" s="63"/>
      <c r="AG1483" s="63"/>
      <c r="AH1483" s="63"/>
      <c r="AI1483" s="63"/>
      <c r="AJ1483" s="63"/>
      <c r="AK1483" s="63"/>
      <c r="AL1483" s="63"/>
      <c r="AM1483" s="63"/>
      <c r="AN1483" s="63"/>
      <c r="AO1483" s="63"/>
      <c r="AP1483" s="63"/>
      <c r="AQ1483" s="63"/>
      <c r="AT1483" s="63"/>
      <c r="AU1483" s="63"/>
      <c r="AV1483" s="63"/>
      <c r="AW1483" s="63"/>
      <c r="AX1483" s="63"/>
      <c r="AY1483" s="63"/>
      <c r="AZ1483" s="63"/>
      <c r="BA1483" s="63"/>
      <c r="BB1483" s="63"/>
      <c r="BC1483" s="63"/>
      <c r="BD1483" s="63"/>
      <c r="BE1483" s="63"/>
      <c r="BF1483" s="63"/>
      <c r="BG1483" s="63"/>
      <c r="BH1483" s="63"/>
      <c r="BI1483" s="63"/>
      <c r="BJ1483" s="63"/>
      <c r="BK1483" s="63"/>
      <c r="BL1483" s="63"/>
      <c r="BM1483" s="63"/>
      <c r="BN1483" s="63"/>
      <c r="BO1483" s="63"/>
      <c r="BR1483" s="63"/>
      <c r="BS1483" s="63"/>
      <c r="BT1483" s="63"/>
      <c r="BU1483" s="63"/>
      <c r="BV1483" s="63"/>
      <c r="BW1483" s="63"/>
      <c r="BX1483" s="63"/>
      <c r="BY1483" s="63"/>
      <c r="BZ1483" s="63"/>
      <c r="CA1483" s="63"/>
      <c r="CB1483" s="63"/>
      <c r="CC1483" s="63"/>
    </row>
    <row r="1484" spans="1:81" x14ac:dyDescent="0.35">
      <c r="A1484" s="97"/>
      <c r="B1484" s="82"/>
      <c r="C1484" s="82"/>
      <c r="D1484" s="82"/>
      <c r="E1484" s="82"/>
      <c r="F1484" s="63"/>
      <c r="G1484" s="63"/>
      <c r="H1484" s="63"/>
      <c r="I1484" s="63"/>
      <c r="J1484" s="63"/>
      <c r="K1484" s="63"/>
      <c r="L1484" s="63"/>
      <c r="M1484" s="63"/>
      <c r="N1484" s="63"/>
      <c r="O1484" s="63"/>
      <c r="P1484" s="63"/>
      <c r="Q1484" s="63"/>
      <c r="R1484" s="63"/>
      <c r="S1484" s="63"/>
      <c r="T1484" s="63"/>
      <c r="U1484" s="63"/>
      <c r="X1484" s="63"/>
      <c r="Y1484" s="63"/>
      <c r="Z1484" s="63"/>
      <c r="AA1484" s="63"/>
      <c r="AB1484" s="63"/>
      <c r="AC1484" s="63"/>
      <c r="AD1484" s="63"/>
      <c r="AE1484" s="110"/>
      <c r="AF1484" s="63"/>
      <c r="AG1484" s="63"/>
      <c r="AH1484" s="63"/>
      <c r="AI1484" s="63"/>
      <c r="AJ1484" s="63"/>
      <c r="AK1484" s="63"/>
      <c r="AL1484" s="63"/>
      <c r="AM1484" s="63"/>
      <c r="AN1484" s="63"/>
      <c r="AO1484" s="63"/>
      <c r="AP1484" s="63"/>
      <c r="AQ1484" s="63"/>
      <c r="AT1484" s="63"/>
      <c r="AU1484" s="63"/>
      <c r="AV1484" s="63"/>
      <c r="AW1484" s="63"/>
      <c r="AX1484" s="63"/>
      <c r="AY1484" s="63"/>
      <c r="AZ1484" s="63"/>
      <c r="BA1484" s="63"/>
      <c r="BB1484" s="63"/>
      <c r="BC1484" s="63"/>
      <c r="BD1484" s="63"/>
      <c r="BE1484" s="63"/>
      <c r="BF1484" s="63"/>
      <c r="BG1484" s="63"/>
      <c r="BH1484" s="63"/>
      <c r="BI1484" s="63"/>
      <c r="BJ1484" s="63"/>
      <c r="BK1484" s="63"/>
      <c r="BL1484" s="63"/>
      <c r="BM1484" s="63"/>
      <c r="BN1484" s="63"/>
      <c r="BO1484" s="63"/>
      <c r="BR1484" s="63"/>
      <c r="BS1484" s="63"/>
      <c r="BT1484" s="63"/>
      <c r="BU1484" s="63"/>
      <c r="BV1484" s="63"/>
      <c r="BW1484" s="63"/>
      <c r="BX1484" s="63"/>
      <c r="BY1484" s="63"/>
      <c r="BZ1484" s="63"/>
      <c r="CA1484" s="63"/>
      <c r="CB1484" s="63"/>
      <c r="CC1484" s="63"/>
    </row>
    <row r="1485" spans="1:81" x14ac:dyDescent="0.35">
      <c r="A1485" s="97"/>
      <c r="B1485" s="82"/>
      <c r="C1485" s="82"/>
      <c r="D1485" s="82"/>
      <c r="E1485" s="82"/>
      <c r="F1485" s="63"/>
      <c r="G1485" s="63"/>
      <c r="H1485" s="63"/>
      <c r="I1485" s="63"/>
      <c r="J1485" s="63"/>
      <c r="K1485" s="63"/>
      <c r="L1485" s="63"/>
      <c r="M1485" s="63"/>
      <c r="N1485" s="63"/>
      <c r="O1485" s="63"/>
      <c r="P1485" s="63"/>
      <c r="Q1485" s="63"/>
      <c r="R1485" s="63"/>
      <c r="S1485" s="63"/>
      <c r="T1485" s="63"/>
      <c r="U1485" s="63"/>
      <c r="X1485" s="63"/>
      <c r="Y1485" s="63"/>
      <c r="Z1485" s="63"/>
      <c r="AA1485" s="63"/>
      <c r="AB1485" s="63"/>
      <c r="AC1485" s="63"/>
      <c r="AD1485" s="63"/>
      <c r="AE1485" s="110"/>
      <c r="AF1485" s="63"/>
      <c r="AG1485" s="63"/>
      <c r="AH1485" s="63"/>
      <c r="AI1485" s="63"/>
      <c r="AJ1485" s="63"/>
      <c r="AK1485" s="63"/>
      <c r="AL1485" s="63"/>
      <c r="AM1485" s="63"/>
      <c r="AN1485" s="63"/>
      <c r="AO1485" s="63"/>
      <c r="AP1485" s="63"/>
      <c r="AQ1485" s="63"/>
      <c r="AT1485" s="63"/>
      <c r="AU1485" s="63"/>
      <c r="AV1485" s="63"/>
      <c r="AW1485" s="63"/>
      <c r="AX1485" s="63"/>
      <c r="AY1485" s="63"/>
      <c r="AZ1485" s="63"/>
      <c r="BA1485" s="63"/>
      <c r="BB1485" s="63"/>
      <c r="BC1485" s="63"/>
      <c r="BD1485" s="63"/>
      <c r="BE1485" s="63"/>
      <c r="BF1485" s="63"/>
      <c r="BG1485" s="63"/>
      <c r="BH1485" s="63"/>
      <c r="BI1485" s="63"/>
      <c r="BJ1485" s="63"/>
      <c r="BK1485" s="63"/>
      <c r="BL1485" s="63"/>
      <c r="BM1485" s="63"/>
      <c r="BN1485" s="63"/>
      <c r="BO1485" s="63"/>
      <c r="BR1485" s="63"/>
      <c r="BS1485" s="63"/>
      <c r="BT1485" s="63"/>
      <c r="BU1485" s="63"/>
      <c r="BV1485" s="63"/>
      <c r="BW1485" s="63"/>
      <c r="BX1485" s="63"/>
      <c r="BY1485" s="63"/>
      <c r="BZ1485" s="63"/>
      <c r="CA1485" s="63"/>
      <c r="CB1485" s="63"/>
      <c r="CC1485" s="63"/>
    </row>
    <row r="1486" spans="1:81" x14ac:dyDescent="0.35">
      <c r="A1486" s="97"/>
      <c r="B1486" s="82"/>
      <c r="C1486" s="82"/>
      <c r="D1486" s="82"/>
      <c r="E1486" s="82"/>
      <c r="F1486" s="63"/>
      <c r="G1486" s="63"/>
      <c r="H1486" s="63"/>
      <c r="I1486" s="63"/>
      <c r="J1486" s="63"/>
      <c r="K1486" s="63"/>
      <c r="L1486" s="63"/>
      <c r="M1486" s="63"/>
      <c r="N1486" s="63"/>
      <c r="O1486" s="63"/>
      <c r="P1486" s="63"/>
      <c r="Q1486" s="63"/>
      <c r="R1486" s="63"/>
      <c r="S1486" s="63"/>
      <c r="T1486" s="63"/>
      <c r="U1486" s="63"/>
      <c r="X1486" s="63"/>
      <c r="Y1486" s="63"/>
      <c r="Z1486" s="63"/>
      <c r="AA1486" s="63"/>
      <c r="AB1486" s="63"/>
      <c r="AC1486" s="63"/>
      <c r="AD1486" s="63"/>
      <c r="AE1486" s="110"/>
      <c r="AF1486" s="63"/>
      <c r="AG1486" s="63"/>
      <c r="AH1486" s="63"/>
      <c r="AI1486" s="63"/>
      <c r="AJ1486" s="63"/>
      <c r="AK1486" s="63"/>
      <c r="AL1486" s="63"/>
      <c r="AM1486" s="63"/>
      <c r="AN1486" s="63"/>
      <c r="AO1486" s="63"/>
      <c r="AP1486" s="63"/>
      <c r="AQ1486" s="63"/>
      <c r="AT1486" s="63"/>
      <c r="AU1486" s="63"/>
      <c r="AV1486" s="63"/>
      <c r="AW1486" s="63"/>
      <c r="AX1486" s="63"/>
      <c r="AY1486" s="63"/>
      <c r="AZ1486" s="63"/>
      <c r="BA1486" s="63"/>
      <c r="BB1486" s="63"/>
      <c r="BC1486" s="63"/>
      <c r="BD1486" s="63"/>
      <c r="BE1486" s="63"/>
      <c r="BF1486" s="63"/>
      <c r="BG1486" s="63"/>
      <c r="BH1486" s="63"/>
      <c r="BI1486" s="63"/>
      <c r="BJ1486" s="63"/>
      <c r="BK1486" s="63"/>
      <c r="BL1486" s="63"/>
      <c r="BM1486" s="63"/>
      <c r="BN1486" s="63"/>
      <c r="BO1486" s="63"/>
      <c r="BR1486" s="63"/>
      <c r="BS1486" s="63"/>
      <c r="BT1486" s="63"/>
      <c r="BU1486" s="63"/>
      <c r="BV1486" s="63"/>
      <c r="BW1486" s="63"/>
      <c r="BX1486" s="63"/>
      <c r="BY1486" s="63"/>
      <c r="BZ1486" s="63"/>
      <c r="CA1486" s="63"/>
      <c r="CB1486" s="63"/>
      <c r="CC1486" s="63"/>
    </row>
    <row r="1487" spans="1:81" x14ac:dyDescent="0.35">
      <c r="A1487" s="97"/>
      <c r="B1487" s="82"/>
      <c r="C1487" s="82"/>
      <c r="D1487" s="82"/>
      <c r="E1487" s="82"/>
      <c r="F1487" s="63"/>
      <c r="G1487" s="63"/>
      <c r="H1487" s="63"/>
      <c r="I1487" s="63"/>
      <c r="J1487" s="63"/>
      <c r="K1487" s="63"/>
      <c r="L1487" s="63"/>
      <c r="M1487" s="63"/>
      <c r="N1487" s="63"/>
      <c r="O1487" s="63"/>
      <c r="P1487" s="63"/>
      <c r="Q1487" s="63"/>
      <c r="R1487" s="63"/>
      <c r="S1487" s="63"/>
      <c r="T1487" s="63"/>
      <c r="U1487" s="63"/>
      <c r="X1487" s="63"/>
      <c r="Y1487" s="63"/>
      <c r="Z1487" s="63"/>
      <c r="AA1487" s="63"/>
      <c r="AB1487" s="63"/>
      <c r="AC1487" s="63"/>
      <c r="AD1487" s="63"/>
      <c r="AE1487" s="110"/>
      <c r="AF1487" s="63"/>
      <c r="AG1487" s="63"/>
      <c r="AH1487" s="63"/>
      <c r="AI1487" s="63"/>
      <c r="AJ1487" s="63"/>
      <c r="AK1487" s="63"/>
      <c r="AL1487" s="63"/>
      <c r="AM1487" s="63"/>
      <c r="AN1487" s="63"/>
      <c r="AO1487" s="63"/>
      <c r="AP1487" s="63"/>
      <c r="AQ1487" s="63"/>
      <c r="AT1487" s="63"/>
      <c r="AU1487" s="63"/>
      <c r="AV1487" s="63"/>
      <c r="AW1487" s="63"/>
      <c r="AX1487" s="63"/>
      <c r="AY1487" s="63"/>
      <c r="AZ1487" s="63"/>
      <c r="BA1487" s="63"/>
      <c r="BB1487" s="63"/>
      <c r="BC1487" s="63"/>
      <c r="BD1487" s="63"/>
      <c r="BE1487" s="63"/>
      <c r="BF1487" s="63"/>
      <c r="BG1487" s="63"/>
      <c r="BH1487" s="63"/>
      <c r="BI1487" s="63"/>
      <c r="BJ1487" s="63"/>
      <c r="BK1487" s="63"/>
      <c r="BL1487" s="63"/>
      <c r="BM1487" s="63"/>
      <c r="BN1487" s="63"/>
      <c r="BO1487" s="63"/>
      <c r="BR1487" s="63"/>
      <c r="BS1487" s="63"/>
      <c r="BT1487" s="63"/>
      <c r="BU1487" s="63"/>
      <c r="BV1487" s="63"/>
      <c r="BW1487" s="63"/>
      <c r="BX1487" s="63"/>
      <c r="BY1487" s="63"/>
      <c r="BZ1487" s="63"/>
      <c r="CA1487" s="63"/>
      <c r="CB1487" s="63"/>
      <c r="CC1487" s="63"/>
    </row>
    <row r="1488" spans="1:81" x14ac:dyDescent="0.35">
      <c r="A1488" s="97"/>
      <c r="B1488" s="82"/>
      <c r="C1488" s="82"/>
      <c r="D1488" s="82"/>
      <c r="E1488" s="82"/>
      <c r="F1488" s="63"/>
      <c r="G1488" s="63"/>
      <c r="H1488" s="63"/>
      <c r="I1488" s="63"/>
      <c r="J1488" s="63"/>
      <c r="K1488" s="63"/>
      <c r="L1488" s="63"/>
      <c r="M1488" s="63"/>
      <c r="N1488" s="63"/>
      <c r="O1488" s="63"/>
      <c r="P1488" s="63"/>
      <c r="Q1488" s="63"/>
      <c r="R1488" s="63"/>
      <c r="S1488" s="63"/>
      <c r="T1488" s="63"/>
      <c r="U1488" s="63"/>
      <c r="X1488" s="63"/>
      <c r="Y1488" s="63"/>
      <c r="Z1488" s="63"/>
      <c r="AA1488" s="63"/>
      <c r="AB1488" s="63"/>
      <c r="AC1488" s="63"/>
      <c r="AD1488" s="63"/>
      <c r="AE1488" s="110"/>
      <c r="AF1488" s="63"/>
      <c r="AG1488" s="63"/>
      <c r="AH1488" s="63"/>
      <c r="AI1488" s="63"/>
      <c r="AJ1488" s="63"/>
      <c r="AK1488" s="63"/>
      <c r="AL1488" s="63"/>
      <c r="AM1488" s="63"/>
      <c r="AN1488" s="63"/>
      <c r="AO1488" s="63"/>
      <c r="AP1488" s="63"/>
      <c r="AQ1488" s="63"/>
      <c r="AT1488" s="63"/>
      <c r="AU1488" s="63"/>
      <c r="AV1488" s="63"/>
      <c r="AW1488" s="63"/>
      <c r="AX1488" s="63"/>
      <c r="AY1488" s="63"/>
      <c r="AZ1488" s="63"/>
      <c r="BA1488" s="63"/>
      <c r="BB1488" s="63"/>
      <c r="BC1488" s="63"/>
      <c r="BD1488" s="63"/>
      <c r="BE1488" s="63"/>
      <c r="BF1488" s="63"/>
      <c r="BG1488" s="63"/>
      <c r="BH1488" s="63"/>
      <c r="BI1488" s="63"/>
      <c r="BJ1488" s="63"/>
      <c r="BK1488" s="63"/>
      <c r="BL1488" s="63"/>
      <c r="BM1488" s="63"/>
      <c r="BN1488" s="63"/>
      <c r="BO1488" s="63"/>
      <c r="BR1488" s="63"/>
      <c r="BS1488" s="63"/>
      <c r="BT1488" s="63"/>
      <c r="BU1488" s="63"/>
      <c r="BV1488" s="63"/>
      <c r="BW1488" s="63"/>
      <c r="BX1488" s="63"/>
      <c r="BY1488" s="63"/>
      <c r="BZ1488" s="63"/>
      <c r="CA1488" s="63"/>
      <c r="CB1488" s="63"/>
      <c r="CC1488" s="63"/>
    </row>
    <row r="1489" spans="1:82" x14ac:dyDescent="0.35">
      <c r="A1489" s="97"/>
      <c r="B1489" s="82"/>
      <c r="C1489" s="82"/>
      <c r="D1489" s="82"/>
      <c r="E1489" s="82"/>
      <c r="F1489" s="63"/>
      <c r="G1489" s="63"/>
      <c r="H1489" s="63"/>
      <c r="I1489" s="63"/>
      <c r="J1489" s="63"/>
      <c r="K1489" s="63"/>
      <c r="L1489" s="63"/>
      <c r="M1489" s="63"/>
      <c r="N1489" s="63"/>
      <c r="O1489" s="63"/>
      <c r="P1489" s="63"/>
      <c r="Q1489" s="63"/>
      <c r="R1489" s="63"/>
      <c r="S1489" s="63"/>
      <c r="T1489" s="63"/>
      <c r="U1489" s="63"/>
      <c r="X1489" s="63"/>
      <c r="Y1489" s="63"/>
      <c r="Z1489" s="63"/>
      <c r="AA1489" s="63"/>
      <c r="AB1489" s="63"/>
      <c r="AC1489" s="63"/>
      <c r="AD1489" s="63"/>
      <c r="AE1489" s="110"/>
      <c r="AF1489" s="63"/>
      <c r="AG1489" s="63"/>
      <c r="AH1489" s="63"/>
      <c r="AI1489" s="63"/>
      <c r="AJ1489" s="63"/>
      <c r="AK1489" s="63"/>
      <c r="AL1489" s="63"/>
      <c r="AM1489" s="63"/>
      <c r="AN1489" s="63"/>
      <c r="AO1489" s="63"/>
      <c r="AP1489" s="63"/>
      <c r="AQ1489" s="63"/>
      <c r="AT1489" s="63"/>
      <c r="AU1489" s="63"/>
      <c r="AV1489" s="63"/>
      <c r="AW1489" s="63"/>
      <c r="AX1489" s="63"/>
      <c r="AY1489" s="63"/>
      <c r="AZ1489" s="63"/>
      <c r="BA1489" s="63"/>
      <c r="BB1489" s="63"/>
      <c r="BC1489" s="63"/>
      <c r="BD1489" s="63"/>
      <c r="BE1489" s="63"/>
      <c r="BF1489" s="63"/>
      <c r="BG1489" s="63"/>
      <c r="BH1489" s="63"/>
      <c r="BI1489" s="63"/>
      <c r="BJ1489" s="63"/>
      <c r="BK1489" s="63"/>
      <c r="BL1489" s="63"/>
      <c r="BM1489" s="63"/>
      <c r="BN1489" s="63"/>
      <c r="BO1489" s="63"/>
      <c r="BR1489" s="63"/>
      <c r="BS1489" s="63"/>
      <c r="BT1489" s="63"/>
      <c r="BU1489" s="63"/>
      <c r="BV1489" s="63"/>
      <c r="BW1489" s="63"/>
      <c r="BX1489" s="63"/>
      <c r="BY1489" s="63"/>
      <c r="BZ1489" s="63"/>
      <c r="CA1489" s="63"/>
      <c r="CB1489" s="63"/>
      <c r="CC1489" s="63"/>
    </row>
    <row r="1490" spans="1:82" x14ac:dyDescent="0.35">
      <c r="A1490" s="97"/>
      <c r="B1490" s="82"/>
      <c r="C1490" s="82"/>
      <c r="D1490" s="82"/>
      <c r="E1490" s="82"/>
      <c r="F1490" s="63"/>
      <c r="G1490" s="63"/>
      <c r="H1490" s="63"/>
      <c r="I1490" s="63"/>
      <c r="J1490" s="63"/>
      <c r="K1490" s="63"/>
      <c r="L1490" s="63"/>
      <c r="M1490" s="63"/>
      <c r="N1490" s="63"/>
      <c r="O1490" s="63"/>
      <c r="P1490" s="63"/>
      <c r="Q1490" s="63"/>
      <c r="R1490" s="63"/>
      <c r="S1490" s="63"/>
      <c r="T1490" s="63"/>
      <c r="U1490" s="63"/>
      <c r="X1490" s="63"/>
      <c r="Y1490" s="63"/>
      <c r="Z1490" s="63"/>
      <c r="AA1490" s="63"/>
      <c r="AB1490" s="63"/>
      <c r="AC1490" s="63"/>
      <c r="AD1490" s="63"/>
      <c r="AE1490" s="110"/>
      <c r="AF1490" s="63"/>
      <c r="AG1490" s="63"/>
      <c r="AH1490" s="63"/>
      <c r="AI1490" s="63"/>
      <c r="AJ1490" s="63"/>
      <c r="AK1490" s="63"/>
      <c r="AL1490" s="63"/>
      <c r="AM1490" s="63"/>
      <c r="AN1490" s="63"/>
      <c r="AO1490" s="63"/>
      <c r="AP1490" s="63"/>
      <c r="AQ1490" s="63"/>
      <c r="AT1490" s="63"/>
      <c r="AU1490" s="63"/>
      <c r="AV1490" s="63"/>
      <c r="AW1490" s="63"/>
      <c r="AX1490" s="63"/>
      <c r="AY1490" s="63"/>
      <c r="AZ1490" s="63"/>
      <c r="BA1490" s="63"/>
      <c r="BB1490" s="63"/>
      <c r="BC1490" s="63"/>
      <c r="BD1490" s="63"/>
      <c r="BE1490" s="63"/>
      <c r="BF1490" s="63"/>
      <c r="BG1490" s="63"/>
      <c r="BH1490" s="63"/>
      <c r="BI1490" s="63"/>
      <c r="BJ1490" s="63"/>
      <c r="BK1490" s="63"/>
      <c r="BL1490" s="63"/>
      <c r="BM1490" s="63"/>
      <c r="BN1490" s="63"/>
      <c r="BO1490" s="63"/>
      <c r="BR1490" s="63"/>
      <c r="BS1490" s="63"/>
      <c r="BT1490" s="63"/>
      <c r="BU1490" s="63"/>
      <c r="BV1490" s="63"/>
      <c r="BW1490" s="63"/>
      <c r="BX1490" s="63"/>
      <c r="BY1490" s="63"/>
      <c r="BZ1490" s="63"/>
      <c r="CA1490" s="63"/>
      <c r="CB1490" s="63"/>
      <c r="CC1490" s="63"/>
    </row>
    <row r="1491" spans="1:82" x14ac:dyDescent="0.35">
      <c r="A1491" s="97"/>
      <c r="B1491" s="82"/>
      <c r="C1491" s="82"/>
      <c r="D1491" s="82"/>
      <c r="E1491" s="82"/>
      <c r="F1491" s="63"/>
      <c r="G1491" s="63"/>
      <c r="H1491" s="63"/>
      <c r="I1491" s="63"/>
      <c r="J1491" s="63"/>
      <c r="K1491" s="63"/>
      <c r="L1491" s="63"/>
      <c r="M1491" s="63"/>
      <c r="N1491" s="63"/>
      <c r="O1491" s="63"/>
      <c r="P1491" s="63"/>
      <c r="Q1491" s="63"/>
      <c r="R1491" s="63"/>
      <c r="S1491" s="63"/>
      <c r="T1491" s="63"/>
      <c r="U1491" s="63"/>
      <c r="X1491" s="63"/>
      <c r="Y1491" s="63"/>
      <c r="Z1491" s="63"/>
      <c r="AA1491" s="63"/>
      <c r="AB1491" s="63"/>
      <c r="AC1491" s="63"/>
      <c r="AD1491" s="63"/>
      <c r="AE1491" s="110"/>
      <c r="AF1491" s="63"/>
      <c r="AG1491" s="63"/>
      <c r="AH1491" s="63"/>
      <c r="AI1491" s="63"/>
      <c r="AJ1491" s="63"/>
      <c r="AK1491" s="63"/>
      <c r="AL1491" s="63"/>
      <c r="AM1491" s="63"/>
      <c r="AN1491" s="63"/>
      <c r="AO1491" s="63"/>
      <c r="AP1491" s="63"/>
      <c r="AQ1491" s="63"/>
      <c r="AT1491" s="63"/>
      <c r="AU1491" s="63"/>
      <c r="AV1491" s="63"/>
      <c r="AW1491" s="63"/>
      <c r="AX1491" s="63"/>
      <c r="AY1491" s="63"/>
      <c r="AZ1491" s="63"/>
      <c r="BA1491" s="63"/>
      <c r="BB1491" s="63"/>
      <c r="BC1491" s="63"/>
      <c r="BD1491" s="63"/>
      <c r="BE1491" s="63"/>
      <c r="BF1491" s="63"/>
      <c r="BG1491" s="63"/>
      <c r="BH1491" s="63"/>
      <c r="BI1491" s="63"/>
      <c r="BJ1491" s="63"/>
      <c r="BK1491" s="63"/>
      <c r="BL1491" s="63"/>
      <c r="BM1491" s="63"/>
      <c r="BN1491" s="63"/>
      <c r="BO1491" s="63"/>
      <c r="BR1491" s="63"/>
      <c r="BS1491" s="63"/>
      <c r="BT1491" s="63"/>
      <c r="BU1491" s="63"/>
      <c r="BV1491" s="63"/>
      <c r="BW1491" s="63"/>
      <c r="BX1491" s="63"/>
      <c r="BY1491" s="63"/>
      <c r="BZ1491" s="63"/>
      <c r="CA1491" s="63"/>
      <c r="CB1491" s="63"/>
      <c r="CC1491" s="63"/>
    </row>
    <row r="1492" spans="1:82" x14ac:dyDescent="0.35">
      <c r="A1492" s="97"/>
      <c r="B1492" s="82"/>
      <c r="C1492" s="82"/>
      <c r="D1492" s="82"/>
      <c r="E1492" s="82"/>
      <c r="F1492" s="63"/>
      <c r="G1492" s="63"/>
      <c r="H1492" s="63"/>
      <c r="I1492" s="63"/>
      <c r="J1492" s="63"/>
      <c r="K1492" s="63"/>
      <c r="L1492" s="63"/>
      <c r="M1492" s="63"/>
      <c r="N1492" s="63"/>
      <c r="O1492" s="63"/>
      <c r="P1492" s="63"/>
      <c r="Q1492" s="63"/>
      <c r="R1492" s="63"/>
      <c r="S1492" s="63"/>
      <c r="T1492" s="63"/>
      <c r="U1492" s="63"/>
      <c r="X1492" s="63"/>
      <c r="Y1492" s="63"/>
      <c r="Z1492" s="63"/>
      <c r="AA1492" s="63"/>
      <c r="AB1492" s="63"/>
      <c r="AC1492" s="63"/>
      <c r="AD1492" s="63"/>
      <c r="AE1492" s="110"/>
      <c r="AF1492" s="63"/>
      <c r="AG1492" s="63"/>
      <c r="AH1492" s="63"/>
      <c r="AI1492" s="63"/>
      <c r="AJ1492" s="63"/>
      <c r="AK1492" s="63"/>
      <c r="AL1492" s="63"/>
      <c r="AM1492" s="63"/>
      <c r="AN1492" s="63"/>
      <c r="AO1492" s="63"/>
      <c r="AP1492" s="63"/>
      <c r="AQ1492" s="63"/>
      <c r="AT1492" s="63"/>
      <c r="AU1492" s="63"/>
      <c r="AV1492" s="63"/>
      <c r="AW1492" s="63"/>
      <c r="AX1492" s="63"/>
      <c r="AY1492" s="63"/>
      <c r="AZ1492" s="63"/>
      <c r="BA1492" s="63"/>
      <c r="BB1492" s="63"/>
      <c r="BC1492" s="63"/>
      <c r="BD1492" s="63"/>
      <c r="BE1492" s="63"/>
      <c r="BF1492" s="63"/>
      <c r="BG1492" s="63"/>
      <c r="BH1492" s="63"/>
      <c r="BI1492" s="63"/>
      <c r="BJ1492" s="63"/>
      <c r="BK1492" s="63"/>
      <c r="BL1492" s="63"/>
      <c r="BM1492" s="63"/>
      <c r="BN1492" s="63"/>
      <c r="BO1492" s="63"/>
      <c r="BR1492" s="63"/>
      <c r="BS1492" s="63"/>
      <c r="BT1492" s="63"/>
      <c r="BU1492" s="63"/>
      <c r="BV1492" s="63"/>
      <c r="BW1492" s="63"/>
      <c r="BX1492" s="63"/>
      <c r="BY1492" s="63"/>
      <c r="BZ1492" s="63"/>
      <c r="CA1492" s="63"/>
      <c r="CB1492" s="63"/>
      <c r="CC1492" s="63"/>
    </row>
    <row r="1493" spans="1:82" x14ac:dyDescent="0.35">
      <c r="A1493" s="97"/>
      <c r="B1493" s="82"/>
      <c r="C1493" s="82"/>
      <c r="D1493" s="82"/>
      <c r="E1493" s="82"/>
      <c r="F1493" s="63"/>
      <c r="G1493" s="63"/>
      <c r="H1493" s="63"/>
      <c r="I1493" s="63"/>
      <c r="J1493" s="63"/>
      <c r="K1493" s="63"/>
      <c r="L1493" s="63"/>
      <c r="M1493" s="63"/>
      <c r="N1493" s="63"/>
      <c r="O1493" s="63"/>
      <c r="P1493" s="63"/>
      <c r="Q1493" s="63"/>
      <c r="R1493" s="63"/>
      <c r="S1493" s="63"/>
      <c r="T1493" s="63"/>
      <c r="U1493" s="63"/>
      <c r="X1493" s="63"/>
      <c r="Y1493" s="63"/>
      <c r="Z1493" s="63"/>
      <c r="AA1493" s="63"/>
      <c r="AB1493" s="63"/>
      <c r="AC1493" s="63"/>
      <c r="AD1493" s="63"/>
      <c r="AE1493" s="110"/>
      <c r="AF1493" s="63"/>
      <c r="AG1493" s="63"/>
      <c r="AH1493" s="63"/>
      <c r="AI1493" s="63"/>
      <c r="AJ1493" s="63"/>
      <c r="AK1493" s="63"/>
      <c r="AL1493" s="63"/>
      <c r="AM1493" s="63"/>
      <c r="AN1493" s="63"/>
      <c r="AO1493" s="63"/>
      <c r="AP1493" s="63"/>
      <c r="AQ1493" s="63"/>
      <c r="AT1493" s="63"/>
      <c r="AU1493" s="63"/>
      <c r="AV1493" s="63"/>
      <c r="AW1493" s="63"/>
      <c r="AX1493" s="63"/>
      <c r="AY1493" s="63"/>
      <c r="AZ1493" s="63"/>
      <c r="BA1493" s="63"/>
      <c r="BB1493" s="63"/>
      <c r="BC1493" s="63"/>
      <c r="BD1493" s="63"/>
      <c r="BE1493" s="63"/>
      <c r="BF1493" s="63"/>
      <c r="BG1493" s="63"/>
      <c r="BH1493" s="63"/>
      <c r="BI1493" s="63"/>
      <c r="BJ1493" s="63"/>
      <c r="BK1493" s="63"/>
      <c r="BL1493" s="63"/>
      <c r="BM1493" s="63"/>
      <c r="BN1493" s="63"/>
      <c r="BO1493" s="63"/>
      <c r="BR1493" s="63"/>
      <c r="BS1493" s="63"/>
      <c r="BT1493" s="63"/>
      <c r="BU1493" s="63"/>
      <c r="BV1493" s="63"/>
      <c r="BW1493" s="63"/>
      <c r="BX1493" s="63"/>
      <c r="BY1493" s="63"/>
      <c r="BZ1493" s="63"/>
      <c r="CA1493" s="63"/>
      <c r="CB1493" s="63"/>
      <c r="CC1493" s="63"/>
    </row>
    <row r="1494" spans="1:82" x14ac:dyDescent="0.35">
      <c r="A1494" s="97"/>
      <c r="B1494" s="82"/>
      <c r="C1494" s="82"/>
      <c r="D1494" s="82"/>
      <c r="E1494" s="82"/>
      <c r="F1494" s="63"/>
      <c r="G1494" s="63"/>
      <c r="H1494" s="63"/>
      <c r="I1494" s="63"/>
      <c r="J1494" s="63"/>
      <c r="K1494" s="63"/>
      <c r="L1494" s="63"/>
      <c r="M1494" s="63"/>
      <c r="N1494" s="63"/>
      <c r="O1494" s="63"/>
      <c r="P1494" s="63"/>
      <c r="Q1494" s="63"/>
      <c r="R1494" s="63"/>
      <c r="S1494" s="63"/>
      <c r="T1494" s="63"/>
      <c r="U1494" s="63"/>
      <c r="X1494" s="63"/>
      <c r="Y1494" s="63"/>
      <c r="Z1494" s="63"/>
      <c r="AA1494" s="63"/>
      <c r="AB1494" s="63"/>
      <c r="AC1494" s="63"/>
      <c r="AD1494" s="63"/>
      <c r="AE1494" s="110"/>
      <c r="AF1494" s="63"/>
      <c r="AG1494" s="63"/>
      <c r="AH1494" s="63"/>
      <c r="AI1494" s="63"/>
      <c r="AJ1494" s="63"/>
      <c r="AK1494" s="63"/>
      <c r="AL1494" s="63"/>
      <c r="AM1494" s="63"/>
      <c r="AN1494" s="63"/>
      <c r="AO1494" s="63"/>
      <c r="AP1494" s="63"/>
      <c r="AQ1494" s="63"/>
      <c r="AT1494" s="63"/>
      <c r="AU1494" s="63"/>
      <c r="AV1494" s="63"/>
      <c r="AW1494" s="63"/>
      <c r="AX1494" s="63"/>
      <c r="AY1494" s="63"/>
      <c r="AZ1494" s="63"/>
      <c r="BA1494" s="63"/>
      <c r="BB1494" s="63"/>
      <c r="BC1494" s="63"/>
      <c r="BD1494" s="63"/>
      <c r="BE1494" s="63"/>
      <c r="BF1494" s="63"/>
      <c r="BG1494" s="63"/>
      <c r="BH1494" s="63"/>
      <c r="BI1494" s="63"/>
      <c r="BJ1494" s="63"/>
      <c r="BK1494" s="63"/>
      <c r="BL1494" s="63"/>
      <c r="BM1494" s="63"/>
      <c r="BN1494" s="63"/>
      <c r="BO1494" s="63"/>
      <c r="BR1494" s="63"/>
      <c r="BS1494" s="63"/>
      <c r="BT1494" s="63"/>
      <c r="BU1494" s="63"/>
      <c r="BV1494" s="63"/>
      <c r="BW1494" s="63"/>
      <c r="BX1494" s="63"/>
      <c r="BY1494" s="63"/>
      <c r="BZ1494" s="63"/>
      <c r="CA1494" s="63"/>
      <c r="CB1494" s="63"/>
      <c r="CC1494" s="63"/>
    </row>
    <row r="1495" spans="1:82" x14ac:dyDescent="0.35">
      <c r="A1495" s="97"/>
      <c r="B1495" s="82"/>
      <c r="C1495" s="82"/>
      <c r="D1495" s="82"/>
      <c r="E1495" s="82"/>
      <c r="F1495" s="63"/>
      <c r="G1495" s="63"/>
      <c r="H1495" s="63"/>
      <c r="I1495" s="63"/>
      <c r="J1495" s="63"/>
      <c r="K1495" s="63"/>
      <c r="L1495" s="63"/>
      <c r="M1495" s="63"/>
      <c r="N1495" s="63"/>
      <c r="O1495" s="63"/>
      <c r="P1495" s="63"/>
      <c r="Q1495" s="63"/>
      <c r="R1495" s="63"/>
      <c r="S1495" s="63"/>
      <c r="T1495" s="63"/>
      <c r="U1495" s="63"/>
      <c r="X1495" s="63"/>
      <c r="Y1495" s="63"/>
      <c r="Z1495" s="63"/>
      <c r="AA1495" s="63"/>
      <c r="AB1495" s="63"/>
      <c r="AC1495" s="63"/>
      <c r="AD1495" s="63"/>
      <c r="AE1495" s="110"/>
      <c r="AF1495" s="63"/>
      <c r="AG1495" s="63"/>
      <c r="AH1495" s="63"/>
      <c r="AI1495" s="63"/>
      <c r="AJ1495" s="63"/>
      <c r="AK1495" s="63"/>
      <c r="AL1495" s="63"/>
      <c r="AM1495" s="63"/>
      <c r="AN1495" s="63"/>
      <c r="AO1495" s="63"/>
      <c r="AP1495" s="63"/>
      <c r="AQ1495" s="63"/>
      <c r="AT1495" s="63"/>
      <c r="AU1495" s="63"/>
      <c r="AV1495" s="63"/>
      <c r="AW1495" s="63"/>
      <c r="AX1495" s="63"/>
      <c r="AY1495" s="63"/>
      <c r="AZ1495" s="63"/>
      <c r="BA1495" s="63"/>
      <c r="BB1495" s="63"/>
      <c r="BC1495" s="63"/>
      <c r="BD1495" s="63"/>
      <c r="BE1495" s="63"/>
      <c r="BF1495" s="63"/>
      <c r="BG1495" s="63"/>
      <c r="BH1495" s="63"/>
      <c r="BI1495" s="63"/>
      <c r="BJ1495" s="63"/>
      <c r="BK1495" s="63"/>
      <c r="BL1495" s="63"/>
      <c r="BM1495" s="63"/>
      <c r="BN1495" s="63"/>
      <c r="BO1495" s="63"/>
      <c r="BR1495" s="63"/>
      <c r="BS1495" s="63"/>
      <c r="BT1495" s="63"/>
      <c r="BU1495" s="63"/>
      <c r="BV1495" s="63"/>
      <c r="BW1495" s="63"/>
      <c r="BX1495" s="63"/>
      <c r="BY1495" s="63"/>
      <c r="BZ1495" s="63"/>
      <c r="CA1495" s="63"/>
      <c r="CB1495" s="63"/>
      <c r="CC1495" s="63"/>
    </row>
    <row r="1496" spans="1:82" x14ac:dyDescent="0.35">
      <c r="A1496" s="97"/>
      <c r="B1496" s="82"/>
      <c r="C1496" s="82"/>
      <c r="D1496" s="82"/>
      <c r="E1496" s="82"/>
      <c r="F1496" s="63"/>
      <c r="G1496" s="63"/>
      <c r="H1496" s="63"/>
      <c r="I1496" s="63"/>
      <c r="J1496" s="63"/>
      <c r="K1496" s="63"/>
      <c r="L1496" s="63"/>
      <c r="M1496" s="63"/>
      <c r="N1496" s="63"/>
      <c r="O1496" s="63"/>
      <c r="P1496" s="63"/>
      <c r="Q1496" s="63"/>
      <c r="R1496" s="63"/>
      <c r="S1496" s="63"/>
      <c r="T1496" s="63"/>
      <c r="U1496" s="63"/>
      <c r="X1496" s="63"/>
      <c r="Y1496" s="63"/>
      <c r="Z1496" s="63"/>
      <c r="AA1496" s="63"/>
      <c r="AB1496" s="63"/>
      <c r="AC1496" s="63"/>
      <c r="AD1496" s="63"/>
      <c r="AE1496" s="110"/>
      <c r="AF1496" s="63"/>
      <c r="AG1496" s="63"/>
      <c r="AH1496" s="63"/>
      <c r="AI1496" s="63"/>
      <c r="AJ1496" s="63"/>
      <c r="AK1496" s="63"/>
      <c r="AL1496" s="63"/>
      <c r="AM1496" s="63"/>
      <c r="AN1496" s="63"/>
      <c r="AO1496" s="63"/>
      <c r="AP1496" s="63"/>
      <c r="AQ1496" s="63"/>
      <c r="AT1496" s="63"/>
      <c r="AU1496" s="63"/>
      <c r="AV1496" s="63"/>
      <c r="AW1496" s="63"/>
      <c r="AX1496" s="63"/>
      <c r="AY1496" s="63"/>
      <c r="AZ1496" s="63"/>
      <c r="BA1496" s="63"/>
      <c r="BB1496" s="63"/>
      <c r="BC1496" s="63"/>
      <c r="BD1496" s="63"/>
      <c r="BE1496" s="63"/>
      <c r="BF1496" s="63"/>
      <c r="BG1496" s="63"/>
      <c r="BH1496" s="63"/>
      <c r="BI1496" s="63"/>
      <c r="BJ1496" s="63"/>
      <c r="BK1496" s="63"/>
      <c r="BL1496" s="63"/>
      <c r="BM1496" s="63"/>
      <c r="BN1496" s="63"/>
      <c r="BO1496" s="63"/>
      <c r="BR1496" s="63"/>
      <c r="BS1496" s="63"/>
      <c r="BT1496" s="63"/>
      <c r="BU1496" s="63"/>
      <c r="BV1496" s="63"/>
      <c r="BW1496" s="63"/>
      <c r="BX1496" s="63"/>
      <c r="BY1496" s="63"/>
      <c r="BZ1496" s="63"/>
      <c r="CA1496" s="63"/>
      <c r="CB1496" s="63"/>
      <c r="CC1496" s="63"/>
    </row>
    <row r="1497" spans="1:82" x14ac:dyDescent="0.35">
      <c r="A1497" s="97"/>
      <c r="B1497" s="82"/>
      <c r="C1497" s="82"/>
      <c r="D1497" s="82"/>
      <c r="E1497" s="82"/>
      <c r="F1497" s="63"/>
      <c r="G1497" s="63"/>
      <c r="H1497" s="63"/>
      <c r="I1497" s="63"/>
      <c r="J1497" s="63"/>
      <c r="K1497" s="63"/>
      <c r="L1497" s="63"/>
      <c r="M1497" s="63"/>
      <c r="N1497" s="63"/>
      <c r="O1497" s="63"/>
      <c r="P1497" s="63"/>
      <c r="Q1497" s="63"/>
      <c r="R1497" s="63"/>
      <c r="S1497" s="63"/>
      <c r="T1497" s="63"/>
      <c r="U1497" s="63"/>
      <c r="X1497" s="63"/>
      <c r="Y1497" s="63"/>
      <c r="Z1497" s="63"/>
      <c r="AA1497" s="63"/>
      <c r="AB1497" s="63"/>
      <c r="AC1497" s="63"/>
      <c r="AD1497" s="63"/>
      <c r="AE1497" s="110"/>
      <c r="AF1497" s="63"/>
      <c r="AG1497" s="63"/>
      <c r="AH1497" s="63"/>
      <c r="AI1497" s="63"/>
      <c r="AJ1497" s="63"/>
      <c r="AK1497" s="63"/>
      <c r="AL1497" s="63"/>
      <c r="AM1497" s="63"/>
      <c r="AN1497" s="63"/>
      <c r="AO1497" s="63"/>
      <c r="AP1497" s="63"/>
      <c r="AQ1497" s="63"/>
      <c r="AT1497" s="63"/>
      <c r="AU1497" s="63"/>
      <c r="AV1497" s="63"/>
      <c r="AW1497" s="63"/>
      <c r="AX1497" s="63"/>
      <c r="AY1497" s="63"/>
      <c r="AZ1497" s="63"/>
      <c r="BA1497" s="63"/>
      <c r="BB1497" s="63"/>
      <c r="BC1497" s="63"/>
      <c r="BD1497" s="63"/>
      <c r="BE1497" s="63"/>
      <c r="BF1497" s="63"/>
      <c r="BG1497" s="63"/>
      <c r="BH1497" s="63"/>
      <c r="BI1497" s="63"/>
      <c r="BJ1497" s="63"/>
      <c r="BK1497" s="63"/>
      <c r="BL1497" s="63"/>
      <c r="BM1497" s="63"/>
      <c r="BN1497" s="63"/>
      <c r="BO1497" s="63"/>
      <c r="BR1497" s="63"/>
      <c r="BS1497" s="63"/>
      <c r="BT1497" s="63"/>
      <c r="BU1497" s="63"/>
      <c r="BV1497" s="63"/>
      <c r="BW1497" s="63"/>
      <c r="BX1497" s="63"/>
      <c r="BY1497" s="63"/>
      <c r="BZ1497" s="63"/>
      <c r="CA1497" s="63"/>
      <c r="CB1497" s="63"/>
      <c r="CC1497" s="63"/>
    </row>
    <row r="1498" spans="1:82" x14ac:dyDescent="0.35">
      <c r="A1498" s="97"/>
      <c r="B1498" s="82"/>
      <c r="C1498" s="82"/>
      <c r="D1498" s="82"/>
      <c r="E1498" s="82"/>
      <c r="F1498" s="63"/>
      <c r="G1498" s="63"/>
      <c r="H1498" s="63"/>
      <c r="I1498" s="63"/>
      <c r="J1498" s="63"/>
      <c r="K1498" s="63"/>
      <c r="L1498" s="63"/>
      <c r="M1498" s="63"/>
      <c r="N1498" s="63"/>
      <c r="O1498" s="63"/>
      <c r="P1498" s="63"/>
      <c r="Q1498" s="63"/>
      <c r="R1498" s="63"/>
      <c r="S1498" s="63"/>
      <c r="T1498" s="63"/>
      <c r="U1498" s="63"/>
      <c r="X1498" s="63"/>
      <c r="Y1498" s="63"/>
      <c r="Z1498" s="63"/>
      <c r="AA1498" s="63"/>
      <c r="AB1498" s="63"/>
      <c r="AC1498" s="63"/>
      <c r="AD1498" s="63"/>
      <c r="AE1498" s="110"/>
      <c r="AF1498" s="63"/>
      <c r="AG1498" s="63"/>
      <c r="AH1498" s="63"/>
      <c r="AI1498" s="63"/>
      <c r="AJ1498" s="63"/>
      <c r="AK1498" s="63"/>
      <c r="AL1498" s="63"/>
      <c r="AM1498" s="63"/>
      <c r="AN1498" s="63"/>
      <c r="AO1498" s="63"/>
      <c r="AP1498" s="63"/>
      <c r="AQ1498" s="63"/>
      <c r="AT1498" s="63"/>
      <c r="AU1498" s="63"/>
      <c r="AV1498" s="63"/>
      <c r="AW1498" s="63"/>
      <c r="AX1498" s="63"/>
      <c r="AY1498" s="63"/>
      <c r="AZ1498" s="63"/>
      <c r="BA1498" s="63"/>
      <c r="BB1498" s="63"/>
      <c r="BC1498" s="63"/>
      <c r="BD1498" s="63"/>
      <c r="BE1498" s="63"/>
      <c r="BF1498" s="63"/>
      <c r="BG1498" s="63"/>
      <c r="BH1498" s="63"/>
      <c r="BI1498" s="63"/>
      <c r="BJ1498" s="63"/>
      <c r="BK1498" s="63"/>
      <c r="BL1498" s="63"/>
      <c r="BM1498" s="63"/>
      <c r="BN1498" s="63"/>
      <c r="BO1498" s="63"/>
      <c r="BR1498" s="63"/>
      <c r="BS1498" s="63"/>
      <c r="BT1498" s="63"/>
      <c r="BU1498" s="63"/>
      <c r="BV1498" s="63"/>
      <c r="BW1498" s="63"/>
      <c r="BX1498" s="63"/>
      <c r="BY1498" s="63"/>
      <c r="BZ1498" s="63"/>
      <c r="CA1498" s="63"/>
      <c r="CB1498" s="63"/>
      <c r="CC1498" s="63"/>
    </row>
    <row r="1499" spans="1:82" x14ac:dyDescent="0.35">
      <c r="A1499" s="97"/>
      <c r="B1499" s="82"/>
      <c r="C1499" s="82"/>
      <c r="D1499" s="82"/>
      <c r="E1499" s="82"/>
      <c r="F1499" s="63"/>
      <c r="G1499" s="63"/>
      <c r="H1499" s="63"/>
      <c r="I1499" s="63"/>
      <c r="J1499" s="63"/>
      <c r="K1499" s="63"/>
      <c r="L1499" s="63"/>
      <c r="M1499" s="63"/>
      <c r="N1499" s="63"/>
      <c r="O1499" s="63"/>
      <c r="P1499" s="63"/>
      <c r="Q1499" s="63"/>
      <c r="R1499" s="63"/>
      <c r="S1499" s="63"/>
      <c r="T1499" s="63"/>
      <c r="U1499" s="63"/>
      <c r="X1499" s="63"/>
      <c r="Y1499" s="63"/>
      <c r="Z1499" s="63"/>
      <c r="AA1499" s="63"/>
      <c r="AB1499" s="63"/>
      <c r="AC1499" s="63"/>
      <c r="AD1499" s="63"/>
      <c r="AE1499" s="110"/>
      <c r="AF1499" s="63"/>
      <c r="AG1499" s="63"/>
      <c r="AH1499" s="63"/>
      <c r="AI1499" s="63"/>
      <c r="AJ1499" s="63"/>
      <c r="AK1499" s="63"/>
      <c r="AL1499" s="63"/>
      <c r="AM1499" s="63"/>
      <c r="AN1499" s="63"/>
      <c r="AO1499" s="63"/>
      <c r="AP1499" s="63"/>
      <c r="AQ1499" s="63"/>
      <c r="AT1499" s="63"/>
      <c r="AU1499" s="63"/>
      <c r="AV1499" s="63"/>
      <c r="AW1499" s="63"/>
      <c r="AX1499" s="63"/>
      <c r="AY1499" s="63"/>
      <c r="AZ1499" s="63"/>
      <c r="BA1499" s="63"/>
      <c r="BB1499" s="63"/>
      <c r="BC1499" s="63"/>
      <c r="BD1499" s="63"/>
      <c r="BE1499" s="63"/>
      <c r="BF1499" s="63"/>
      <c r="BG1499" s="63"/>
      <c r="BH1499" s="63"/>
      <c r="BI1499" s="63"/>
      <c r="BJ1499" s="63"/>
      <c r="BK1499" s="63"/>
      <c r="BL1499" s="63"/>
      <c r="BM1499" s="63"/>
      <c r="BN1499" s="63"/>
      <c r="BO1499" s="63"/>
      <c r="BR1499" s="63"/>
      <c r="BS1499" s="63"/>
      <c r="BT1499" s="63"/>
      <c r="BU1499" s="63"/>
      <c r="BV1499" s="63"/>
      <c r="BW1499" s="63"/>
      <c r="BX1499" s="63"/>
      <c r="BY1499" s="63"/>
      <c r="BZ1499" s="63"/>
      <c r="CA1499" s="63"/>
      <c r="CB1499" s="63"/>
      <c r="CC1499" s="63"/>
    </row>
    <row r="1500" spans="1:82" x14ac:dyDescent="0.35">
      <c r="A1500" s="97"/>
      <c r="B1500" s="82"/>
      <c r="C1500" s="82"/>
      <c r="D1500" s="82"/>
      <c r="E1500" s="82"/>
      <c r="F1500" s="63"/>
      <c r="G1500" s="63"/>
      <c r="H1500" s="63"/>
      <c r="I1500" s="63"/>
      <c r="J1500" s="63"/>
      <c r="K1500" s="63"/>
      <c r="L1500" s="63"/>
      <c r="M1500" s="63"/>
      <c r="N1500" s="63"/>
      <c r="O1500" s="63"/>
      <c r="P1500" s="63"/>
      <c r="Q1500" s="63"/>
      <c r="R1500" s="63"/>
      <c r="S1500" s="63"/>
      <c r="T1500" s="63"/>
      <c r="U1500" s="63"/>
      <c r="X1500" s="63"/>
      <c r="Y1500" s="63"/>
      <c r="Z1500" s="63"/>
      <c r="AA1500" s="63"/>
      <c r="AB1500" s="63"/>
      <c r="AC1500" s="63"/>
      <c r="AD1500" s="63"/>
      <c r="AE1500" s="110"/>
      <c r="AF1500" s="63"/>
      <c r="AG1500" s="63"/>
      <c r="AH1500" s="63"/>
      <c r="AI1500" s="63"/>
      <c r="AJ1500" s="63"/>
      <c r="AK1500" s="63"/>
      <c r="AL1500" s="63"/>
      <c r="AM1500" s="63"/>
      <c r="AN1500" s="63"/>
      <c r="AO1500" s="63"/>
      <c r="AP1500" s="63"/>
      <c r="AQ1500" s="63"/>
      <c r="AT1500" s="63"/>
      <c r="AU1500" s="63"/>
      <c r="AV1500" s="63"/>
      <c r="AW1500" s="63"/>
      <c r="AX1500" s="63"/>
      <c r="AY1500" s="63"/>
      <c r="AZ1500" s="63"/>
      <c r="BA1500" s="63"/>
      <c r="BB1500" s="63"/>
      <c r="BC1500" s="63"/>
      <c r="BD1500" s="63"/>
      <c r="BE1500" s="63"/>
      <c r="BF1500" s="63"/>
      <c r="BG1500" s="63"/>
      <c r="BH1500" s="63"/>
      <c r="BI1500" s="63"/>
      <c r="BJ1500" s="63"/>
      <c r="BK1500" s="63"/>
      <c r="BL1500" s="63"/>
      <c r="BM1500" s="63"/>
      <c r="BN1500" s="63"/>
      <c r="BO1500" s="63"/>
      <c r="BR1500" s="63"/>
      <c r="BS1500" s="63"/>
      <c r="BT1500" s="63"/>
      <c r="BU1500" s="63"/>
      <c r="BV1500" s="63"/>
      <c r="BW1500" s="63"/>
      <c r="BX1500" s="63"/>
      <c r="BY1500" s="63"/>
      <c r="BZ1500" s="63"/>
      <c r="CA1500" s="63"/>
      <c r="CB1500" s="63"/>
      <c r="CC1500" s="63"/>
    </row>
    <row r="1501" spans="1:82" x14ac:dyDescent="0.35">
      <c r="A1501" s="97"/>
      <c r="B1501" s="82"/>
      <c r="C1501" s="82"/>
      <c r="D1501" s="82"/>
      <c r="E1501" s="82"/>
      <c r="F1501" s="63"/>
      <c r="G1501" s="63"/>
      <c r="H1501" s="63"/>
      <c r="I1501" s="63"/>
      <c r="J1501" s="63"/>
      <c r="K1501" s="63"/>
      <c r="L1501" s="63"/>
      <c r="M1501" s="63"/>
      <c r="N1501" s="63"/>
      <c r="O1501" s="63"/>
      <c r="P1501" s="63"/>
      <c r="Q1501" s="63"/>
      <c r="R1501" s="63"/>
      <c r="S1501" s="63"/>
      <c r="T1501" s="63"/>
      <c r="U1501" s="63"/>
      <c r="X1501" s="63"/>
      <c r="Y1501" s="63"/>
      <c r="Z1501" s="63"/>
      <c r="AA1501" s="63"/>
      <c r="AB1501" s="63"/>
      <c r="AC1501" s="63"/>
      <c r="AD1501" s="63"/>
      <c r="AE1501" s="110"/>
      <c r="AF1501" s="63"/>
      <c r="AG1501" s="63"/>
      <c r="AH1501" s="63"/>
      <c r="AI1501" s="63"/>
      <c r="AJ1501" s="63"/>
      <c r="AK1501" s="63"/>
      <c r="AL1501" s="63"/>
      <c r="AM1501" s="63"/>
      <c r="AN1501" s="63"/>
      <c r="AO1501" s="63"/>
      <c r="AP1501" s="63"/>
      <c r="AQ1501" s="63"/>
      <c r="AT1501" s="63"/>
      <c r="AU1501" s="63"/>
      <c r="AV1501" s="63"/>
      <c r="AW1501" s="63"/>
      <c r="AX1501" s="63"/>
      <c r="AY1501" s="63"/>
      <c r="AZ1501" s="63"/>
      <c r="BA1501" s="63"/>
      <c r="BB1501" s="63"/>
      <c r="BC1501" s="63"/>
      <c r="BD1501" s="63"/>
      <c r="BE1501" s="63"/>
      <c r="BF1501" s="63"/>
      <c r="BG1501" s="63"/>
      <c r="BH1501" s="63"/>
      <c r="BI1501" s="63"/>
      <c r="BJ1501" s="63"/>
      <c r="BK1501" s="63"/>
      <c r="BL1501" s="63"/>
      <c r="BM1501" s="63"/>
      <c r="BN1501" s="63"/>
      <c r="BO1501" s="63"/>
      <c r="BR1501" s="63"/>
      <c r="BS1501" s="63"/>
      <c r="BT1501" s="63"/>
      <c r="BU1501" s="63"/>
      <c r="BV1501" s="63"/>
      <c r="BW1501" s="63"/>
      <c r="BX1501" s="63"/>
      <c r="BY1501" s="63"/>
      <c r="BZ1501" s="63"/>
      <c r="CA1501" s="63"/>
      <c r="CB1501" s="63"/>
      <c r="CC1501" s="63"/>
    </row>
    <row r="1502" spans="1:82" s="100" customFormat="1" x14ac:dyDescent="0.35">
      <c r="A1502" s="98"/>
      <c r="B1502" s="99"/>
      <c r="C1502" s="99"/>
      <c r="D1502" s="99"/>
      <c r="E1502" s="99"/>
      <c r="V1502" s="63"/>
      <c r="W1502" s="63"/>
      <c r="AE1502" s="101"/>
      <c r="AR1502" s="63"/>
      <c r="AS1502" s="63"/>
      <c r="AT1502" s="102"/>
      <c r="BO1502" s="102"/>
      <c r="BP1502" s="63"/>
      <c r="BQ1502" s="63"/>
      <c r="CD1502" s="63"/>
    </row>
    <row r="1503" spans="1:82" s="78" customFormat="1" x14ac:dyDescent="0.35">
      <c r="A1503" s="104"/>
      <c r="B1503" s="105"/>
      <c r="C1503" s="105"/>
      <c r="D1503" s="105"/>
      <c r="E1503" s="105"/>
      <c r="V1503" s="63"/>
      <c r="W1503" s="63"/>
      <c r="AE1503" s="79"/>
      <c r="AR1503" s="63"/>
      <c r="AS1503" s="63"/>
      <c r="AT1503" s="103"/>
      <c r="BO1503" s="103"/>
      <c r="BP1503" s="63"/>
      <c r="BQ1503" s="63"/>
      <c r="CD1503" s="63"/>
    </row>
    <row r="1504" spans="1:82" x14ac:dyDescent="0.35">
      <c r="A1504" s="97"/>
      <c r="B1504" s="82"/>
      <c r="C1504" s="82"/>
      <c r="D1504" s="82"/>
      <c r="E1504" s="82"/>
      <c r="F1504" s="63"/>
      <c r="G1504" s="63"/>
      <c r="H1504" s="63"/>
      <c r="I1504" s="63"/>
      <c r="J1504" s="63"/>
      <c r="K1504" s="63"/>
      <c r="L1504" s="63"/>
      <c r="M1504" s="63"/>
      <c r="N1504" s="63"/>
      <c r="O1504" s="63"/>
      <c r="P1504" s="63"/>
      <c r="Q1504" s="63"/>
      <c r="R1504" s="63"/>
      <c r="S1504" s="63"/>
      <c r="T1504" s="63"/>
      <c r="U1504" s="63"/>
      <c r="X1504" s="63"/>
      <c r="Y1504" s="63"/>
      <c r="Z1504" s="63"/>
      <c r="AA1504" s="63"/>
      <c r="AB1504" s="63"/>
      <c r="AC1504" s="63"/>
      <c r="AD1504" s="63"/>
      <c r="AE1504" s="110"/>
      <c r="AF1504" s="63"/>
      <c r="AG1504" s="63"/>
      <c r="AH1504" s="63"/>
      <c r="AI1504" s="63"/>
      <c r="AJ1504" s="63"/>
      <c r="AK1504" s="63"/>
      <c r="AL1504" s="63"/>
      <c r="AM1504" s="63"/>
      <c r="AN1504" s="63"/>
      <c r="AO1504" s="63"/>
      <c r="AP1504" s="63"/>
      <c r="AQ1504" s="63"/>
      <c r="AT1504" s="63"/>
      <c r="AU1504" s="63"/>
      <c r="AV1504" s="63"/>
      <c r="AW1504" s="63"/>
      <c r="AX1504" s="63"/>
      <c r="AY1504" s="63"/>
      <c r="AZ1504" s="63"/>
      <c r="BA1504" s="63"/>
      <c r="BB1504" s="63"/>
      <c r="BC1504" s="63"/>
      <c r="BD1504" s="63"/>
      <c r="BE1504" s="63"/>
      <c r="BF1504" s="63"/>
      <c r="BG1504" s="63"/>
      <c r="BH1504" s="63"/>
      <c r="BI1504" s="63"/>
      <c r="BJ1504" s="63"/>
      <c r="BK1504" s="63"/>
      <c r="BL1504" s="63"/>
      <c r="BM1504" s="63"/>
      <c r="BN1504" s="63"/>
      <c r="BO1504" s="63"/>
      <c r="BR1504" s="63"/>
      <c r="BS1504" s="63"/>
      <c r="BT1504" s="63"/>
      <c r="BU1504" s="63"/>
      <c r="BV1504" s="63"/>
      <c r="BW1504" s="63"/>
      <c r="BX1504" s="63"/>
      <c r="BY1504" s="63"/>
      <c r="BZ1504" s="63"/>
      <c r="CA1504" s="63"/>
      <c r="CB1504" s="63"/>
      <c r="CC1504" s="63"/>
    </row>
    <row r="1505" spans="1:81" x14ac:dyDescent="0.35">
      <c r="A1505" s="97"/>
      <c r="B1505" s="82"/>
      <c r="C1505" s="82"/>
      <c r="D1505" s="82"/>
      <c r="E1505" s="82"/>
      <c r="F1505" s="63"/>
      <c r="G1505" s="63"/>
      <c r="H1505" s="63"/>
      <c r="I1505" s="63"/>
      <c r="J1505" s="63"/>
      <c r="K1505" s="63"/>
      <c r="L1505" s="63"/>
      <c r="M1505" s="63"/>
      <c r="N1505" s="63"/>
      <c r="O1505" s="63"/>
      <c r="P1505" s="63"/>
      <c r="Q1505" s="63"/>
      <c r="R1505" s="63"/>
      <c r="S1505" s="63"/>
      <c r="T1505" s="63"/>
      <c r="U1505" s="63"/>
      <c r="X1505" s="63"/>
      <c r="Y1505" s="63"/>
      <c r="Z1505" s="63"/>
      <c r="AA1505" s="63"/>
      <c r="AB1505" s="63"/>
      <c r="AC1505" s="63"/>
      <c r="AD1505" s="63"/>
      <c r="AE1505" s="110"/>
      <c r="AF1505" s="63"/>
      <c r="AG1505" s="63"/>
      <c r="AH1505" s="63"/>
      <c r="AI1505" s="63"/>
      <c r="AJ1505" s="63"/>
      <c r="AK1505" s="63"/>
      <c r="AL1505" s="63"/>
      <c r="AM1505" s="63"/>
      <c r="AN1505" s="63"/>
      <c r="AO1505" s="63"/>
      <c r="AP1505" s="63"/>
      <c r="AQ1505" s="63"/>
      <c r="AT1505" s="63"/>
      <c r="AU1505" s="63"/>
      <c r="AV1505" s="63"/>
      <c r="AW1505" s="63"/>
      <c r="AX1505" s="63"/>
      <c r="AY1505" s="63"/>
      <c r="AZ1505" s="63"/>
      <c r="BA1505" s="63"/>
      <c r="BB1505" s="63"/>
      <c r="BC1505" s="63"/>
      <c r="BD1505" s="63"/>
      <c r="BE1505" s="63"/>
      <c r="BF1505" s="63"/>
      <c r="BG1505" s="63"/>
      <c r="BH1505" s="63"/>
      <c r="BI1505" s="63"/>
      <c r="BJ1505" s="63"/>
      <c r="BK1505" s="63"/>
      <c r="BL1505" s="63"/>
      <c r="BM1505" s="63"/>
      <c r="BN1505" s="63"/>
      <c r="BO1505" s="63"/>
      <c r="BR1505" s="63"/>
      <c r="BS1505" s="63"/>
      <c r="BT1505" s="63"/>
      <c r="BU1505" s="63"/>
      <c r="BV1505" s="63"/>
      <c r="BW1505" s="63"/>
      <c r="BX1505" s="63"/>
      <c r="BY1505" s="63"/>
      <c r="BZ1505" s="63"/>
      <c r="CA1505" s="63"/>
      <c r="CB1505" s="63"/>
      <c r="CC1505" s="63"/>
    </row>
    <row r="1506" spans="1:81" x14ac:dyDescent="0.35">
      <c r="A1506" s="97"/>
      <c r="B1506" s="82"/>
      <c r="C1506" s="82"/>
      <c r="D1506" s="82"/>
      <c r="E1506" s="82"/>
      <c r="F1506" s="63"/>
      <c r="G1506" s="63"/>
      <c r="H1506" s="63"/>
      <c r="I1506" s="63"/>
      <c r="J1506" s="63"/>
      <c r="K1506" s="63"/>
      <c r="L1506" s="63"/>
      <c r="M1506" s="63"/>
      <c r="N1506" s="63"/>
      <c r="O1506" s="63"/>
      <c r="P1506" s="63"/>
      <c r="Q1506" s="63"/>
      <c r="R1506" s="63"/>
      <c r="S1506" s="63"/>
      <c r="T1506" s="63"/>
      <c r="U1506" s="63"/>
      <c r="X1506" s="63"/>
      <c r="Y1506" s="63"/>
      <c r="Z1506" s="63"/>
      <c r="AA1506" s="63"/>
      <c r="AB1506" s="63"/>
      <c r="AC1506" s="63"/>
      <c r="AD1506" s="63"/>
      <c r="AE1506" s="110"/>
      <c r="AF1506" s="63"/>
      <c r="AG1506" s="63"/>
      <c r="AH1506" s="63"/>
      <c r="AI1506" s="63"/>
      <c r="AJ1506" s="63"/>
      <c r="AK1506" s="63"/>
      <c r="AL1506" s="63"/>
      <c r="AM1506" s="63"/>
      <c r="AN1506" s="63"/>
      <c r="AO1506" s="63"/>
      <c r="AP1506" s="63"/>
      <c r="AQ1506" s="63"/>
      <c r="AT1506" s="63"/>
      <c r="AU1506" s="63"/>
      <c r="AV1506" s="63"/>
      <c r="AW1506" s="63"/>
      <c r="AX1506" s="63"/>
      <c r="AY1506" s="63"/>
      <c r="AZ1506" s="63"/>
      <c r="BA1506" s="63"/>
      <c r="BB1506" s="63"/>
      <c r="BC1506" s="63"/>
      <c r="BD1506" s="63"/>
      <c r="BE1506" s="63"/>
      <c r="BF1506" s="63"/>
      <c r="BG1506" s="63"/>
      <c r="BH1506" s="63"/>
      <c r="BI1506" s="63"/>
      <c r="BJ1506" s="63"/>
      <c r="BK1506" s="63"/>
      <c r="BL1506" s="63"/>
      <c r="BM1506" s="63"/>
      <c r="BN1506" s="63"/>
      <c r="BO1506" s="63"/>
      <c r="BR1506" s="63"/>
      <c r="BS1506" s="63"/>
      <c r="BT1506" s="63"/>
      <c r="BU1506" s="63"/>
      <c r="BV1506" s="63"/>
      <c r="BW1506" s="63"/>
      <c r="BX1506" s="63"/>
      <c r="BY1506" s="63"/>
      <c r="BZ1506" s="63"/>
      <c r="CA1506" s="63"/>
      <c r="CB1506" s="63"/>
      <c r="CC1506" s="63"/>
    </row>
    <row r="1507" spans="1:81" x14ac:dyDescent="0.35">
      <c r="A1507" s="97"/>
      <c r="B1507" s="82"/>
      <c r="C1507" s="82"/>
      <c r="D1507" s="82"/>
      <c r="E1507" s="82"/>
      <c r="F1507" s="63"/>
      <c r="G1507" s="63"/>
      <c r="H1507" s="63"/>
      <c r="I1507" s="63"/>
      <c r="J1507" s="63"/>
      <c r="K1507" s="63"/>
      <c r="L1507" s="63"/>
      <c r="M1507" s="63"/>
      <c r="N1507" s="63"/>
      <c r="O1507" s="63"/>
      <c r="P1507" s="63"/>
      <c r="Q1507" s="63"/>
      <c r="R1507" s="63"/>
      <c r="S1507" s="63"/>
      <c r="T1507" s="63"/>
      <c r="U1507" s="63"/>
      <c r="X1507" s="63"/>
      <c r="Y1507" s="63"/>
      <c r="Z1507" s="63"/>
      <c r="AA1507" s="63"/>
      <c r="AB1507" s="63"/>
      <c r="AC1507" s="63"/>
      <c r="AD1507" s="63"/>
      <c r="AE1507" s="110"/>
      <c r="AF1507" s="63"/>
      <c r="AG1507" s="63"/>
      <c r="AH1507" s="63"/>
      <c r="AI1507" s="63"/>
      <c r="AJ1507" s="63"/>
      <c r="AK1507" s="63"/>
      <c r="AL1507" s="63"/>
      <c r="AM1507" s="63"/>
      <c r="AN1507" s="63"/>
      <c r="AO1507" s="63"/>
      <c r="AP1507" s="63"/>
      <c r="AQ1507" s="63"/>
      <c r="AT1507" s="63"/>
      <c r="AU1507" s="63"/>
      <c r="AV1507" s="63"/>
      <c r="AW1507" s="63"/>
      <c r="AX1507" s="63"/>
      <c r="AY1507" s="63"/>
      <c r="AZ1507" s="63"/>
      <c r="BA1507" s="63"/>
      <c r="BB1507" s="63"/>
      <c r="BC1507" s="63"/>
      <c r="BD1507" s="63"/>
      <c r="BE1507" s="63"/>
      <c r="BF1507" s="63"/>
      <c r="BG1507" s="63"/>
      <c r="BH1507" s="63"/>
      <c r="BI1507" s="63"/>
      <c r="BJ1507" s="63"/>
      <c r="BK1507" s="63"/>
      <c r="BL1507" s="63"/>
      <c r="BM1507" s="63"/>
      <c r="BN1507" s="63"/>
      <c r="BO1507" s="63"/>
      <c r="BR1507" s="63"/>
      <c r="BS1507" s="63"/>
      <c r="BT1507" s="63"/>
      <c r="BU1507" s="63"/>
      <c r="BV1507" s="63"/>
      <c r="BW1507" s="63"/>
      <c r="BX1507" s="63"/>
      <c r="BY1507" s="63"/>
      <c r="BZ1507" s="63"/>
      <c r="CA1507" s="63"/>
      <c r="CB1507" s="63"/>
      <c r="CC1507" s="63"/>
    </row>
    <row r="1508" spans="1:81" x14ac:dyDescent="0.35">
      <c r="A1508" s="97"/>
      <c r="B1508" s="82"/>
      <c r="C1508" s="82"/>
      <c r="D1508" s="82"/>
      <c r="E1508" s="82"/>
      <c r="F1508" s="63"/>
      <c r="G1508" s="63"/>
      <c r="H1508" s="63"/>
      <c r="I1508" s="63"/>
      <c r="J1508" s="63"/>
      <c r="K1508" s="63"/>
      <c r="L1508" s="63"/>
      <c r="M1508" s="63"/>
      <c r="N1508" s="63"/>
      <c r="O1508" s="63"/>
      <c r="P1508" s="63"/>
      <c r="Q1508" s="63"/>
      <c r="R1508" s="63"/>
      <c r="S1508" s="63"/>
      <c r="T1508" s="63"/>
      <c r="U1508" s="63"/>
      <c r="X1508" s="63"/>
      <c r="Y1508" s="63"/>
      <c r="Z1508" s="63"/>
      <c r="AA1508" s="63"/>
      <c r="AB1508" s="63"/>
      <c r="AC1508" s="63"/>
      <c r="AD1508" s="63"/>
      <c r="AE1508" s="110"/>
      <c r="AF1508" s="63"/>
      <c r="AG1508" s="63"/>
      <c r="AH1508" s="63"/>
      <c r="AI1508" s="63"/>
      <c r="AJ1508" s="63"/>
      <c r="AK1508" s="63"/>
      <c r="AL1508" s="63"/>
      <c r="AM1508" s="63"/>
      <c r="AN1508" s="63"/>
      <c r="AO1508" s="63"/>
      <c r="AP1508" s="63"/>
      <c r="AQ1508" s="63"/>
      <c r="AT1508" s="63"/>
      <c r="AU1508" s="63"/>
      <c r="AV1508" s="63"/>
      <c r="AW1508" s="63"/>
      <c r="AX1508" s="63"/>
      <c r="AY1508" s="63"/>
      <c r="AZ1508" s="63"/>
      <c r="BA1508" s="63"/>
      <c r="BB1508" s="63"/>
      <c r="BC1508" s="63"/>
      <c r="BD1508" s="63"/>
      <c r="BE1508" s="63"/>
      <c r="BF1508" s="63"/>
      <c r="BG1508" s="63"/>
      <c r="BH1508" s="63"/>
      <c r="BI1508" s="63"/>
      <c r="BJ1508" s="63"/>
      <c r="BK1508" s="63"/>
      <c r="BL1508" s="63"/>
      <c r="BM1508" s="63"/>
      <c r="BN1508" s="63"/>
      <c r="BO1508" s="63"/>
      <c r="BR1508" s="63"/>
      <c r="BS1508" s="63"/>
      <c r="BT1508" s="63"/>
      <c r="BU1508" s="63"/>
      <c r="BV1508" s="63"/>
      <c r="BW1508" s="63"/>
      <c r="BX1508" s="63"/>
      <c r="BY1508" s="63"/>
      <c r="BZ1508" s="63"/>
      <c r="CA1508" s="63"/>
      <c r="CB1508" s="63"/>
      <c r="CC1508" s="63"/>
    </row>
    <row r="1509" spans="1:81" x14ac:dyDescent="0.35">
      <c r="A1509" s="97"/>
      <c r="B1509" s="82"/>
      <c r="C1509" s="82"/>
      <c r="D1509" s="82"/>
      <c r="E1509" s="82"/>
      <c r="F1509" s="63"/>
      <c r="G1509" s="63"/>
      <c r="H1509" s="63"/>
      <c r="I1509" s="63"/>
      <c r="J1509" s="63"/>
      <c r="K1509" s="63"/>
      <c r="L1509" s="63"/>
      <c r="M1509" s="63"/>
      <c r="N1509" s="63"/>
      <c r="O1509" s="63"/>
      <c r="P1509" s="63"/>
      <c r="Q1509" s="63"/>
      <c r="R1509" s="63"/>
      <c r="S1509" s="63"/>
      <c r="T1509" s="63"/>
      <c r="U1509" s="63"/>
      <c r="X1509" s="63"/>
      <c r="Y1509" s="63"/>
      <c r="Z1509" s="63"/>
      <c r="AA1509" s="63"/>
      <c r="AB1509" s="63"/>
      <c r="AC1509" s="63"/>
      <c r="AD1509" s="63"/>
      <c r="AE1509" s="110"/>
      <c r="AF1509" s="63"/>
      <c r="AG1509" s="63"/>
      <c r="AH1509" s="63"/>
      <c r="AI1509" s="63"/>
      <c r="AJ1509" s="63"/>
      <c r="AK1509" s="63"/>
      <c r="AL1509" s="63"/>
      <c r="AM1509" s="63"/>
      <c r="AN1509" s="63"/>
      <c r="AO1509" s="63"/>
      <c r="AP1509" s="63"/>
      <c r="AQ1509" s="63"/>
      <c r="AT1509" s="63"/>
      <c r="AU1509" s="63"/>
      <c r="AV1509" s="63"/>
      <c r="AW1509" s="63"/>
      <c r="AX1509" s="63"/>
      <c r="AY1509" s="63"/>
      <c r="AZ1509" s="63"/>
      <c r="BA1509" s="63"/>
      <c r="BB1509" s="63"/>
      <c r="BC1509" s="63"/>
      <c r="BD1509" s="63"/>
      <c r="BE1509" s="63"/>
      <c r="BF1509" s="63"/>
      <c r="BG1509" s="63"/>
      <c r="BH1509" s="63"/>
      <c r="BI1509" s="63"/>
      <c r="BJ1509" s="63"/>
      <c r="BK1509" s="63"/>
      <c r="BL1509" s="63"/>
      <c r="BM1509" s="63"/>
      <c r="BN1509" s="63"/>
      <c r="BO1509" s="63"/>
      <c r="BR1509" s="63"/>
      <c r="BS1509" s="63"/>
      <c r="BT1509" s="63"/>
      <c r="BU1509" s="63"/>
      <c r="BV1509" s="63"/>
      <c r="BW1509" s="63"/>
      <c r="BX1509" s="63"/>
      <c r="BY1509" s="63"/>
      <c r="BZ1509" s="63"/>
      <c r="CA1509" s="63"/>
      <c r="CB1509" s="63"/>
      <c r="CC1509" s="63"/>
    </row>
    <row r="1510" spans="1:81" x14ac:dyDescent="0.35">
      <c r="A1510" s="97"/>
      <c r="B1510" s="82"/>
      <c r="C1510" s="82"/>
      <c r="D1510" s="82"/>
      <c r="E1510" s="82"/>
      <c r="F1510" s="63"/>
      <c r="G1510" s="63"/>
      <c r="H1510" s="63"/>
      <c r="I1510" s="63"/>
      <c r="J1510" s="63"/>
      <c r="K1510" s="63"/>
      <c r="L1510" s="63"/>
      <c r="M1510" s="63"/>
      <c r="N1510" s="63"/>
      <c r="O1510" s="63"/>
      <c r="P1510" s="63"/>
      <c r="Q1510" s="63"/>
      <c r="R1510" s="63"/>
      <c r="S1510" s="63"/>
      <c r="T1510" s="63"/>
      <c r="U1510" s="63"/>
      <c r="X1510" s="63"/>
      <c r="Y1510" s="63"/>
      <c r="Z1510" s="63"/>
      <c r="AA1510" s="63"/>
      <c r="AB1510" s="63"/>
      <c r="AC1510" s="63"/>
      <c r="AD1510" s="63"/>
      <c r="AE1510" s="110"/>
      <c r="AF1510" s="63"/>
      <c r="AG1510" s="63"/>
      <c r="AH1510" s="63"/>
      <c r="AI1510" s="63"/>
      <c r="AJ1510" s="63"/>
      <c r="AK1510" s="63"/>
      <c r="AL1510" s="63"/>
      <c r="AM1510" s="63"/>
      <c r="AN1510" s="63"/>
      <c r="AO1510" s="63"/>
      <c r="AP1510" s="63"/>
      <c r="AQ1510" s="63"/>
      <c r="AT1510" s="63"/>
      <c r="AU1510" s="63"/>
      <c r="AV1510" s="63"/>
      <c r="AW1510" s="63"/>
      <c r="AX1510" s="63"/>
      <c r="AY1510" s="63"/>
      <c r="AZ1510" s="63"/>
      <c r="BA1510" s="63"/>
      <c r="BB1510" s="63"/>
      <c r="BC1510" s="63"/>
      <c r="BD1510" s="63"/>
      <c r="BE1510" s="63"/>
      <c r="BF1510" s="63"/>
      <c r="BG1510" s="63"/>
      <c r="BH1510" s="63"/>
      <c r="BI1510" s="63"/>
      <c r="BJ1510" s="63"/>
      <c r="BK1510" s="63"/>
      <c r="BL1510" s="63"/>
      <c r="BM1510" s="63"/>
      <c r="BN1510" s="63"/>
      <c r="BO1510" s="63"/>
      <c r="BR1510" s="63"/>
      <c r="BS1510" s="63"/>
      <c r="BT1510" s="63"/>
      <c r="BU1510" s="63"/>
      <c r="BV1510" s="63"/>
      <c r="BW1510" s="63"/>
      <c r="BX1510" s="63"/>
      <c r="BY1510" s="63"/>
      <c r="BZ1510" s="63"/>
      <c r="CA1510" s="63"/>
      <c r="CB1510" s="63"/>
      <c r="CC1510" s="63"/>
    </row>
    <row r="1511" spans="1:81" x14ac:dyDescent="0.35">
      <c r="A1511" s="97"/>
      <c r="B1511" s="82"/>
      <c r="C1511" s="82"/>
      <c r="D1511" s="82"/>
      <c r="E1511" s="82"/>
      <c r="F1511" s="63"/>
      <c r="G1511" s="63"/>
      <c r="H1511" s="63"/>
      <c r="I1511" s="63"/>
      <c r="J1511" s="63"/>
      <c r="K1511" s="63"/>
      <c r="L1511" s="63"/>
      <c r="M1511" s="63"/>
      <c r="N1511" s="63"/>
      <c r="O1511" s="63"/>
      <c r="P1511" s="63"/>
      <c r="Q1511" s="63"/>
      <c r="R1511" s="63"/>
      <c r="S1511" s="63"/>
      <c r="T1511" s="63"/>
      <c r="U1511" s="63"/>
      <c r="X1511" s="63"/>
      <c r="Y1511" s="63"/>
      <c r="Z1511" s="63"/>
      <c r="AA1511" s="63"/>
      <c r="AB1511" s="63"/>
      <c r="AC1511" s="63"/>
      <c r="AD1511" s="63"/>
      <c r="AE1511" s="110"/>
      <c r="AF1511" s="63"/>
      <c r="AG1511" s="63"/>
      <c r="AH1511" s="63"/>
      <c r="AI1511" s="63"/>
      <c r="AJ1511" s="63"/>
      <c r="AK1511" s="63"/>
      <c r="AL1511" s="63"/>
      <c r="AM1511" s="63"/>
      <c r="AN1511" s="63"/>
      <c r="AO1511" s="63"/>
      <c r="AP1511" s="63"/>
      <c r="AQ1511" s="63"/>
      <c r="AT1511" s="63"/>
      <c r="AU1511" s="63"/>
      <c r="AV1511" s="63"/>
      <c r="AW1511" s="63"/>
      <c r="AX1511" s="63"/>
      <c r="AY1511" s="63"/>
      <c r="AZ1511" s="63"/>
      <c r="BA1511" s="63"/>
      <c r="BB1511" s="63"/>
      <c r="BC1511" s="63"/>
      <c r="BD1511" s="63"/>
      <c r="BE1511" s="63"/>
      <c r="BF1511" s="63"/>
      <c r="BG1511" s="63"/>
      <c r="BH1511" s="63"/>
      <c r="BI1511" s="63"/>
      <c r="BJ1511" s="63"/>
      <c r="BK1511" s="63"/>
      <c r="BL1511" s="63"/>
      <c r="BM1511" s="63"/>
      <c r="BN1511" s="63"/>
      <c r="BO1511" s="63"/>
      <c r="BR1511" s="63"/>
      <c r="BS1511" s="63"/>
      <c r="BT1511" s="63"/>
      <c r="BU1511" s="63"/>
      <c r="BV1511" s="63"/>
      <c r="BW1511" s="63"/>
      <c r="BX1511" s="63"/>
      <c r="BY1511" s="63"/>
      <c r="BZ1511" s="63"/>
      <c r="CA1511" s="63"/>
      <c r="CB1511" s="63"/>
      <c r="CC1511" s="63"/>
    </row>
    <row r="1512" spans="1:81" x14ac:dyDescent="0.35">
      <c r="A1512" s="97"/>
      <c r="B1512" s="82"/>
      <c r="C1512" s="82"/>
      <c r="D1512" s="82"/>
      <c r="E1512" s="82"/>
      <c r="F1512" s="63"/>
      <c r="G1512" s="63"/>
      <c r="H1512" s="63"/>
      <c r="I1512" s="63"/>
      <c r="J1512" s="63"/>
      <c r="K1512" s="63"/>
      <c r="L1512" s="63"/>
      <c r="M1512" s="63"/>
      <c r="N1512" s="63"/>
      <c r="O1512" s="63"/>
      <c r="P1512" s="63"/>
      <c r="Q1512" s="63"/>
      <c r="R1512" s="63"/>
      <c r="S1512" s="63"/>
      <c r="T1512" s="63"/>
      <c r="U1512" s="63"/>
      <c r="X1512" s="63"/>
      <c r="Y1512" s="63"/>
      <c r="Z1512" s="63"/>
      <c r="AA1512" s="63"/>
      <c r="AB1512" s="63"/>
      <c r="AC1512" s="63"/>
      <c r="AD1512" s="63"/>
      <c r="AE1512" s="110"/>
      <c r="AF1512" s="63"/>
      <c r="AG1512" s="63"/>
      <c r="AH1512" s="63"/>
      <c r="AI1512" s="63"/>
      <c r="AJ1512" s="63"/>
      <c r="AK1512" s="63"/>
      <c r="AL1512" s="63"/>
      <c r="AM1512" s="63"/>
      <c r="AN1512" s="63"/>
      <c r="AO1512" s="63"/>
      <c r="AP1512" s="63"/>
      <c r="AQ1512" s="63"/>
      <c r="AT1512" s="63"/>
      <c r="AU1512" s="63"/>
      <c r="AV1512" s="63"/>
      <c r="AW1512" s="63"/>
      <c r="AX1512" s="63"/>
      <c r="AY1512" s="63"/>
      <c r="AZ1512" s="63"/>
      <c r="BA1512" s="63"/>
      <c r="BB1512" s="63"/>
      <c r="BC1512" s="63"/>
      <c r="BD1512" s="63"/>
      <c r="BE1512" s="63"/>
      <c r="BF1512" s="63"/>
      <c r="BG1512" s="63"/>
      <c r="BH1512" s="63"/>
      <c r="BI1512" s="63"/>
      <c r="BJ1512" s="63"/>
      <c r="BK1512" s="63"/>
      <c r="BL1512" s="63"/>
      <c r="BM1512" s="63"/>
      <c r="BN1512" s="63"/>
      <c r="BO1512" s="63"/>
      <c r="BR1512" s="63"/>
      <c r="BS1512" s="63"/>
      <c r="BT1512" s="63"/>
      <c r="BU1512" s="63"/>
      <c r="BV1512" s="63"/>
      <c r="BW1512" s="63"/>
      <c r="BX1512" s="63"/>
      <c r="BY1512" s="63"/>
      <c r="BZ1512" s="63"/>
      <c r="CA1512" s="63"/>
      <c r="CB1512" s="63"/>
      <c r="CC1512" s="63"/>
    </row>
    <row r="1513" spans="1:81" x14ac:dyDescent="0.35">
      <c r="A1513" s="97"/>
      <c r="B1513" s="82"/>
      <c r="C1513" s="82"/>
      <c r="D1513" s="82"/>
      <c r="E1513" s="82"/>
      <c r="F1513" s="63"/>
      <c r="G1513" s="63"/>
      <c r="H1513" s="63"/>
      <c r="I1513" s="63"/>
      <c r="J1513" s="63"/>
      <c r="K1513" s="63"/>
      <c r="L1513" s="63"/>
      <c r="M1513" s="63"/>
      <c r="N1513" s="63"/>
      <c r="O1513" s="63"/>
      <c r="P1513" s="63"/>
      <c r="Q1513" s="63"/>
      <c r="R1513" s="63"/>
      <c r="S1513" s="63"/>
      <c r="T1513" s="63"/>
      <c r="U1513" s="63"/>
      <c r="X1513" s="63"/>
      <c r="Y1513" s="63"/>
      <c r="Z1513" s="63"/>
      <c r="AA1513" s="63"/>
      <c r="AB1513" s="63"/>
      <c r="AC1513" s="63"/>
      <c r="AD1513" s="63"/>
      <c r="AE1513" s="110"/>
      <c r="AF1513" s="63"/>
      <c r="AG1513" s="63"/>
      <c r="AH1513" s="63"/>
      <c r="AI1513" s="63"/>
      <c r="AJ1513" s="63"/>
      <c r="AK1513" s="63"/>
      <c r="AL1513" s="63"/>
      <c r="AM1513" s="63"/>
      <c r="AN1513" s="63"/>
      <c r="AO1513" s="63"/>
      <c r="AP1513" s="63"/>
      <c r="AQ1513" s="63"/>
      <c r="AT1513" s="63"/>
      <c r="AU1513" s="63"/>
      <c r="AV1513" s="63"/>
      <c r="AW1513" s="63"/>
      <c r="AX1513" s="63"/>
      <c r="AY1513" s="63"/>
      <c r="AZ1513" s="63"/>
      <c r="BA1513" s="63"/>
      <c r="BB1513" s="63"/>
      <c r="BC1513" s="63"/>
      <c r="BD1513" s="63"/>
      <c r="BE1513" s="63"/>
      <c r="BF1513" s="63"/>
      <c r="BG1513" s="63"/>
      <c r="BH1513" s="63"/>
      <c r="BI1513" s="63"/>
      <c r="BJ1513" s="63"/>
      <c r="BK1513" s="63"/>
      <c r="BL1513" s="63"/>
      <c r="BM1513" s="63"/>
      <c r="BN1513" s="63"/>
      <c r="BO1513" s="63"/>
      <c r="BR1513" s="63"/>
      <c r="BS1513" s="63"/>
      <c r="BT1513" s="63"/>
      <c r="BU1513" s="63"/>
      <c r="BV1513" s="63"/>
      <c r="BW1513" s="63"/>
      <c r="BX1513" s="63"/>
      <c r="BY1513" s="63"/>
      <c r="BZ1513" s="63"/>
      <c r="CA1513" s="63"/>
      <c r="CB1513" s="63"/>
      <c r="CC1513" s="63"/>
    </row>
    <row r="1514" spans="1:81" x14ac:dyDescent="0.35">
      <c r="A1514" s="97"/>
      <c r="B1514" s="82"/>
      <c r="C1514" s="82"/>
      <c r="D1514" s="82"/>
      <c r="E1514" s="82"/>
      <c r="F1514" s="63"/>
      <c r="G1514" s="63"/>
      <c r="H1514" s="63"/>
      <c r="I1514" s="63"/>
      <c r="J1514" s="63"/>
      <c r="K1514" s="63"/>
      <c r="L1514" s="63"/>
      <c r="M1514" s="63"/>
      <c r="N1514" s="63"/>
      <c r="O1514" s="63"/>
      <c r="P1514" s="63"/>
      <c r="Q1514" s="63"/>
      <c r="R1514" s="63"/>
      <c r="S1514" s="63"/>
      <c r="T1514" s="63"/>
      <c r="U1514" s="63"/>
      <c r="X1514" s="63"/>
      <c r="Y1514" s="63"/>
      <c r="Z1514" s="63"/>
      <c r="AA1514" s="63"/>
      <c r="AB1514" s="63"/>
      <c r="AC1514" s="63"/>
      <c r="AD1514" s="63"/>
      <c r="AE1514" s="110"/>
      <c r="AF1514" s="63"/>
      <c r="AG1514" s="63"/>
      <c r="AH1514" s="63"/>
      <c r="AI1514" s="63"/>
      <c r="AJ1514" s="63"/>
      <c r="AK1514" s="63"/>
      <c r="AL1514" s="63"/>
      <c r="AM1514" s="63"/>
      <c r="AN1514" s="63"/>
      <c r="AO1514" s="63"/>
      <c r="AP1514" s="63"/>
      <c r="AQ1514" s="63"/>
      <c r="AT1514" s="63"/>
      <c r="AU1514" s="63"/>
      <c r="AV1514" s="63"/>
      <c r="AW1514" s="63"/>
      <c r="AX1514" s="63"/>
      <c r="AY1514" s="63"/>
      <c r="AZ1514" s="63"/>
      <c r="BA1514" s="63"/>
      <c r="BB1514" s="63"/>
      <c r="BC1514" s="63"/>
      <c r="BD1514" s="63"/>
      <c r="BE1514" s="63"/>
      <c r="BF1514" s="63"/>
      <c r="BG1514" s="63"/>
      <c r="BH1514" s="63"/>
      <c r="BI1514" s="63"/>
      <c r="BJ1514" s="63"/>
      <c r="BK1514" s="63"/>
      <c r="BL1514" s="63"/>
      <c r="BM1514" s="63"/>
      <c r="BN1514" s="63"/>
      <c r="BO1514" s="63"/>
      <c r="BR1514" s="63"/>
      <c r="BS1514" s="63"/>
      <c r="BT1514" s="63"/>
      <c r="BU1514" s="63"/>
      <c r="BV1514" s="63"/>
      <c r="BW1514" s="63"/>
      <c r="BX1514" s="63"/>
      <c r="BY1514" s="63"/>
      <c r="BZ1514" s="63"/>
      <c r="CA1514" s="63"/>
      <c r="CB1514" s="63"/>
      <c r="CC1514" s="63"/>
    </row>
    <row r="1515" spans="1:81" x14ac:dyDescent="0.35">
      <c r="A1515" s="97"/>
      <c r="B1515" s="82"/>
      <c r="C1515" s="82"/>
      <c r="D1515" s="82"/>
      <c r="E1515" s="82"/>
      <c r="F1515" s="63"/>
      <c r="G1515" s="63"/>
      <c r="H1515" s="63"/>
      <c r="I1515" s="63"/>
      <c r="J1515" s="63"/>
      <c r="K1515" s="63"/>
      <c r="L1515" s="63"/>
      <c r="M1515" s="63"/>
      <c r="N1515" s="63"/>
      <c r="O1515" s="63"/>
      <c r="P1515" s="63"/>
      <c r="Q1515" s="63"/>
      <c r="R1515" s="63"/>
      <c r="S1515" s="63"/>
      <c r="T1515" s="63"/>
      <c r="U1515" s="63"/>
      <c r="X1515" s="63"/>
      <c r="Y1515" s="63"/>
      <c r="Z1515" s="63"/>
      <c r="AA1515" s="63"/>
      <c r="AB1515" s="63"/>
      <c r="AC1515" s="63"/>
      <c r="AD1515" s="63"/>
      <c r="AE1515" s="110"/>
      <c r="AF1515" s="63"/>
      <c r="AG1515" s="63"/>
      <c r="AH1515" s="63"/>
      <c r="AI1515" s="63"/>
      <c r="AJ1515" s="63"/>
      <c r="AK1515" s="63"/>
      <c r="AL1515" s="63"/>
      <c r="AM1515" s="63"/>
      <c r="AN1515" s="63"/>
      <c r="AO1515" s="63"/>
      <c r="AP1515" s="63"/>
      <c r="AQ1515" s="63">
        <v>2</v>
      </c>
      <c r="AT1515" s="63"/>
      <c r="AU1515" s="63"/>
      <c r="AV1515" s="63"/>
      <c r="AW1515" s="63"/>
      <c r="AX1515" s="63"/>
      <c r="AY1515" s="63"/>
      <c r="AZ1515" s="63"/>
      <c r="BA1515" s="63"/>
      <c r="BB1515" s="63"/>
      <c r="BC1515" s="63"/>
      <c r="BD1515" s="63"/>
      <c r="BE1515" s="63"/>
      <c r="BF1515" s="63"/>
      <c r="BG1515" s="63"/>
      <c r="BH1515" s="63"/>
      <c r="BI1515" s="63"/>
      <c r="BJ1515" s="63"/>
      <c r="BK1515" s="63"/>
      <c r="BL1515" s="63"/>
      <c r="BM1515" s="63"/>
      <c r="BN1515" s="63"/>
      <c r="BO1515" s="63"/>
      <c r="BR1515" s="63"/>
      <c r="BS1515" s="63"/>
      <c r="BT1515" s="63"/>
      <c r="BU1515" s="63"/>
      <c r="BV1515" s="63"/>
      <c r="BW1515" s="63"/>
      <c r="BX1515" s="63"/>
      <c r="BY1515" s="63"/>
      <c r="BZ1515" s="63"/>
      <c r="CA1515" s="63"/>
      <c r="CB1515" s="63"/>
      <c r="CC1515" s="63"/>
    </row>
    <row r="1516" spans="1:81" x14ac:dyDescent="0.35">
      <c r="A1516" s="97"/>
      <c r="B1516" s="82"/>
      <c r="C1516" s="82"/>
      <c r="D1516" s="82"/>
      <c r="E1516" s="82"/>
      <c r="F1516" s="63"/>
      <c r="G1516" s="63"/>
      <c r="H1516" s="63"/>
      <c r="I1516" s="63"/>
      <c r="J1516" s="63"/>
      <c r="K1516" s="63"/>
      <c r="L1516" s="63"/>
      <c r="M1516" s="63"/>
      <c r="N1516" s="63"/>
      <c r="O1516" s="63"/>
      <c r="P1516" s="63"/>
      <c r="Q1516" s="63"/>
      <c r="R1516" s="63"/>
      <c r="S1516" s="63"/>
      <c r="T1516" s="63"/>
      <c r="U1516" s="63"/>
      <c r="X1516" s="63"/>
      <c r="Y1516" s="63"/>
      <c r="Z1516" s="63"/>
      <c r="AA1516" s="63"/>
      <c r="AB1516" s="63"/>
      <c r="AC1516" s="63"/>
      <c r="AD1516" s="63"/>
      <c r="AE1516" s="110"/>
      <c r="AF1516" s="63"/>
      <c r="AG1516" s="63"/>
      <c r="AH1516" s="63"/>
      <c r="AI1516" s="63"/>
      <c r="AJ1516" s="63"/>
      <c r="AK1516" s="63"/>
      <c r="AL1516" s="63"/>
      <c r="AM1516" s="63"/>
      <c r="AN1516" s="63"/>
      <c r="AO1516" s="63"/>
      <c r="AP1516" s="63"/>
      <c r="AQ1516" s="63"/>
      <c r="AT1516" s="63"/>
      <c r="AU1516" s="63"/>
      <c r="AV1516" s="63"/>
      <c r="AW1516" s="63"/>
      <c r="AX1516" s="63"/>
      <c r="AY1516" s="63"/>
      <c r="AZ1516" s="63"/>
      <c r="BA1516" s="63"/>
      <c r="BB1516" s="63"/>
      <c r="BC1516" s="63"/>
      <c r="BD1516" s="63"/>
      <c r="BE1516" s="63"/>
      <c r="BF1516" s="63"/>
      <c r="BG1516" s="63"/>
      <c r="BH1516" s="63"/>
      <c r="BI1516" s="63"/>
      <c r="BJ1516" s="63"/>
      <c r="BK1516" s="63"/>
      <c r="BL1516" s="63"/>
      <c r="BM1516" s="63"/>
      <c r="BN1516" s="63"/>
      <c r="BO1516" s="63"/>
      <c r="BR1516" s="63"/>
      <c r="BS1516" s="63"/>
      <c r="BT1516" s="63"/>
      <c r="BU1516" s="63"/>
      <c r="BV1516" s="63"/>
      <c r="BW1516" s="63"/>
      <c r="BX1516" s="63"/>
      <c r="BY1516" s="63"/>
      <c r="BZ1516" s="63"/>
      <c r="CA1516" s="63"/>
      <c r="CB1516" s="63"/>
      <c r="CC1516" s="63"/>
    </row>
    <row r="1517" spans="1:81" x14ac:dyDescent="0.35">
      <c r="A1517" s="97"/>
      <c r="B1517" s="82"/>
      <c r="C1517" s="82"/>
      <c r="D1517" s="82"/>
      <c r="E1517" s="82"/>
      <c r="F1517" s="63"/>
      <c r="G1517" s="63"/>
      <c r="H1517" s="63"/>
      <c r="I1517" s="63"/>
      <c r="J1517" s="63"/>
      <c r="K1517" s="63"/>
      <c r="L1517" s="63"/>
      <c r="M1517" s="63"/>
      <c r="N1517" s="63"/>
      <c r="O1517" s="63"/>
      <c r="P1517" s="63"/>
      <c r="Q1517" s="63"/>
      <c r="R1517" s="63"/>
      <c r="S1517" s="63"/>
      <c r="T1517" s="63"/>
      <c r="U1517" s="63"/>
      <c r="X1517" s="63"/>
      <c r="Y1517" s="63"/>
      <c r="Z1517" s="63"/>
      <c r="AA1517" s="63"/>
      <c r="AB1517" s="63"/>
      <c r="AC1517" s="63"/>
      <c r="AD1517" s="63"/>
      <c r="AE1517" s="110"/>
      <c r="AF1517" s="63"/>
      <c r="AG1517" s="63"/>
      <c r="AH1517" s="63"/>
      <c r="AI1517" s="63"/>
      <c r="AJ1517" s="63"/>
      <c r="AK1517" s="63"/>
      <c r="AL1517" s="63"/>
      <c r="AM1517" s="63"/>
      <c r="AN1517" s="63"/>
      <c r="AO1517" s="63"/>
      <c r="AP1517" s="63"/>
      <c r="AQ1517" s="63"/>
      <c r="AT1517" s="63"/>
      <c r="AU1517" s="63"/>
      <c r="AV1517" s="63"/>
      <c r="AW1517" s="63"/>
      <c r="AX1517" s="63"/>
      <c r="AY1517" s="63"/>
      <c r="AZ1517" s="63"/>
      <c r="BA1517" s="63"/>
      <c r="BB1517" s="63"/>
      <c r="BC1517" s="63"/>
      <c r="BD1517" s="63"/>
      <c r="BE1517" s="63"/>
      <c r="BF1517" s="63"/>
      <c r="BG1517" s="63"/>
      <c r="BH1517" s="63"/>
      <c r="BI1517" s="63"/>
      <c r="BJ1517" s="63"/>
      <c r="BK1517" s="63"/>
      <c r="BL1517" s="63"/>
      <c r="BM1517" s="63"/>
      <c r="BN1517" s="63"/>
      <c r="BO1517" s="63"/>
      <c r="BR1517" s="63"/>
      <c r="BS1517" s="63"/>
      <c r="BT1517" s="63"/>
      <c r="BU1517" s="63"/>
      <c r="BV1517" s="63"/>
      <c r="BW1517" s="63"/>
      <c r="BX1517" s="63"/>
      <c r="BY1517" s="63"/>
      <c r="BZ1517" s="63"/>
      <c r="CA1517" s="63"/>
      <c r="CB1517" s="63"/>
      <c r="CC1517" s="63"/>
    </row>
    <row r="1518" spans="1:81" x14ac:dyDescent="0.35">
      <c r="A1518" s="97"/>
      <c r="B1518" s="82"/>
      <c r="C1518" s="82"/>
      <c r="D1518" s="82"/>
      <c r="E1518" s="82"/>
      <c r="F1518" s="63"/>
      <c r="G1518" s="63"/>
      <c r="H1518" s="63"/>
      <c r="I1518" s="63"/>
      <c r="J1518" s="63"/>
      <c r="K1518" s="63"/>
      <c r="L1518" s="63"/>
      <c r="M1518" s="63"/>
      <c r="N1518" s="63"/>
      <c r="O1518" s="63"/>
      <c r="P1518" s="63"/>
      <c r="Q1518" s="63"/>
      <c r="R1518" s="63"/>
      <c r="S1518" s="63"/>
      <c r="T1518" s="63"/>
      <c r="U1518" s="63"/>
      <c r="X1518" s="63"/>
      <c r="Y1518" s="63"/>
      <c r="Z1518" s="63"/>
      <c r="AA1518" s="63"/>
      <c r="AB1518" s="63"/>
      <c r="AC1518" s="63"/>
      <c r="AD1518" s="63"/>
      <c r="AE1518" s="110"/>
      <c r="AF1518" s="63"/>
      <c r="AG1518" s="63"/>
      <c r="AH1518" s="63"/>
      <c r="AI1518" s="63"/>
      <c r="AJ1518" s="63"/>
      <c r="AK1518" s="63"/>
      <c r="AL1518" s="63"/>
      <c r="AM1518" s="63"/>
      <c r="AN1518" s="63"/>
      <c r="AO1518" s="63"/>
      <c r="AP1518" s="63"/>
      <c r="AQ1518" s="63"/>
      <c r="AT1518" s="63"/>
      <c r="AU1518" s="63"/>
      <c r="AV1518" s="63"/>
      <c r="AW1518" s="63"/>
      <c r="AX1518" s="63"/>
      <c r="AY1518" s="63"/>
      <c r="AZ1518" s="63"/>
      <c r="BA1518" s="63"/>
      <c r="BB1518" s="63"/>
      <c r="BC1518" s="63"/>
      <c r="BD1518" s="63"/>
      <c r="BE1518" s="63"/>
      <c r="BF1518" s="63"/>
      <c r="BG1518" s="63"/>
      <c r="BH1518" s="63"/>
      <c r="BI1518" s="63"/>
      <c r="BJ1518" s="63"/>
      <c r="BK1518" s="63"/>
      <c r="BL1518" s="63"/>
      <c r="BM1518" s="63"/>
      <c r="BN1518" s="63"/>
      <c r="BO1518" s="63"/>
      <c r="BR1518" s="63"/>
      <c r="BS1518" s="63"/>
      <c r="BT1518" s="63"/>
      <c r="BU1518" s="63"/>
      <c r="BV1518" s="63"/>
      <c r="BW1518" s="63"/>
      <c r="BX1518" s="63"/>
      <c r="BY1518" s="63"/>
      <c r="BZ1518" s="63"/>
      <c r="CA1518" s="63"/>
      <c r="CB1518" s="63"/>
      <c r="CC1518" s="63"/>
    </row>
    <row r="1519" spans="1:81" x14ac:dyDescent="0.35">
      <c r="A1519" s="97"/>
      <c r="B1519" s="82"/>
      <c r="C1519" s="82"/>
      <c r="D1519" s="82"/>
      <c r="E1519" s="82"/>
      <c r="F1519" s="63"/>
      <c r="G1519" s="63"/>
      <c r="H1519" s="63"/>
      <c r="I1519" s="63"/>
      <c r="J1519" s="63"/>
      <c r="K1519" s="63"/>
      <c r="L1519" s="63"/>
      <c r="M1519" s="63"/>
      <c r="N1519" s="63"/>
      <c r="O1519" s="63"/>
      <c r="P1519" s="63"/>
      <c r="Q1519" s="63"/>
      <c r="R1519" s="63"/>
      <c r="S1519" s="63"/>
      <c r="T1519" s="63"/>
      <c r="U1519" s="63"/>
      <c r="X1519" s="63"/>
      <c r="Y1519" s="63"/>
      <c r="Z1519" s="63"/>
      <c r="AA1519" s="63"/>
      <c r="AB1519" s="63"/>
      <c r="AC1519" s="63"/>
      <c r="AD1519" s="63"/>
      <c r="AE1519" s="110"/>
      <c r="AF1519" s="63"/>
      <c r="AG1519" s="63"/>
      <c r="AH1519" s="63"/>
      <c r="AI1519" s="63"/>
      <c r="AJ1519" s="63"/>
      <c r="AK1519" s="63"/>
      <c r="AL1519" s="63"/>
      <c r="AM1519" s="63"/>
      <c r="AN1519" s="63"/>
      <c r="AO1519" s="63"/>
      <c r="AP1519" s="63"/>
      <c r="AQ1519" s="63"/>
      <c r="AT1519" s="63"/>
      <c r="AU1519" s="63"/>
      <c r="AV1519" s="63"/>
      <c r="AW1519" s="63"/>
      <c r="AX1519" s="63"/>
      <c r="AY1519" s="63"/>
      <c r="AZ1519" s="63"/>
      <c r="BA1519" s="63"/>
      <c r="BB1519" s="63"/>
      <c r="BC1519" s="63"/>
      <c r="BD1519" s="63"/>
      <c r="BE1519" s="63"/>
      <c r="BF1519" s="63"/>
      <c r="BG1519" s="63"/>
      <c r="BH1519" s="63"/>
      <c r="BI1519" s="63"/>
      <c r="BJ1519" s="63"/>
      <c r="BK1519" s="63"/>
      <c r="BL1519" s="63"/>
      <c r="BM1519" s="63"/>
      <c r="BN1519" s="63"/>
      <c r="BO1519" s="63"/>
      <c r="BR1519" s="63"/>
      <c r="BS1519" s="63"/>
      <c r="BT1519" s="63"/>
      <c r="BU1519" s="63"/>
      <c r="BV1519" s="63"/>
      <c r="BW1519" s="63"/>
      <c r="BX1519" s="63"/>
      <c r="BY1519" s="63"/>
      <c r="BZ1519" s="63"/>
      <c r="CA1519" s="63"/>
      <c r="CB1519" s="63"/>
      <c r="CC1519" s="63"/>
    </row>
    <row r="1520" spans="1:81" x14ac:dyDescent="0.35">
      <c r="A1520" s="97"/>
      <c r="B1520" s="82"/>
      <c r="C1520" s="82"/>
      <c r="D1520" s="82"/>
      <c r="E1520" s="82"/>
      <c r="F1520" s="63"/>
      <c r="G1520" s="63"/>
      <c r="H1520" s="63"/>
      <c r="I1520" s="63"/>
      <c r="J1520" s="63"/>
      <c r="K1520" s="63"/>
      <c r="L1520" s="63"/>
      <c r="M1520" s="63"/>
      <c r="N1520" s="63"/>
      <c r="O1520" s="63"/>
      <c r="P1520" s="63"/>
      <c r="Q1520" s="63"/>
      <c r="R1520" s="63"/>
      <c r="S1520" s="63"/>
      <c r="T1520" s="63"/>
      <c r="U1520" s="63"/>
      <c r="X1520" s="63"/>
      <c r="Y1520" s="63"/>
      <c r="Z1520" s="63"/>
      <c r="AA1520" s="63"/>
      <c r="AB1520" s="63"/>
      <c r="AC1520" s="63"/>
      <c r="AD1520" s="63"/>
      <c r="AE1520" s="110"/>
      <c r="AF1520" s="63"/>
      <c r="AG1520" s="63"/>
      <c r="AH1520" s="63"/>
      <c r="AI1520" s="63"/>
      <c r="AJ1520" s="63"/>
      <c r="AK1520" s="63"/>
      <c r="AL1520" s="63"/>
      <c r="AM1520" s="63"/>
      <c r="AN1520" s="63"/>
      <c r="AO1520" s="63"/>
      <c r="AP1520" s="63"/>
      <c r="AQ1520" s="63"/>
      <c r="AT1520" s="63"/>
      <c r="AU1520" s="63"/>
      <c r="AV1520" s="63"/>
      <c r="AW1520" s="63"/>
      <c r="AX1520" s="63"/>
      <c r="AY1520" s="63"/>
      <c r="AZ1520" s="63"/>
      <c r="BA1520" s="63"/>
      <c r="BB1520" s="63"/>
      <c r="BC1520" s="63"/>
      <c r="BD1520" s="63"/>
      <c r="BE1520" s="63"/>
      <c r="BF1520" s="63"/>
      <c r="BG1520" s="63"/>
      <c r="BH1520" s="63"/>
      <c r="BI1520" s="63"/>
      <c r="BJ1520" s="63"/>
      <c r="BK1520" s="63"/>
      <c r="BL1520" s="63"/>
      <c r="BM1520" s="63"/>
      <c r="BN1520" s="63"/>
      <c r="BO1520" s="63"/>
      <c r="BR1520" s="63"/>
      <c r="BS1520" s="63"/>
      <c r="BT1520" s="63"/>
      <c r="BU1520" s="63"/>
      <c r="BV1520" s="63"/>
      <c r="BW1520" s="63"/>
      <c r="BX1520" s="63"/>
      <c r="BY1520" s="63"/>
      <c r="BZ1520" s="63"/>
      <c r="CA1520" s="63"/>
      <c r="CB1520" s="63"/>
      <c r="CC1520" s="63"/>
    </row>
    <row r="1521" spans="1:81" x14ac:dyDescent="0.35">
      <c r="A1521" s="97"/>
      <c r="B1521" s="82"/>
      <c r="C1521" s="82"/>
      <c r="D1521" s="82"/>
      <c r="E1521" s="82"/>
      <c r="F1521" s="63"/>
      <c r="G1521" s="63"/>
      <c r="H1521" s="63"/>
      <c r="I1521" s="63"/>
      <c r="J1521" s="63"/>
      <c r="K1521" s="63"/>
      <c r="L1521" s="63"/>
      <c r="M1521" s="63"/>
      <c r="N1521" s="63"/>
      <c r="O1521" s="63"/>
      <c r="P1521" s="63"/>
      <c r="Q1521" s="63"/>
      <c r="R1521" s="63"/>
      <c r="S1521" s="63"/>
      <c r="T1521" s="63"/>
      <c r="U1521" s="63"/>
      <c r="X1521" s="63"/>
      <c r="Y1521" s="63"/>
      <c r="Z1521" s="63"/>
      <c r="AA1521" s="63"/>
      <c r="AB1521" s="63"/>
      <c r="AC1521" s="63"/>
      <c r="AD1521" s="63"/>
      <c r="AE1521" s="110"/>
      <c r="AF1521" s="63"/>
      <c r="AG1521" s="63"/>
      <c r="AH1521" s="63"/>
      <c r="AI1521" s="63"/>
      <c r="AJ1521" s="63"/>
      <c r="AK1521" s="63"/>
      <c r="AL1521" s="63"/>
      <c r="AM1521" s="63"/>
      <c r="AN1521" s="63"/>
      <c r="AO1521" s="63"/>
      <c r="AP1521" s="63"/>
      <c r="AQ1521" s="63"/>
      <c r="AT1521" s="63"/>
      <c r="AU1521" s="63"/>
      <c r="AV1521" s="63"/>
      <c r="AW1521" s="63"/>
      <c r="AX1521" s="63"/>
      <c r="AY1521" s="63"/>
      <c r="AZ1521" s="63"/>
      <c r="BA1521" s="63"/>
      <c r="BB1521" s="63"/>
      <c r="BC1521" s="63"/>
      <c r="BD1521" s="63"/>
      <c r="BE1521" s="63"/>
      <c r="BF1521" s="63"/>
      <c r="BG1521" s="63"/>
      <c r="BH1521" s="63"/>
      <c r="BI1521" s="63"/>
      <c r="BJ1521" s="63"/>
      <c r="BK1521" s="63"/>
      <c r="BL1521" s="63"/>
      <c r="BM1521" s="63"/>
      <c r="BN1521" s="63"/>
      <c r="BO1521" s="63"/>
      <c r="BR1521" s="63"/>
      <c r="BS1521" s="63"/>
      <c r="BT1521" s="63"/>
      <c r="BU1521" s="63"/>
      <c r="BV1521" s="63"/>
      <c r="BW1521" s="63"/>
      <c r="BX1521" s="63"/>
      <c r="BY1521" s="63"/>
      <c r="BZ1521" s="63"/>
      <c r="CA1521" s="63"/>
      <c r="CB1521" s="63"/>
      <c r="CC1521" s="63"/>
    </row>
    <row r="1522" spans="1:81" x14ac:dyDescent="0.35">
      <c r="A1522" s="97"/>
      <c r="B1522" s="82"/>
      <c r="C1522" s="82"/>
      <c r="D1522" s="82"/>
      <c r="E1522" s="82"/>
      <c r="F1522" s="63"/>
      <c r="G1522" s="63"/>
      <c r="H1522" s="63"/>
      <c r="I1522" s="63"/>
      <c r="J1522" s="63"/>
      <c r="K1522" s="63"/>
      <c r="L1522" s="63"/>
      <c r="M1522" s="63"/>
      <c r="N1522" s="63"/>
      <c r="O1522" s="63"/>
      <c r="P1522" s="63"/>
      <c r="Q1522" s="63"/>
      <c r="R1522" s="63"/>
      <c r="S1522" s="63"/>
      <c r="T1522" s="63"/>
      <c r="U1522" s="63"/>
      <c r="X1522" s="63"/>
      <c r="Y1522" s="63"/>
      <c r="Z1522" s="63"/>
      <c r="AA1522" s="63"/>
      <c r="AB1522" s="63"/>
      <c r="AC1522" s="63"/>
      <c r="AD1522" s="63"/>
      <c r="AE1522" s="110"/>
      <c r="AF1522" s="63"/>
      <c r="AG1522" s="63"/>
      <c r="AH1522" s="63"/>
      <c r="AI1522" s="63"/>
      <c r="AJ1522" s="63"/>
      <c r="AK1522" s="63"/>
      <c r="AL1522" s="63"/>
      <c r="AM1522" s="63"/>
      <c r="AN1522" s="63"/>
      <c r="AO1522" s="63"/>
      <c r="AP1522" s="63"/>
      <c r="AQ1522" s="63"/>
      <c r="AT1522" s="63"/>
      <c r="AU1522" s="63"/>
      <c r="AV1522" s="63"/>
      <c r="AW1522" s="63"/>
      <c r="AX1522" s="63"/>
      <c r="AY1522" s="63"/>
      <c r="AZ1522" s="63"/>
      <c r="BA1522" s="63"/>
      <c r="BB1522" s="63"/>
      <c r="BC1522" s="63"/>
      <c r="BD1522" s="63"/>
      <c r="BE1522" s="63"/>
      <c r="BF1522" s="63"/>
      <c r="BG1522" s="63"/>
      <c r="BH1522" s="63"/>
      <c r="BI1522" s="63"/>
      <c r="BJ1522" s="63"/>
      <c r="BK1522" s="63"/>
      <c r="BL1522" s="63"/>
      <c r="BM1522" s="63"/>
      <c r="BN1522" s="63"/>
      <c r="BO1522" s="63"/>
      <c r="BR1522" s="63"/>
      <c r="BS1522" s="63"/>
      <c r="BT1522" s="63"/>
      <c r="BU1522" s="63"/>
      <c r="BV1522" s="63"/>
      <c r="BW1522" s="63"/>
      <c r="BX1522" s="63"/>
      <c r="BY1522" s="63"/>
      <c r="BZ1522" s="63"/>
      <c r="CA1522" s="63"/>
      <c r="CB1522" s="63"/>
      <c r="CC1522" s="63"/>
    </row>
    <row r="1523" spans="1:81" x14ac:dyDescent="0.35">
      <c r="A1523" s="97"/>
      <c r="B1523" s="82"/>
      <c r="C1523" s="82"/>
      <c r="D1523" s="82"/>
      <c r="E1523" s="82"/>
      <c r="F1523" s="63"/>
      <c r="G1523" s="63"/>
      <c r="H1523" s="63"/>
      <c r="I1523" s="63"/>
      <c r="J1523" s="63"/>
      <c r="K1523" s="63"/>
      <c r="L1523" s="63"/>
      <c r="M1523" s="63"/>
      <c r="N1523" s="63"/>
      <c r="O1523" s="63"/>
      <c r="P1523" s="63"/>
      <c r="Q1523" s="63"/>
      <c r="R1523" s="63"/>
      <c r="S1523" s="63"/>
      <c r="T1523" s="63"/>
      <c r="U1523" s="63"/>
      <c r="X1523" s="63"/>
      <c r="Y1523" s="63"/>
      <c r="Z1523" s="63"/>
      <c r="AA1523" s="63"/>
      <c r="AB1523" s="63"/>
      <c r="AC1523" s="63"/>
      <c r="AD1523" s="63"/>
      <c r="AE1523" s="110"/>
      <c r="AF1523" s="63"/>
      <c r="AG1523" s="63"/>
      <c r="AH1523" s="63"/>
      <c r="AI1523" s="63"/>
      <c r="AJ1523" s="63"/>
      <c r="AK1523" s="63"/>
      <c r="AL1523" s="63"/>
      <c r="AM1523" s="63"/>
      <c r="AN1523" s="63"/>
      <c r="AO1523" s="63"/>
      <c r="AP1523" s="63"/>
      <c r="AQ1523" s="63"/>
      <c r="AT1523" s="63"/>
      <c r="AU1523" s="63"/>
      <c r="AV1523" s="63"/>
      <c r="AW1523" s="63"/>
      <c r="AX1523" s="63"/>
      <c r="AY1523" s="63"/>
      <c r="AZ1523" s="63"/>
      <c r="BA1523" s="63"/>
      <c r="BB1523" s="63"/>
      <c r="BC1523" s="63"/>
      <c r="BD1523" s="63"/>
      <c r="BE1523" s="63"/>
      <c r="BF1523" s="63"/>
      <c r="BG1523" s="63"/>
      <c r="BH1523" s="63"/>
      <c r="BI1523" s="63"/>
      <c r="BJ1523" s="63"/>
      <c r="BK1523" s="63"/>
      <c r="BL1523" s="63"/>
      <c r="BM1523" s="63"/>
      <c r="BN1523" s="63"/>
      <c r="BO1523" s="63"/>
      <c r="BR1523" s="63"/>
      <c r="BS1523" s="63"/>
      <c r="BT1523" s="63"/>
      <c r="BU1523" s="63"/>
      <c r="BV1523" s="63"/>
      <c r="BW1523" s="63"/>
      <c r="BX1523" s="63"/>
      <c r="BY1523" s="63"/>
      <c r="BZ1523" s="63"/>
      <c r="CA1523" s="63"/>
      <c r="CB1523" s="63"/>
      <c r="CC1523" s="63"/>
    </row>
    <row r="1524" spans="1:81" x14ac:dyDescent="0.35">
      <c r="A1524" s="97"/>
      <c r="B1524" s="82"/>
      <c r="C1524" s="82"/>
      <c r="D1524" s="82"/>
      <c r="E1524" s="82"/>
      <c r="F1524" s="63"/>
      <c r="G1524" s="63"/>
      <c r="H1524" s="63"/>
      <c r="I1524" s="63"/>
      <c r="J1524" s="63"/>
      <c r="K1524" s="63"/>
      <c r="L1524" s="63"/>
      <c r="M1524" s="63"/>
      <c r="N1524" s="63"/>
      <c r="O1524" s="63"/>
      <c r="P1524" s="63"/>
      <c r="Q1524" s="63"/>
      <c r="R1524" s="63"/>
      <c r="S1524" s="63"/>
      <c r="T1524" s="63"/>
      <c r="U1524" s="63"/>
      <c r="X1524" s="63"/>
      <c r="Y1524" s="63"/>
      <c r="Z1524" s="63"/>
      <c r="AA1524" s="63"/>
      <c r="AB1524" s="63"/>
      <c r="AC1524" s="63"/>
      <c r="AD1524" s="63"/>
      <c r="AE1524" s="110"/>
      <c r="AF1524" s="63"/>
      <c r="AG1524" s="63"/>
      <c r="AH1524" s="63"/>
      <c r="AI1524" s="63"/>
      <c r="AJ1524" s="63"/>
      <c r="AK1524" s="63"/>
      <c r="AL1524" s="63"/>
      <c r="AM1524" s="63"/>
      <c r="AN1524" s="63"/>
      <c r="AO1524" s="63"/>
      <c r="AP1524" s="63"/>
      <c r="AQ1524" s="63"/>
      <c r="AT1524" s="63"/>
      <c r="AU1524" s="63"/>
      <c r="AV1524" s="63"/>
      <c r="AW1524" s="63"/>
      <c r="AX1524" s="63"/>
      <c r="AY1524" s="63"/>
      <c r="AZ1524" s="63"/>
      <c r="BA1524" s="63"/>
      <c r="BB1524" s="63"/>
      <c r="BC1524" s="63"/>
      <c r="BD1524" s="63"/>
      <c r="BE1524" s="63"/>
      <c r="BF1524" s="63"/>
      <c r="BG1524" s="63"/>
      <c r="BH1524" s="63"/>
      <c r="BI1524" s="63"/>
      <c r="BJ1524" s="63"/>
      <c r="BK1524" s="63"/>
      <c r="BL1524" s="63"/>
      <c r="BM1524" s="63"/>
      <c r="BN1524" s="63"/>
      <c r="BO1524" s="63"/>
      <c r="BR1524" s="63"/>
      <c r="BS1524" s="63"/>
      <c r="BT1524" s="63"/>
      <c r="BU1524" s="63"/>
      <c r="BV1524" s="63"/>
      <c r="BW1524" s="63"/>
      <c r="BX1524" s="63"/>
      <c r="BY1524" s="63"/>
      <c r="BZ1524" s="63"/>
      <c r="CA1524" s="63"/>
      <c r="CB1524" s="63"/>
      <c r="CC1524" s="63"/>
    </row>
    <row r="1525" spans="1:81" x14ac:dyDescent="0.35">
      <c r="A1525" s="97"/>
      <c r="B1525" s="82"/>
      <c r="C1525" s="82"/>
      <c r="D1525" s="82"/>
      <c r="E1525" s="82"/>
      <c r="F1525" s="63"/>
      <c r="G1525" s="63"/>
      <c r="H1525" s="63"/>
      <c r="I1525" s="63"/>
      <c r="J1525" s="63"/>
      <c r="K1525" s="63"/>
      <c r="L1525" s="63"/>
      <c r="M1525" s="63"/>
      <c r="N1525" s="63"/>
      <c r="O1525" s="63"/>
      <c r="P1525" s="63"/>
      <c r="Q1525" s="63"/>
      <c r="R1525" s="63"/>
      <c r="S1525" s="63"/>
      <c r="T1525" s="63"/>
      <c r="U1525" s="63"/>
      <c r="X1525" s="63"/>
      <c r="Y1525" s="63"/>
      <c r="Z1525" s="63"/>
      <c r="AA1525" s="63"/>
      <c r="AB1525" s="63"/>
      <c r="AC1525" s="63"/>
      <c r="AD1525" s="63"/>
      <c r="AE1525" s="110"/>
      <c r="AF1525" s="63"/>
      <c r="AG1525" s="63"/>
      <c r="AH1525" s="63"/>
      <c r="AI1525" s="63"/>
      <c r="AJ1525" s="63"/>
      <c r="AK1525" s="63"/>
      <c r="AL1525" s="63"/>
      <c r="AM1525" s="63"/>
      <c r="AN1525" s="63"/>
      <c r="AO1525" s="63"/>
      <c r="AP1525" s="63"/>
      <c r="AQ1525" s="63"/>
      <c r="AT1525" s="63"/>
      <c r="AU1525" s="63"/>
      <c r="AV1525" s="63"/>
      <c r="AW1525" s="63"/>
      <c r="AX1525" s="63"/>
      <c r="AY1525" s="63"/>
      <c r="AZ1525" s="63"/>
      <c r="BA1525" s="63"/>
      <c r="BB1525" s="63"/>
      <c r="BC1525" s="63"/>
      <c r="BD1525" s="63"/>
      <c r="BE1525" s="63"/>
      <c r="BF1525" s="63"/>
      <c r="BG1525" s="63"/>
      <c r="BH1525" s="63"/>
      <c r="BI1525" s="63"/>
      <c r="BJ1525" s="63"/>
      <c r="BK1525" s="63"/>
      <c r="BL1525" s="63"/>
      <c r="BM1525" s="63"/>
      <c r="BN1525" s="63"/>
      <c r="BO1525" s="63"/>
      <c r="BR1525" s="63"/>
      <c r="BS1525" s="63"/>
      <c r="BT1525" s="63"/>
      <c r="BU1525" s="63"/>
      <c r="BV1525" s="63"/>
      <c r="BW1525" s="63"/>
      <c r="BX1525" s="63"/>
      <c r="BY1525" s="63"/>
      <c r="BZ1525" s="63"/>
      <c r="CA1525" s="63"/>
      <c r="CB1525" s="63"/>
      <c r="CC1525" s="63"/>
    </row>
    <row r="1526" spans="1:81" x14ac:dyDescent="0.35">
      <c r="A1526" s="97"/>
      <c r="B1526" s="82"/>
      <c r="C1526" s="82"/>
      <c r="D1526" s="82"/>
      <c r="E1526" s="82"/>
      <c r="F1526" s="63"/>
      <c r="G1526" s="63"/>
      <c r="H1526" s="63"/>
      <c r="I1526" s="63"/>
      <c r="J1526" s="63"/>
      <c r="K1526" s="63"/>
      <c r="L1526" s="63"/>
      <c r="M1526" s="63"/>
      <c r="N1526" s="63"/>
      <c r="O1526" s="63"/>
      <c r="P1526" s="63"/>
      <c r="Q1526" s="63"/>
      <c r="R1526" s="63"/>
      <c r="S1526" s="63"/>
      <c r="T1526" s="63"/>
      <c r="U1526" s="63"/>
      <c r="X1526" s="63"/>
      <c r="Y1526" s="63"/>
      <c r="Z1526" s="63"/>
      <c r="AA1526" s="63"/>
      <c r="AB1526" s="63"/>
      <c r="AC1526" s="63"/>
      <c r="AD1526" s="63"/>
      <c r="AE1526" s="110"/>
      <c r="AF1526" s="63"/>
      <c r="AG1526" s="63"/>
      <c r="AH1526" s="63"/>
      <c r="AI1526" s="63"/>
      <c r="AJ1526" s="63"/>
      <c r="AK1526" s="63"/>
      <c r="AL1526" s="63"/>
      <c r="AM1526" s="63"/>
      <c r="AN1526" s="63"/>
      <c r="AO1526" s="63"/>
      <c r="AP1526" s="63"/>
      <c r="AQ1526" s="63"/>
      <c r="AT1526" s="63"/>
      <c r="AU1526" s="63"/>
      <c r="AV1526" s="63"/>
      <c r="AW1526" s="63"/>
      <c r="AX1526" s="63"/>
      <c r="AY1526" s="63"/>
      <c r="AZ1526" s="63"/>
      <c r="BA1526" s="63"/>
      <c r="BB1526" s="63"/>
      <c r="BC1526" s="63"/>
      <c r="BD1526" s="63"/>
      <c r="BE1526" s="63"/>
      <c r="BF1526" s="63"/>
      <c r="BG1526" s="63"/>
      <c r="BH1526" s="63"/>
      <c r="BI1526" s="63"/>
      <c r="BJ1526" s="63"/>
      <c r="BK1526" s="63"/>
      <c r="BL1526" s="63"/>
      <c r="BM1526" s="63"/>
      <c r="BN1526" s="63"/>
      <c r="BO1526" s="63"/>
      <c r="BR1526" s="63"/>
      <c r="BS1526" s="63"/>
      <c r="BT1526" s="63"/>
      <c r="BU1526" s="63"/>
      <c r="BV1526" s="63"/>
      <c r="BW1526" s="63"/>
      <c r="BX1526" s="63"/>
      <c r="BY1526" s="63"/>
      <c r="BZ1526" s="63"/>
      <c r="CA1526" s="63"/>
      <c r="CB1526" s="63"/>
      <c r="CC1526" s="63"/>
    </row>
    <row r="1527" spans="1:81" x14ac:dyDescent="0.35">
      <c r="A1527" s="97"/>
      <c r="B1527" s="82"/>
      <c r="C1527" s="82"/>
      <c r="D1527" s="82"/>
      <c r="E1527" s="82"/>
      <c r="F1527" s="63"/>
      <c r="G1527" s="63"/>
      <c r="H1527" s="63"/>
      <c r="I1527" s="63"/>
      <c r="J1527" s="63"/>
      <c r="K1527" s="63"/>
      <c r="L1527" s="63"/>
      <c r="M1527" s="63"/>
      <c r="N1527" s="63"/>
      <c r="O1527" s="63"/>
      <c r="P1527" s="63"/>
      <c r="Q1527" s="63"/>
      <c r="R1527" s="63"/>
      <c r="S1527" s="63"/>
      <c r="T1527" s="63"/>
      <c r="U1527" s="63"/>
      <c r="X1527" s="63"/>
      <c r="Y1527" s="63"/>
      <c r="Z1527" s="63"/>
      <c r="AA1527" s="63"/>
      <c r="AB1527" s="63"/>
      <c r="AC1527" s="63"/>
      <c r="AD1527" s="63"/>
      <c r="AE1527" s="110"/>
      <c r="AF1527" s="63"/>
      <c r="AG1527" s="63"/>
      <c r="AH1527" s="63"/>
      <c r="AI1527" s="63"/>
      <c r="AJ1527" s="63"/>
      <c r="AK1527" s="63"/>
      <c r="AL1527" s="63"/>
      <c r="AM1527" s="63"/>
      <c r="AN1527" s="63"/>
      <c r="AO1527" s="63"/>
      <c r="AP1527" s="63"/>
      <c r="AQ1527" s="63"/>
      <c r="AT1527" s="63"/>
      <c r="AU1527" s="63"/>
      <c r="AV1527" s="63"/>
      <c r="AW1527" s="63"/>
      <c r="AX1527" s="63"/>
      <c r="AY1527" s="63"/>
      <c r="AZ1527" s="63"/>
      <c r="BA1527" s="63"/>
      <c r="BB1527" s="63"/>
      <c r="BC1527" s="63"/>
      <c r="BD1527" s="63"/>
      <c r="BE1527" s="63"/>
      <c r="BF1527" s="63"/>
      <c r="BG1527" s="63"/>
      <c r="BH1527" s="63"/>
      <c r="BI1527" s="63"/>
      <c r="BJ1527" s="63"/>
      <c r="BK1527" s="63"/>
      <c r="BL1527" s="63"/>
      <c r="BM1527" s="63"/>
      <c r="BN1527" s="63"/>
      <c r="BO1527" s="63"/>
      <c r="BR1527" s="63"/>
      <c r="BS1527" s="63"/>
      <c r="BT1527" s="63"/>
      <c r="BU1527" s="63"/>
      <c r="BV1527" s="63"/>
      <c r="BW1527" s="63"/>
      <c r="BX1527" s="63"/>
      <c r="BY1527" s="63"/>
      <c r="BZ1527" s="63"/>
      <c r="CA1527" s="63"/>
      <c r="CB1527" s="63"/>
      <c r="CC1527" s="63"/>
    </row>
    <row r="1528" spans="1:81" x14ac:dyDescent="0.35">
      <c r="A1528" s="97"/>
      <c r="B1528" s="82"/>
      <c r="C1528" s="82"/>
      <c r="D1528" s="82"/>
      <c r="E1528" s="82"/>
      <c r="F1528" s="63"/>
      <c r="G1528" s="63"/>
      <c r="H1528" s="63"/>
      <c r="I1528" s="63"/>
      <c r="J1528" s="63"/>
      <c r="K1528" s="63"/>
      <c r="L1528" s="63"/>
      <c r="M1528" s="63"/>
      <c r="N1528" s="63"/>
      <c r="O1528" s="63"/>
      <c r="P1528" s="63"/>
      <c r="Q1528" s="63"/>
      <c r="R1528" s="63"/>
      <c r="S1528" s="63"/>
      <c r="T1528" s="63"/>
      <c r="U1528" s="63"/>
      <c r="X1528" s="63"/>
      <c r="Y1528" s="63"/>
      <c r="Z1528" s="63"/>
      <c r="AA1528" s="63"/>
      <c r="AB1528" s="63"/>
      <c r="AC1528" s="63"/>
      <c r="AD1528" s="63"/>
      <c r="AE1528" s="110"/>
      <c r="AF1528" s="63"/>
      <c r="AG1528" s="63"/>
      <c r="AH1528" s="63"/>
      <c r="AI1528" s="63"/>
      <c r="AJ1528" s="63"/>
      <c r="AK1528" s="63"/>
      <c r="AL1528" s="63"/>
      <c r="AM1528" s="63"/>
      <c r="AN1528" s="63"/>
      <c r="AO1528" s="63"/>
      <c r="AP1528" s="63"/>
      <c r="AQ1528" s="63"/>
      <c r="AT1528" s="63"/>
      <c r="AU1528" s="63"/>
      <c r="AV1528" s="63"/>
      <c r="AW1528" s="63"/>
      <c r="AX1528" s="63"/>
      <c r="AY1528" s="63"/>
      <c r="AZ1528" s="63"/>
      <c r="BA1528" s="63"/>
      <c r="BB1528" s="63"/>
      <c r="BC1528" s="63"/>
      <c r="BD1528" s="63"/>
      <c r="BE1528" s="63"/>
      <c r="BF1528" s="63"/>
      <c r="BG1528" s="63"/>
      <c r="BH1528" s="63"/>
      <c r="BI1528" s="63"/>
      <c r="BJ1528" s="63"/>
      <c r="BK1528" s="63"/>
      <c r="BL1528" s="63"/>
      <c r="BM1528" s="63"/>
      <c r="BN1528" s="63"/>
      <c r="BO1528" s="63"/>
      <c r="BR1528" s="63"/>
      <c r="BS1528" s="63"/>
      <c r="BT1528" s="63"/>
      <c r="BU1528" s="63"/>
      <c r="BV1528" s="63"/>
      <c r="BW1528" s="63"/>
      <c r="BX1528" s="63"/>
      <c r="BY1528" s="63"/>
      <c r="BZ1528" s="63"/>
      <c r="CA1528" s="63"/>
      <c r="CB1528" s="63"/>
      <c r="CC1528" s="63"/>
    </row>
    <row r="1529" spans="1:81" x14ac:dyDescent="0.35">
      <c r="A1529" s="97"/>
      <c r="B1529" s="82"/>
      <c r="C1529" s="82"/>
      <c r="D1529" s="82"/>
      <c r="E1529" s="82"/>
      <c r="F1529" s="63"/>
      <c r="G1529" s="63"/>
      <c r="H1529" s="63"/>
      <c r="I1529" s="63"/>
      <c r="J1529" s="63"/>
      <c r="K1529" s="63"/>
      <c r="L1529" s="63"/>
      <c r="M1529" s="63"/>
      <c r="N1529" s="63"/>
      <c r="O1529" s="63"/>
      <c r="P1529" s="63"/>
      <c r="Q1529" s="63"/>
      <c r="R1529" s="63"/>
      <c r="S1529" s="63"/>
      <c r="T1529" s="63"/>
      <c r="U1529" s="63"/>
      <c r="X1529" s="63"/>
      <c r="Y1529" s="63"/>
      <c r="Z1529" s="63"/>
      <c r="AA1529" s="63"/>
      <c r="AB1529" s="63"/>
      <c r="AC1529" s="63"/>
      <c r="AD1529" s="63"/>
      <c r="AE1529" s="110"/>
      <c r="AF1529" s="63"/>
      <c r="AG1529" s="63"/>
      <c r="AH1529" s="63"/>
      <c r="AI1529" s="63"/>
      <c r="AJ1529" s="63"/>
      <c r="AK1529" s="63"/>
      <c r="AL1529" s="63"/>
      <c r="AM1529" s="63"/>
      <c r="AN1529" s="63"/>
      <c r="AO1529" s="63"/>
      <c r="AP1529" s="63"/>
      <c r="AQ1529" s="63"/>
      <c r="AT1529" s="63"/>
      <c r="AU1529" s="63"/>
      <c r="AV1529" s="63"/>
      <c r="AW1529" s="63"/>
      <c r="AX1529" s="63"/>
      <c r="AY1529" s="63"/>
      <c r="AZ1529" s="63"/>
      <c r="BA1529" s="63"/>
      <c r="BB1529" s="63"/>
      <c r="BC1529" s="63"/>
      <c r="BD1529" s="63"/>
      <c r="BE1529" s="63"/>
      <c r="BF1529" s="63"/>
      <c r="BG1529" s="63"/>
      <c r="BH1529" s="63"/>
      <c r="BI1529" s="63"/>
      <c r="BJ1529" s="63"/>
      <c r="BK1529" s="63"/>
      <c r="BL1529" s="63"/>
      <c r="BM1529" s="63"/>
      <c r="BN1529" s="63"/>
      <c r="BO1529" s="63"/>
      <c r="BR1529" s="63"/>
      <c r="BS1529" s="63"/>
      <c r="BT1529" s="63"/>
      <c r="BU1529" s="63"/>
      <c r="BV1529" s="63"/>
      <c r="BW1529" s="63"/>
      <c r="BX1529" s="63"/>
      <c r="BY1529" s="63"/>
      <c r="BZ1529" s="63"/>
      <c r="CA1529" s="63"/>
      <c r="CB1529" s="63"/>
      <c r="CC1529" s="63"/>
    </row>
    <row r="1530" spans="1:81" x14ac:dyDescent="0.35">
      <c r="A1530" s="97"/>
      <c r="B1530" s="82"/>
      <c r="C1530" s="82"/>
      <c r="D1530" s="82"/>
      <c r="E1530" s="82"/>
      <c r="F1530" s="63"/>
      <c r="G1530" s="63"/>
      <c r="H1530" s="63"/>
      <c r="I1530" s="63"/>
      <c r="J1530" s="63"/>
      <c r="K1530" s="63"/>
      <c r="L1530" s="63"/>
      <c r="M1530" s="63"/>
      <c r="N1530" s="63"/>
      <c r="O1530" s="63"/>
      <c r="P1530" s="63"/>
      <c r="Q1530" s="63"/>
      <c r="R1530" s="63"/>
      <c r="S1530" s="63"/>
      <c r="T1530" s="63"/>
      <c r="U1530" s="63"/>
      <c r="X1530" s="63"/>
      <c r="Y1530" s="63"/>
      <c r="Z1530" s="63"/>
      <c r="AA1530" s="63"/>
      <c r="AB1530" s="63"/>
      <c r="AC1530" s="63"/>
      <c r="AD1530" s="63"/>
      <c r="AE1530" s="110"/>
      <c r="AF1530" s="63"/>
      <c r="AG1530" s="63"/>
      <c r="AH1530" s="63"/>
      <c r="AI1530" s="63"/>
      <c r="AJ1530" s="63"/>
      <c r="AK1530" s="63"/>
      <c r="AL1530" s="63"/>
      <c r="AM1530" s="63"/>
      <c r="AN1530" s="63"/>
      <c r="AO1530" s="63"/>
      <c r="AP1530" s="63"/>
      <c r="AQ1530" s="63"/>
      <c r="AT1530" s="63"/>
      <c r="AU1530" s="63"/>
      <c r="AV1530" s="63"/>
      <c r="AW1530" s="63"/>
      <c r="AX1530" s="63"/>
      <c r="AY1530" s="63"/>
      <c r="AZ1530" s="63"/>
      <c r="BA1530" s="63"/>
      <c r="BB1530" s="63"/>
      <c r="BC1530" s="63"/>
      <c r="BD1530" s="63"/>
      <c r="BE1530" s="63"/>
      <c r="BF1530" s="63"/>
      <c r="BG1530" s="63"/>
      <c r="BH1530" s="63"/>
      <c r="BI1530" s="63"/>
      <c r="BJ1530" s="63"/>
      <c r="BK1530" s="63"/>
      <c r="BL1530" s="63"/>
      <c r="BM1530" s="63"/>
      <c r="BN1530" s="63"/>
      <c r="BO1530" s="63"/>
      <c r="BR1530" s="63"/>
      <c r="BS1530" s="63"/>
      <c r="BT1530" s="63"/>
      <c r="BU1530" s="63"/>
      <c r="BV1530" s="63"/>
      <c r="BW1530" s="63"/>
      <c r="BX1530" s="63"/>
      <c r="BY1530" s="63"/>
      <c r="BZ1530" s="63"/>
      <c r="CA1530" s="63"/>
      <c r="CB1530" s="63"/>
      <c r="CC1530" s="63"/>
    </row>
    <row r="1531" spans="1:81" x14ac:dyDescent="0.35">
      <c r="A1531" s="97"/>
      <c r="B1531" s="82"/>
      <c r="C1531" s="82"/>
      <c r="D1531" s="82"/>
      <c r="E1531" s="82"/>
      <c r="F1531" s="63"/>
      <c r="G1531" s="63"/>
      <c r="H1531" s="63"/>
      <c r="I1531" s="63"/>
      <c r="J1531" s="63"/>
      <c r="K1531" s="63"/>
      <c r="L1531" s="63"/>
      <c r="M1531" s="63"/>
      <c r="N1531" s="63"/>
      <c r="O1531" s="63"/>
      <c r="P1531" s="63"/>
      <c r="Q1531" s="63"/>
      <c r="R1531" s="63"/>
      <c r="S1531" s="63"/>
      <c r="T1531" s="63"/>
      <c r="U1531" s="63"/>
      <c r="X1531" s="63"/>
      <c r="Y1531" s="63"/>
      <c r="Z1531" s="63"/>
      <c r="AA1531" s="63"/>
      <c r="AB1531" s="63"/>
      <c r="AC1531" s="63"/>
      <c r="AD1531" s="63"/>
      <c r="AE1531" s="110"/>
      <c r="AF1531" s="63"/>
      <c r="AG1531" s="63"/>
      <c r="AH1531" s="63"/>
      <c r="AI1531" s="63"/>
      <c r="AJ1531" s="63"/>
      <c r="AK1531" s="63"/>
      <c r="AL1531" s="63"/>
      <c r="AM1531" s="63"/>
      <c r="AN1531" s="63"/>
      <c r="AO1531" s="63"/>
      <c r="AP1531" s="63"/>
      <c r="AQ1531" s="63"/>
      <c r="AT1531" s="63"/>
      <c r="AU1531" s="63"/>
      <c r="AV1531" s="63"/>
      <c r="AW1531" s="63"/>
      <c r="AX1531" s="63"/>
      <c r="AY1531" s="63"/>
      <c r="AZ1531" s="63"/>
      <c r="BA1531" s="63"/>
      <c r="BB1531" s="63"/>
      <c r="BC1531" s="63"/>
      <c r="BD1531" s="63"/>
      <c r="BE1531" s="63"/>
      <c r="BF1531" s="63"/>
      <c r="BG1531" s="63"/>
      <c r="BH1531" s="63"/>
      <c r="BI1531" s="63"/>
      <c r="BJ1531" s="63"/>
      <c r="BK1531" s="63"/>
      <c r="BL1531" s="63"/>
      <c r="BM1531" s="63"/>
      <c r="BN1531" s="63"/>
      <c r="BO1531" s="63"/>
      <c r="BR1531" s="63"/>
      <c r="BS1531" s="63"/>
      <c r="BT1531" s="63"/>
      <c r="BU1531" s="63"/>
      <c r="BV1531" s="63"/>
      <c r="BW1531" s="63"/>
      <c r="BX1531" s="63"/>
      <c r="BY1531" s="63"/>
      <c r="BZ1531" s="63"/>
      <c r="CA1531" s="63"/>
      <c r="CB1531" s="63"/>
      <c r="CC1531" s="63"/>
    </row>
    <row r="1532" spans="1:81" x14ac:dyDescent="0.35">
      <c r="A1532" s="97"/>
      <c r="B1532" s="82"/>
      <c r="C1532" s="82"/>
      <c r="D1532" s="82"/>
      <c r="E1532" s="82"/>
      <c r="F1532" s="63"/>
      <c r="G1532" s="63"/>
      <c r="H1532" s="63"/>
      <c r="I1532" s="63"/>
      <c r="J1532" s="63"/>
      <c r="K1532" s="63"/>
      <c r="L1532" s="63"/>
      <c r="M1532" s="63"/>
      <c r="N1532" s="63"/>
      <c r="O1532" s="63"/>
      <c r="P1532" s="63"/>
      <c r="Q1532" s="63"/>
      <c r="R1532" s="63"/>
      <c r="S1532" s="63"/>
      <c r="T1532" s="63"/>
      <c r="U1532" s="63"/>
      <c r="X1532" s="63"/>
      <c r="Y1532" s="63"/>
      <c r="Z1532" s="63"/>
      <c r="AA1532" s="63"/>
      <c r="AB1532" s="63"/>
      <c r="AC1532" s="63"/>
      <c r="AD1532" s="63"/>
      <c r="AE1532" s="110"/>
      <c r="AF1532" s="63"/>
      <c r="AG1532" s="63"/>
      <c r="AH1532" s="63"/>
      <c r="AI1532" s="63"/>
      <c r="AJ1532" s="63"/>
      <c r="AK1532" s="63"/>
      <c r="AL1532" s="63"/>
      <c r="AM1532" s="63"/>
      <c r="AN1532" s="63"/>
      <c r="AO1532" s="63"/>
      <c r="AP1532" s="63"/>
      <c r="AQ1532" s="63"/>
      <c r="AT1532" s="63"/>
      <c r="AU1532" s="63"/>
      <c r="AV1532" s="63"/>
      <c r="AW1532" s="63"/>
      <c r="AX1532" s="63"/>
      <c r="AY1532" s="63"/>
      <c r="AZ1532" s="63"/>
      <c r="BA1532" s="63"/>
      <c r="BB1532" s="63"/>
      <c r="BC1532" s="63"/>
      <c r="BD1532" s="63"/>
      <c r="BE1532" s="63"/>
      <c r="BF1532" s="63"/>
      <c r="BG1532" s="63"/>
      <c r="BH1532" s="63"/>
      <c r="BI1532" s="63"/>
      <c r="BJ1532" s="63"/>
      <c r="BK1532" s="63"/>
      <c r="BL1532" s="63"/>
      <c r="BM1532" s="63"/>
      <c r="BN1532" s="63"/>
      <c r="BO1532" s="63"/>
      <c r="BR1532" s="63"/>
      <c r="BS1532" s="63"/>
      <c r="BT1532" s="63"/>
      <c r="BU1532" s="63"/>
      <c r="BV1532" s="63"/>
      <c r="BW1532" s="63"/>
      <c r="BX1532" s="63"/>
      <c r="BY1532" s="63"/>
      <c r="BZ1532" s="63"/>
      <c r="CA1532" s="63"/>
      <c r="CB1532" s="63"/>
      <c r="CC1532" s="63"/>
    </row>
    <row r="1533" spans="1:81" x14ac:dyDescent="0.35">
      <c r="A1533" s="97"/>
      <c r="B1533" s="82"/>
      <c r="C1533" s="82"/>
      <c r="D1533" s="82"/>
      <c r="E1533" s="82"/>
      <c r="F1533" s="63"/>
      <c r="G1533" s="63"/>
      <c r="H1533" s="63"/>
      <c r="I1533" s="63"/>
      <c r="J1533" s="63"/>
      <c r="K1533" s="63"/>
      <c r="L1533" s="63"/>
      <c r="M1533" s="63"/>
      <c r="N1533" s="63"/>
      <c r="O1533" s="63"/>
      <c r="P1533" s="63"/>
      <c r="Q1533" s="63"/>
      <c r="R1533" s="63"/>
      <c r="S1533" s="63"/>
      <c r="T1533" s="63"/>
      <c r="U1533" s="63"/>
      <c r="X1533" s="63"/>
      <c r="Y1533" s="63"/>
      <c r="Z1533" s="63"/>
      <c r="AA1533" s="63"/>
      <c r="AB1533" s="63"/>
      <c r="AC1533" s="63"/>
      <c r="AD1533" s="63"/>
      <c r="AE1533" s="110"/>
      <c r="AF1533" s="63"/>
      <c r="AG1533" s="63"/>
      <c r="AH1533" s="63"/>
      <c r="AI1533" s="63"/>
      <c r="AJ1533" s="63"/>
      <c r="AK1533" s="63"/>
      <c r="AL1533" s="63"/>
      <c r="AM1533" s="63"/>
      <c r="AN1533" s="63"/>
      <c r="AO1533" s="63"/>
      <c r="AP1533" s="63"/>
      <c r="AQ1533" s="63"/>
      <c r="AT1533" s="63"/>
      <c r="AU1533" s="63"/>
      <c r="AV1533" s="63"/>
      <c r="AW1533" s="63"/>
      <c r="AX1533" s="63"/>
      <c r="AY1533" s="63"/>
      <c r="AZ1533" s="63"/>
      <c r="BA1533" s="63"/>
      <c r="BB1533" s="63"/>
      <c r="BC1533" s="63"/>
      <c r="BD1533" s="63"/>
      <c r="BE1533" s="63"/>
      <c r="BF1533" s="63"/>
      <c r="BG1533" s="63"/>
      <c r="BH1533" s="63"/>
      <c r="BI1533" s="63"/>
      <c r="BJ1533" s="63"/>
      <c r="BK1533" s="63"/>
      <c r="BL1533" s="63"/>
      <c r="BM1533" s="63"/>
      <c r="BN1533" s="63"/>
      <c r="BO1533" s="63"/>
      <c r="BR1533" s="63"/>
      <c r="BS1533" s="63"/>
      <c r="BT1533" s="63"/>
      <c r="BU1533" s="63"/>
      <c r="BV1533" s="63"/>
      <c r="BW1533" s="63"/>
      <c r="BX1533" s="63"/>
      <c r="BY1533" s="63"/>
      <c r="BZ1533" s="63"/>
      <c r="CA1533" s="63"/>
      <c r="CB1533" s="63"/>
      <c r="CC1533" s="63"/>
    </row>
    <row r="1534" spans="1:81" x14ac:dyDescent="0.35">
      <c r="A1534" s="97"/>
      <c r="B1534" s="82"/>
      <c r="C1534" s="82"/>
      <c r="D1534" s="82"/>
      <c r="E1534" s="82"/>
      <c r="F1534" s="63"/>
      <c r="G1534" s="63"/>
      <c r="H1534" s="63"/>
      <c r="I1534" s="63"/>
      <c r="J1534" s="63"/>
      <c r="K1534" s="63"/>
      <c r="L1534" s="63"/>
      <c r="M1534" s="63"/>
      <c r="N1534" s="63"/>
      <c r="O1534" s="63"/>
      <c r="P1534" s="63"/>
      <c r="Q1534" s="63"/>
      <c r="R1534" s="63"/>
      <c r="S1534" s="63"/>
      <c r="T1534" s="63"/>
      <c r="U1534" s="63"/>
      <c r="X1534" s="63"/>
      <c r="Y1534" s="63"/>
      <c r="Z1534" s="63"/>
      <c r="AA1534" s="63"/>
      <c r="AB1534" s="63"/>
      <c r="AC1534" s="63"/>
      <c r="AD1534" s="63"/>
      <c r="AE1534" s="110"/>
      <c r="AF1534" s="63"/>
      <c r="AG1534" s="63"/>
      <c r="AH1534" s="63"/>
      <c r="AI1534" s="63"/>
      <c r="AJ1534" s="63"/>
      <c r="AK1534" s="63"/>
      <c r="AL1534" s="63"/>
      <c r="AM1534" s="63"/>
      <c r="AN1534" s="63"/>
      <c r="AO1534" s="63"/>
      <c r="AP1534" s="63"/>
      <c r="AQ1534" s="63"/>
      <c r="AT1534" s="63"/>
      <c r="AU1534" s="63"/>
      <c r="AV1534" s="63"/>
      <c r="AW1534" s="63"/>
      <c r="AX1534" s="63"/>
      <c r="AY1534" s="63"/>
      <c r="AZ1534" s="63"/>
      <c r="BA1534" s="63"/>
      <c r="BB1534" s="63"/>
      <c r="BC1534" s="63"/>
      <c r="BD1534" s="63"/>
      <c r="BE1534" s="63"/>
      <c r="BF1534" s="63"/>
      <c r="BG1534" s="63"/>
      <c r="BH1534" s="63"/>
      <c r="BI1534" s="63"/>
      <c r="BJ1534" s="63"/>
      <c r="BK1534" s="63"/>
      <c r="BL1534" s="63"/>
      <c r="BM1534" s="63"/>
      <c r="BN1534" s="63"/>
      <c r="BO1534" s="63"/>
      <c r="BR1534" s="63"/>
      <c r="BS1534" s="63"/>
      <c r="BT1534" s="63"/>
      <c r="BU1534" s="63"/>
      <c r="BV1534" s="63"/>
      <c r="BW1534" s="63"/>
      <c r="BX1534" s="63"/>
      <c r="BY1534" s="63"/>
      <c r="BZ1534" s="63"/>
      <c r="CA1534" s="63"/>
      <c r="CB1534" s="63"/>
      <c r="CC1534" s="63"/>
    </row>
    <row r="1535" spans="1:81" x14ac:dyDescent="0.35">
      <c r="A1535" s="97"/>
      <c r="B1535" s="82"/>
      <c r="C1535" s="82"/>
      <c r="D1535" s="82"/>
      <c r="E1535" s="82"/>
      <c r="F1535" s="63"/>
      <c r="G1535" s="63"/>
      <c r="H1535" s="63"/>
      <c r="I1535" s="63"/>
      <c r="J1535" s="63"/>
      <c r="K1535" s="63"/>
      <c r="L1535" s="63"/>
      <c r="M1535" s="63"/>
      <c r="N1535" s="63"/>
      <c r="O1535" s="63"/>
      <c r="P1535" s="63"/>
      <c r="Q1535" s="63"/>
      <c r="R1535" s="63"/>
      <c r="S1535" s="63"/>
      <c r="T1535" s="63"/>
      <c r="U1535" s="63"/>
      <c r="X1535" s="63"/>
      <c r="Y1535" s="63"/>
      <c r="Z1535" s="63"/>
      <c r="AA1535" s="63"/>
      <c r="AB1535" s="63"/>
      <c r="AC1535" s="63"/>
      <c r="AD1535" s="63"/>
      <c r="AE1535" s="110"/>
      <c r="AF1535" s="63"/>
      <c r="AG1535" s="63"/>
      <c r="AH1535" s="63"/>
      <c r="AI1535" s="63"/>
      <c r="AJ1535" s="63"/>
      <c r="AK1535" s="63"/>
      <c r="AL1535" s="63"/>
      <c r="AM1535" s="63"/>
      <c r="AN1535" s="63"/>
      <c r="AO1535" s="63"/>
      <c r="AP1535" s="63"/>
      <c r="AQ1535" s="63"/>
      <c r="AT1535" s="63"/>
      <c r="AU1535" s="63"/>
      <c r="AV1535" s="63"/>
      <c r="AW1535" s="63"/>
      <c r="AX1535" s="63"/>
      <c r="AY1535" s="63"/>
      <c r="AZ1535" s="63"/>
      <c r="BA1535" s="63"/>
      <c r="BB1535" s="63"/>
      <c r="BC1535" s="63"/>
      <c r="BD1535" s="63"/>
      <c r="BE1535" s="63"/>
      <c r="BF1535" s="63"/>
      <c r="BG1535" s="63"/>
      <c r="BH1535" s="63"/>
      <c r="BI1535" s="63"/>
      <c r="BJ1535" s="63"/>
      <c r="BK1535" s="63"/>
      <c r="BL1535" s="63"/>
      <c r="BM1535" s="63"/>
      <c r="BN1535" s="63"/>
      <c r="BO1535" s="63"/>
      <c r="BR1535" s="63"/>
      <c r="BS1535" s="63"/>
      <c r="BT1535" s="63"/>
      <c r="BU1535" s="63"/>
      <c r="BV1535" s="63"/>
      <c r="BW1535" s="63"/>
      <c r="BX1535" s="63"/>
      <c r="BY1535" s="63"/>
      <c r="BZ1535" s="63"/>
      <c r="CA1535" s="63"/>
      <c r="CB1535" s="63"/>
      <c r="CC1535" s="63"/>
    </row>
    <row r="1536" spans="1:81" x14ac:dyDescent="0.35">
      <c r="A1536" s="97"/>
      <c r="B1536" s="82"/>
      <c r="C1536" s="82"/>
      <c r="D1536" s="82"/>
      <c r="E1536" s="82"/>
      <c r="F1536" s="63"/>
      <c r="G1536" s="63"/>
      <c r="H1536" s="63"/>
      <c r="I1536" s="63"/>
      <c r="J1536" s="63"/>
      <c r="K1536" s="63"/>
      <c r="L1536" s="63"/>
      <c r="M1536" s="63"/>
      <c r="N1536" s="63"/>
      <c r="O1536" s="63"/>
      <c r="P1536" s="63"/>
      <c r="Q1536" s="63"/>
      <c r="R1536" s="63"/>
      <c r="S1536" s="63"/>
      <c r="T1536" s="63"/>
      <c r="U1536" s="63"/>
      <c r="X1536" s="63"/>
      <c r="Y1536" s="63"/>
      <c r="Z1536" s="63"/>
      <c r="AA1536" s="63"/>
      <c r="AB1536" s="63"/>
      <c r="AC1536" s="63"/>
      <c r="AD1536" s="63"/>
      <c r="AE1536" s="110"/>
      <c r="AF1536" s="63"/>
      <c r="AG1536" s="63"/>
      <c r="AH1536" s="63"/>
      <c r="AI1536" s="63"/>
      <c r="AJ1536" s="63"/>
      <c r="AK1536" s="63"/>
      <c r="AL1536" s="63"/>
      <c r="AM1536" s="63"/>
      <c r="AN1536" s="63"/>
      <c r="AO1536" s="63"/>
      <c r="AP1536" s="63"/>
      <c r="AQ1536" s="63"/>
      <c r="AT1536" s="63"/>
      <c r="AU1536" s="63"/>
      <c r="AV1536" s="63"/>
      <c r="AW1536" s="63"/>
      <c r="AX1536" s="63"/>
      <c r="AY1536" s="63"/>
      <c r="AZ1536" s="63"/>
      <c r="BA1536" s="63"/>
      <c r="BB1536" s="63"/>
      <c r="BC1536" s="63"/>
      <c r="BD1536" s="63"/>
      <c r="BE1536" s="63"/>
      <c r="BF1536" s="63"/>
      <c r="BG1536" s="63"/>
      <c r="BH1536" s="63"/>
      <c r="BI1536" s="63"/>
      <c r="BJ1536" s="63"/>
      <c r="BK1536" s="63"/>
      <c r="BL1536" s="63"/>
      <c r="BM1536" s="63"/>
      <c r="BN1536" s="63"/>
      <c r="BO1536" s="63"/>
      <c r="BR1536" s="63"/>
      <c r="BS1536" s="63"/>
      <c r="BT1536" s="63"/>
      <c r="BU1536" s="63"/>
      <c r="BV1536" s="63"/>
      <c r="BW1536" s="63"/>
      <c r="BX1536" s="63"/>
      <c r="BY1536" s="63"/>
      <c r="BZ1536" s="63"/>
      <c r="CA1536" s="63"/>
      <c r="CB1536" s="63"/>
      <c r="CC1536" s="63"/>
    </row>
    <row r="1537" spans="1:82" x14ac:dyDescent="0.35">
      <c r="A1537" s="97"/>
      <c r="B1537" s="82"/>
      <c r="C1537" s="82"/>
      <c r="D1537" s="82"/>
      <c r="E1537" s="82"/>
      <c r="F1537" s="63"/>
      <c r="G1537" s="63"/>
      <c r="H1537" s="63"/>
      <c r="I1537" s="63"/>
      <c r="J1537" s="63"/>
      <c r="K1537" s="63"/>
      <c r="L1537" s="63"/>
      <c r="M1537" s="63"/>
      <c r="N1537" s="63"/>
      <c r="O1537" s="63"/>
      <c r="P1537" s="63"/>
      <c r="Q1537" s="63"/>
      <c r="R1537" s="63"/>
      <c r="S1537" s="63"/>
      <c r="T1537" s="63"/>
      <c r="U1537" s="63"/>
      <c r="X1537" s="63"/>
      <c r="Y1537" s="63"/>
      <c r="Z1537" s="63"/>
      <c r="AA1537" s="63"/>
      <c r="AB1537" s="63"/>
      <c r="AC1537" s="63"/>
      <c r="AD1537" s="63"/>
      <c r="AE1537" s="110"/>
      <c r="AF1537" s="63"/>
      <c r="AG1537" s="63"/>
      <c r="AH1537" s="63"/>
      <c r="AI1537" s="63"/>
      <c r="AJ1537" s="63"/>
      <c r="AK1537" s="63"/>
      <c r="AL1537" s="63"/>
      <c r="AM1537" s="63"/>
      <c r="AN1537" s="63"/>
      <c r="AO1537" s="63"/>
      <c r="AP1537" s="63"/>
      <c r="AQ1537" s="63"/>
      <c r="AT1537" s="63"/>
      <c r="AU1537" s="63"/>
      <c r="AV1537" s="63"/>
      <c r="AW1537" s="63"/>
      <c r="AX1537" s="63"/>
      <c r="AY1537" s="63"/>
      <c r="AZ1537" s="63"/>
      <c r="BA1537" s="63"/>
      <c r="BB1537" s="63"/>
      <c r="BC1537" s="63"/>
      <c r="BD1537" s="63"/>
      <c r="BE1537" s="63"/>
      <c r="BF1537" s="63"/>
      <c r="BG1537" s="63"/>
      <c r="BH1537" s="63"/>
      <c r="BI1537" s="63"/>
      <c r="BJ1537" s="63"/>
      <c r="BK1537" s="63"/>
      <c r="BL1537" s="63"/>
      <c r="BM1537" s="63"/>
      <c r="BN1537" s="63"/>
      <c r="BO1537" s="63"/>
      <c r="BR1537" s="63"/>
      <c r="BS1537" s="63"/>
      <c r="BT1537" s="63"/>
      <c r="BU1537" s="63"/>
      <c r="BV1537" s="63"/>
      <c r="BW1537" s="63"/>
      <c r="BX1537" s="63"/>
      <c r="BY1537" s="63"/>
      <c r="BZ1537" s="63"/>
      <c r="CA1537" s="63"/>
      <c r="CB1537" s="63"/>
      <c r="CC1537" s="63"/>
    </row>
    <row r="1538" spans="1:82" x14ac:dyDescent="0.35">
      <c r="A1538" s="97"/>
      <c r="B1538" s="82"/>
      <c r="C1538" s="82"/>
      <c r="D1538" s="82"/>
      <c r="E1538" s="82"/>
      <c r="F1538" s="63"/>
      <c r="G1538" s="63"/>
      <c r="H1538" s="63"/>
      <c r="I1538" s="63"/>
      <c r="J1538" s="63"/>
      <c r="K1538" s="63"/>
      <c r="L1538" s="63"/>
      <c r="M1538" s="63"/>
      <c r="N1538" s="63"/>
      <c r="O1538" s="63"/>
      <c r="P1538" s="63"/>
      <c r="Q1538" s="63"/>
      <c r="R1538" s="63"/>
      <c r="S1538" s="63"/>
      <c r="T1538" s="63"/>
      <c r="U1538" s="63"/>
      <c r="X1538" s="63"/>
      <c r="Y1538" s="63"/>
      <c r="Z1538" s="63"/>
      <c r="AA1538" s="63"/>
      <c r="AB1538" s="63"/>
      <c r="AC1538" s="63"/>
      <c r="AD1538" s="63"/>
      <c r="AE1538" s="110"/>
      <c r="AF1538" s="63"/>
      <c r="AG1538" s="63"/>
      <c r="AH1538" s="63"/>
      <c r="AI1538" s="63"/>
      <c r="AJ1538" s="63"/>
      <c r="AK1538" s="63"/>
      <c r="AL1538" s="63"/>
      <c r="AM1538" s="63"/>
      <c r="AN1538" s="63"/>
      <c r="AO1538" s="63"/>
      <c r="AP1538" s="63"/>
      <c r="AQ1538" s="63"/>
      <c r="AT1538" s="63"/>
      <c r="AU1538" s="63"/>
      <c r="AV1538" s="63"/>
      <c r="AW1538" s="63"/>
      <c r="AX1538" s="63"/>
      <c r="AY1538" s="63"/>
      <c r="AZ1538" s="63"/>
      <c r="BA1538" s="63"/>
      <c r="BB1538" s="63"/>
      <c r="BC1538" s="63"/>
      <c r="BD1538" s="63"/>
      <c r="BE1538" s="63"/>
      <c r="BF1538" s="63"/>
      <c r="BG1538" s="63"/>
      <c r="BH1538" s="63"/>
      <c r="BI1538" s="63"/>
      <c r="BJ1538" s="63"/>
      <c r="BK1538" s="63"/>
      <c r="BL1538" s="63"/>
      <c r="BM1538" s="63"/>
      <c r="BN1538" s="63"/>
      <c r="BO1538" s="63"/>
      <c r="BR1538" s="63"/>
      <c r="BS1538" s="63"/>
      <c r="BT1538" s="63"/>
      <c r="BU1538" s="63"/>
      <c r="BV1538" s="63"/>
      <c r="BW1538" s="63"/>
      <c r="BX1538" s="63"/>
      <c r="BY1538" s="63"/>
      <c r="BZ1538" s="63"/>
      <c r="CA1538" s="63"/>
      <c r="CB1538" s="63"/>
      <c r="CC1538" s="63"/>
    </row>
    <row r="1539" spans="1:82" x14ac:dyDescent="0.35">
      <c r="A1539" s="97"/>
      <c r="B1539" s="82"/>
      <c r="C1539" s="82"/>
      <c r="D1539" s="82"/>
      <c r="E1539" s="82"/>
      <c r="F1539" s="63"/>
      <c r="G1539" s="63"/>
      <c r="H1539" s="63"/>
      <c r="I1539" s="63"/>
      <c r="J1539" s="63"/>
      <c r="K1539" s="63"/>
      <c r="L1539" s="63"/>
      <c r="M1539" s="63"/>
      <c r="N1539" s="63"/>
      <c r="O1539" s="63"/>
      <c r="P1539" s="63"/>
      <c r="Q1539" s="63"/>
      <c r="R1539" s="63"/>
      <c r="S1539" s="63"/>
      <c r="T1539" s="63"/>
      <c r="U1539" s="63"/>
      <c r="X1539" s="63"/>
      <c r="Y1539" s="63"/>
      <c r="Z1539" s="63"/>
      <c r="AA1539" s="63"/>
      <c r="AB1539" s="63"/>
      <c r="AC1539" s="63"/>
      <c r="AD1539" s="63"/>
      <c r="AE1539" s="110"/>
      <c r="AF1539" s="63"/>
      <c r="AG1539" s="63"/>
      <c r="AH1539" s="63"/>
      <c r="AI1539" s="63"/>
      <c r="AJ1539" s="63"/>
      <c r="AK1539" s="63"/>
      <c r="AL1539" s="63"/>
      <c r="AM1539" s="63"/>
      <c r="AN1539" s="63"/>
      <c r="AO1539" s="63"/>
      <c r="AP1539" s="63"/>
      <c r="AQ1539" s="63"/>
      <c r="AT1539" s="63"/>
      <c r="AU1539" s="63"/>
      <c r="AV1539" s="63"/>
      <c r="AW1539" s="63"/>
      <c r="AX1539" s="63"/>
      <c r="AY1539" s="63"/>
      <c r="AZ1539" s="63"/>
      <c r="BA1539" s="63"/>
      <c r="BB1539" s="63"/>
      <c r="BC1539" s="63"/>
      <c r="BD1539" s="63"/>
      <c r="BE1539" s="63"/>
      <c r="BF1539" s="63"/>
      <c r="BG1539" s="63"/>
      <c r="BH1539" s="63"/>
      <c r="BI1539" s="63"/>
      <c r="BJ1539" s="63"/>
      <c r="BK1539" s="63"/>
      <c r="BL1539" s="63"/>
      <c r="BM1539" s="63"/>
      <c r="BN1539" s="63"/>
      <c r="BO1539" s="63"/>
      <c r="BR1539" s="63"/>
      <c r="BS1539" s="63"/>
      <c r="BT1539" s="63"/>
      <c r="BU1539" s="63"/>
      <c r="BV1539" s="63"/>
      <c r="BW1539" s="63"/>
      <c r="BX1539" s="63"/>
      <c r="BY1539" s="63"/>
      <c r="BZ1539" s="63"/>
      <c r="CA1539" s="63"/>
      <c r="CB1539" s="63"/>
      <c r="CC1539" s="63"/>
    </row>
    <row r="1540" spans="1:82" x14ac:dyDescent="0.35">
      <c r="A1540" s="97"/>
      <c r="B1540" s="82"/>
      <c r="C1540" s="82"/>
      <c r="D1540" s="82"/>
      <c r="E1540" s="82"/>
      <c r="F1540" s="63"/>
      <c r="G1540" s="63"/>
      <c r="H1540" s="63"/>
      <c r="I1540" s="63"/>
      <c r="J1540" s="63"/>
      <c r="K1540" s="63"/>
      <c r="L1540" s="63"/>
      <c r="M1540" s="63"/>
      <c r="N1540" s="63"/>
      <c r="O1540" s="63"/>
      <c r="P1540" s="63"/>
      <c r="Q1540" s="63"/>
      <c r="R1540" s="63"/>
      <c r="S1540" s="63"/>
      <c r="T1540" s="63"/>
      <c r="U1540" s="63"/>
      <c r="X1540" s="63"/>
      <c r="Y1540" s="63"/>
      <c r="Z1540" s="63"/>
      <c r="AA1540" s="63"/>
      <c r="AB1540" s="63"/>
      <c r="AC1540" s="63"/>
      <c r="AD1540" s="63"/>
      <c r="AE1540" s="110"/>
      <c r="AF1540" s="63"/>
      <c r="AG1540" s="63"/>
      <c r="AH1540" s="63"/>
      <c r="AI1540" s="63"/>
      <c r="AJ1540" s="63"/>
      <c r="AK1540" s="63"/>
      <c r="AL1540" s="63"/>
      <c r="AM1540" s="63"/>
      <c r="AN1540" s="63"/>
      <c r="AO1540" s="63"/>
      <c r="AP1540" s="63"/>
      <c r="AQ1540" s="63"/>
      <c r="AT1540" s="63"/>
      <c r="AU1540" s="63"/>
      <c r="AV1540" s="63"/>
      <c r="AW1540" s="63"/>
      <c r="AX1540" s="63"/>
      <c r="AY1540" s="63"/>
      <c r="AZ1540" s="63"/>
      <c r="BA1540" s="63"/>
      <c r="BB1540" s="63"/>
      <c r="BC1540" s="63"/>
      <c r="BD1540" s="63"/>
      <c r="BE1540" s="63"/>
      <c r="BF1540" s="63"/>
      <c r="BG1540" s="63"/>
      <c r="BH1540" s="63"/>
      <c r="BI1540" s="63"/>
      <c r="BJ1540" s="63"/>
      <c r="BK1540" s="63"/>
      <c r="BL1540" s="63"/>
      <c r="BM1540" s="63"/>
      <c r="BN1540" s="63"/>
      <c r="BO1540" s="63"/>
      <c r="BR1540" s="63"/>
      <c r="BS1540" s="63"/>
      <c r="BT1540" s="63"/>
      <c r="BU1540" s="63"/>
      <c r="BV1540" s="63"/>
      <c r="BW1540" s="63"/>
      <c r="BX1540" s="63"/>
      <c r="BY1540" s="63"/>
      <c r="BZ1540" s="63"/>
      <c r="CA1540" s="63"/>
      <c r="CB1540" s="63"/>
      <c r="CC1540" s="63"/>
    </row>
    <row r="1541" spans="1:82" x14ac:dyDescent="0.35">
      <c r="A1541" s="97"/>
      <c r="B1541" s="82"/>
      <c r="C1541" s="82"/>
      <c r="D1541" s="82"/>
      <c r="E1541" s="82"/>
      <c r="F1541" s="63"/>
      <c r="G1541" s="63"/>
      <c r="H1541" s="63"/>
      <c r="I1541" s="63"/>
      <c r="J1541" s="63"/>
      <c r="K1541" s="63"/>
      <c r="L1541" s="63"/>
      <c r="M1541" s="63"/>
      <c r="N1541" s="63"/>
      <c r="O1541" s="63"/>
      <c r="P1541" s="63"/>
      <c r="Q1541" s="63"/>
      <c r="R1541" s="63"/>
      <c r="S1541" s="63"/>
      <c r="T1541" s="63"/>
      <c r="U1541" s="63"/>
      <c r="X1541" s="63"/>
      <c r="Y1541" s="63"/>
      <c r="Z1541" s="63"/>
      <c r="AA1541" s="63"/>
      <c r="AB1541" s="63"/>
      <c r="AC1541" s="63"/>
      <c r="AD1541" s="63"/>
      <c r="AE1541" s="110"/>
      <c r="AF1541" s="63"/>
      <c r="AG1541" s="63"/>
      <c r="AH1541" s="63"/>
      <c r="AI1541" s="63"/>
      <c r="AJ1541" s="63"/>
      <c r="AK1541" s="63"/>
      <c r="AL1541" s="63"/>
      <c r="AM1541" s="63"/>
      <c r="AN1541" s="63"/>
      <c r="AO1541" s="63"/>
      <c r="AP1541" s="63"/>
      <c r="AQ1541" s="63"/>
      <c r="AT1541" s="63"/>
      <c r="AU1541" s="63"/>
      <c r="AV1541" s="63"/>
      <c r="AW1541" s="63"/>
      <c r="AX1541" s="63"/>
      <c r="AY1541" s="63"/>
      <c r="AZ1541" s="63"/>
      <c r="BA1541" s="63"/>
      <c r="BB1541" s="63"/>
      <c r="BC1541" s="63"/>
      <c r="BD1541" s="63"/>
      <c r="BE1541" s="63"/>
      <c r="BF1541" s="63"/>
      <c r="BG1541" s="63"/>
      <c r="BH1541" s="63"/>
      <c r="BI1541" s="63"/>
      <c r="BJ1541" s="63"/>
      <c r="BK1541" s="63"/>
      <c r="BL1541" s="63"/>
      <c r="BM1541" s="63"/>
      <c r="BN1541" s="63"/>
      <c r="BO1541" s="63"/>
      <c r="BR1541" s="63"/>
      <c r="BS1541" s="63"/>
      <c r="BT1541" s="63"/>
      <c r="BU1541" s="63"/>
      <c r="BV1541" s="63"/>
      <c r="BW1541" s="63"/>
      <c r="BX1541" s="63"/>
      <c r="BY1541" s="63"/>
      <c r="BZ1541" s="63"/>
      <c r="CA1541" s="63"/>
      <c r="CB1541" s="63"/>
      <c r="CC1541" s="63"/>
    </row>
    <row r="1542" spans="1:82" x14ac:dyDescent="0.35">
      <c r="A1542" s="97"/>
      <c r="B1542" s="82"/>
      <c r="C1542" s="82"/>
      <c r="D1542" s="82"/>
      <c r="E1542" s="82"/>
      <c r="F1542" s="63"/>
      <c r="G1542" s="63"/>
      <c r="H1542" s="63"/>
      <c r="I1542" s="63"/>
      <c r="J1542" s="63"/>
      <c r="K1542" s="63"/>
      <c r="L1542" s="63"/>
      <c r="M1542" s="63"/>
      <c r="N1542" s="63"/>
      <c r="O1542" s="63"/>
      <c r="P1542" s="63"/>
      <c r="Q1542" s="63"/>
      <c r="R1542" s="63"/>
      <c r="S1542" s="63"/>
      <c r="T1542" s="63"/>
      <c r="U1542" s="63"/>
      <c r="X1542" s="63"/>
      <c r="Y1542" s="63"/>
      <c r="Z1542" s="63"/>
      <c r="AA1542" s="63"/>
      <c r="AB1542" s="63"/>
      <c r="AC1542" s="63"/>
      <c r="AD1542" s="63"/>
      <c r="AE1542" s="110"/>
      <c r="AF1542" s="63"/>
      <c r="AG1542" s="63"/>
      <c r="AH1542" s="63"/>
      <c r="AI1542" s="63"/>
      <c r="AJ1542" s="63"/>
      <c r="AK1542" s="63"/>
      <c r="AL1542" s="63"/>
      <c r="AM1542" s="63"/>
      <c r="AN1542" s="63"/>
      <c r="AO1542" s="63"/>
      <c r="AP1542" s="63"/>
      <c r="AQ1542" s="63"/>
      <c r="AT1542" s="63"/>
      <c r="AU1542" s="63"/>
      <c r="AV1542" s="63"/>
      <c r="AW1542" s="63"/>
      <c r="AX1542" s="63"/>
      <c r="AY1542" s="63"/>
      <c r="AZ1542" s="63"/>
      <c r="BA1542" s="63"/>
      <c r="BB1542" s="63"/>
      <c r="BC1542" s="63"/>
      <c r="BD1542" s="63"/>
      <c r="BE1542" s="63"/>
      <c r="BF1542" s="63"/>
      <c r="BG1542" s="63"/>
      <c r="BH1542" s="63"/>
      <c r="BI1542" s="63"/>
      <c r="BJ1542" s="63"/>
      <c r="BK1542" s="63"/>
      <c r="BL1542" s="63"/>
      <c r="BM1542" s="63"/>
      <c r="BN1542" s="63"/>
      <c r="BO1542" s="63"/>
      <c r="BR1542" s="63"/>
      <c r="BS1542" s="63"/>
      <c r="BT1542" s="63"/>
      <c r="BU1542" s="63"/>
      <c r="BV1542" s="63"/>
      <c r="BW1542" s="63"/>
      <c r="BX1542" s="63"/>
      <c r="BY1542" s="63"/>
      <c r="BZ1542" s="63"/>
      <c r="CA1542" s="63"/>
      <c r="CB1542" s="63"/>
      <c r="CC1542" s="63"/>
    </row>
    <row r="1543" spans="1:82" x14ac:dyDescent="0.35">
      <c r="A1543" s="97"/>
      <c r="B1543" s="82"/>
      <c r="C1543" s="82"/>
      <c r="D1543" s="82"/>
      <c r="E1543" s="82"/>
      <c r="F1543" s="63"/>
      <c r="G1543" s="63"/>
      <c r="H1543" s="63"/>
      <c r="I1543" s="63"/>
      <c r="J1543" s="63"/>
      <c r="K1543" s="63"/>
      <c r="L1543" s="63"/>
      <c r="M1543" s="63"/>
      <c r="N1543" s="63"/>
      <c r="O1543" s="63"/>
      <c r="P1543" s="63"/>
      <c r="Q1543" s="63"/>
      <c r="R1543" s="63"/>
      <c r="S1543" s="63"/>
      <c r="T1543" s="63"/>
      <c r="U1543" s="63"/>
      <c r="X1543" s="63"/>
      <c r="Y1543" s="63"/>
      <c r="Z1543" s="63"/>
      <c r="AA1543" s="63"/>
      <c r="AB1543" s="63"/>
      <c r="AC1543" s="63"/>
      <c r="AD1543" s="63"/>
      <c r="AE1543" s="110"/>
      <c r="AF1543" s="63"/>
      <c r="AG1543" s="63"/>
      <c r="AH1543" s="63"/>
      <c r="AI1543" s="63"/>
      <c r="AJ1543" s="63"/>
      <c r="AK1543" s="63"/>
      <c r="AL1543" s="63"/>
      <c r="AM1543" s="63"/>
      <c r="AN1543" s="63"/>
      <c r="AO1543" s="63"/>
      <c r="AP1543" s="63"/>
      <c r="AQ1543" s="63"/>
      <c r="AT1543" s="63"/>
      <c r="AU1543" s="63"/>
      <c r="AV1543" s="63"/>
      <c r="AW1543" s="63"/>
      <c r="AX1543" s="63"/>
      <c r="AY1543" s="63"/>
      <c r="AZ1543" s="63"/>
      <c r="BA1543" s="63"/>
      <c r="BB1543" s="63"/>
      <c r="BC1543" s="63"/>
      <c r="BD1543" s="63"/>
      <c r="BE1543" s="63"/>
      <c r="BF1543" s="63"/>
      <c r="BG1543" s="63"/>
      <c r="BH1543" s="63"/>
      <c r="BI1543" s="63"/>
      <c r="BJ1543" s="63"/>
      <c r="BK1543" s="63"/>
      <c r="BL1543" s="63"/>
      <c r="BM1543" s="63"/>
      <c r="BN1543" s="63"/>
      <c r="BO1543" s="63"/>
      <c r="BR1543" s="63"/>
      <c r="BS1543" s="63"/>
      <c r="BT1543" s="63"/>
      <c r="BU1543" s="63"/>
      <c r="BV1543" s="63"/>
      <c r="BW1543" s="63"/>
      <c r="BX1543" s="63"/>
      <c r="BY1543" s="63"/>
      <c r="BZ1543" s="63"/>
      <c r="CA1543" s="63"/>
      <c r="CB1543" s="63"/>
      <c r="CC1543" s="63"/>
    </row>
    <row r="1544" spans="1:82" x14ac:dyDescent="0.35">
      <c r="A1544" s="97"/>
      <c r="B1544" s="82"/>
      <c r="C1544" s="82"/>
      <c r="D1544" s="82"/>
      <c r="E1544" s="82"/>
      <c r="F1544" s="63"/>
      <c r="G1544" s="63"/>
      <c r="H1544" s="63"/>
      <c r="I1544" s="63"/>
      <c r="J1544" s="63"/>
      <c r="K1544" s="63"/>
      <c r="L1544" s="63"/>
      <c r="M1544" s="63"/>
      <c r="N1544" s="63"/>
      <c r="O1544" s="63"/>
      <c r="P1544" s="63"/>
      <c r="Q1544" s="63"/>
      <c r="R1544" s="63"/>
      <c r="S1544" s="63"/>
      <c r="T1544" s="63"/>
      <c r="U1544" s="63"/>
      <c r="X1544" s="63"/>
      <c r="Y1544" s="63"/>
      <c r="Z1544" s="63"/>
      <c r="AA1544" s="63"/>
      <c r="AB1544" s="63"/>
      <c r="AC1544" s="63"/>
      <c r="AD1544" s="63"/>
      <c r="AE1544" s="110"/>
      <c r="AF1544" s="63"/>
      <c r="AG1544" s="63"/>
      <c r="AH1544" s="63"/>
      <c r="AI1544" s="63"/>
      <c r="AJ1544" s="63"/>
      <c r="AK1544" s="63"/>
      <c r="AL1544" s="63"/>
      <c r="AM1544" s="63"/>
      <c r="AN1544" s="63"/>
      <c r="AO1544" s="63"/>
      <c r="AP1544" s="63"/>
      <c r="AQ1544" s="63"/>
      <c r="AT1544" s="63"/>
      <c r="AU1544" s="63"/>
      <c r="AV1544" s="63"/>
      <c r="AW1544" s="63"/>
      <c r="AX1544" s="63"/>
      <c r="AY1544" s="63"/>
      <c r="AZ1544" s="63"/>
      <c r="BA1544" s="63"/>
      <c r="BB1544" s="63"/>
      <c r="BC1544" s="63"/>
      <c r="BD1544" s="63"/>
      <c r="BE1544" s="63"/>
      <c r="BF1544" s="63"/>
      <c r="BG1544" s="63"/>
      <c r="BH1544" s="63"/>
      <c r="BI1544" s="63"/>
      <c r="BJ1544" s="63"/>
      <c r="BK1544" s="63"/>
      <c r="BL1544" s="63"/>
      <c r="BM1544" s="63"/>
      <c r="BN1544" s="63"/>
      <c r="BO1544" s="63"/>
      <c r="BR1544" s="63"/>
      <c r="BS1544" s="63"/>
      <c r="BT1544" s="63"/>
      <c r="BU1544" s="63"/>
      <c r="BV1544" s="63"/>
      <c r="BW1544" s="63"/>
      <c r="BX1544" s="63"/>
      <c r="BY1544" s="63"/>
      <c r="BZ1544" s="63"/>
      <c r="CA1544" s="63"/>
      <c r="CB1544" s="63"/>
      <c r="CC1544" s="63"/>
    </row>
    <row r="1545" spans="1:82" x14ac:dyDescent="0.35">
      <c r="A1545" s="97"/>
      <c r="B1545" s="82"/>
      <c r="C1545" s="82"/>
      <c r="D1545" s="82"/>
      <c r="E1545" s="82"/>
      <c r="F1545" s="63"/>
      <c r="G1545" s="63"/>
      <c r="H1545" s="63"/>
      <c r="I1545" s="63"/>
      <c r="J1545" s="63"/>
      <c r="K1545" s="63"/>
      <c r="L1545" s="63"/>
      <c r="M1545" s="63"/>
      <c r="N1545" s="63"/>
      <c r="O1545" s="63"/>
      <c r="P1545" s="63"/>
      <c r="Q1545" s="63"/>
      <c r="R1545" s="63"/>
      <c r="S1545" s="63"/>
      <c r="T1545" s="63"/>
      <c r="U1545" s="63"/>
      <c r="X1545" s="63"/>
      <c r="Y1545" s="63"/>
      <c r="Z1545" s="63"/>
      <c r="AA1545" s="63"/>
      <c r="AB1545" s="63"/>
      <c r="AC1545" s="63"/>
      <c r="AD1545" s="63"/>
      <c r="AE1545" s="110"/>
      <c r="AF1545" s="63"/>
      <c r="AG1545" s="63"/>
      <c r="AH1545" s="63"/>
      <c r="AI1545" s="63"/>
      <c r="AJ1545" s="63"/>
      <c r="AK1545" s="63"/>
      <c r="AL1545" s="63"/>
      <c r="AM1545" s="63"/>
      <c r="AN1545" s="63"/>
      <c r="AO1545" s="63"/>
      <c r="AP1545" s="63"/>
      <c r="AQ1545" s="63"/>
      <c r="AT1545" s="63"/>
      <c r="AU1545" s="63"/>
      <c r="AV1545" s="63"/>
      <c r="AW1545" s="63"/>
      <c r="AX1545" s="63"/>
      <c r="AY1545" s="63"/>
      <c r="AZ1545" s="63"/>
      <c r="BA1545" s="63"/>
      <c r="BB1545" s="63"/>
      <c r="BC1545" s="63"/>
      <c r="BD1545" s="63"/>
      <c r="BE1545" s="63"/>
      <c r="BF1545" s="63"/>
      <c r="BG1545" s="63"/>
      <c r="BH1545" s="63"/>
      <c r="BI1545" s="63"/>
      <c r="BJ1545" s="63"/>
      <c r="BK1545" s="63"/>
      <c r="BL1545" s="63"/>
      <c r="BM1545" s="63"/>
      <c r="BN1545" s="63"/>
      <c r="BO1545" s="63"/>
      <c r="BR1545" s="63"/>
      <c r="BS1545" s="63"/>
      <c r="BT1545" s="63"/>
      <c r="BU1545" s="63"/>
      <c r="BV1545" s="63"/>
      <c r="BW1545" s="63"/>
      <c r="BX1545" s="63"/>
      <c r="BY1545" s="63"/>
      <c r="BZ1545" s="63"/>
      <c r="CA1545" s="63"/>
      <c r="CB1545" s="63"/>
      <c r="CC1545" s="63"/>
    </row>
    <row r="1546" spans="1:82" x14ac:dyDescent="0.35">
      <c r="A1546" s="97"/>
      <c r="B1546" s="82"/>
      <c r="C1546" s="82"/>
      <c r="D1546" s="82"/>
      <c r="E1546" s="82"/>
      <c r="F1546" s="63"/>
      <c r="G1546" s="63"/>
      <c r="H1546" s="63"/>
      <c r="I1546" s="63"/>
      <c r="J1546" s="63"/>
      <c r="K1546" s="63"/>
      <c r="L1546" s="63"/>
      <c r="M1546" s="63"/>
      <c r="N1546" s="63"/>
      <c r="O1546" s="63"/>
      <c r="P1546" s="63"/>
      <c r="Q1546" s="63"/>
      <c r="R1546" s="63"/>
      <c r="S1546" s="63"/>
      <c r="T1546" s="63"/>
      <c r="U1546" s="63"/>
      <c r="X1546" s="63"/>
      <c r="Y1546" s="63"/>
      <c r="Z1546" s="63"/>
      <c r="AA1546" s="63"/>
      <c r="AB1546" s="63"/>
      <c r="AC1546" s="63"/>
      <c r="AD1546" s="63"/>
      <c r="AE1546" s="110"/>
      <c r="AF1546" s="63"/>
      <c r="AG1546" s="63"/>
      <c r="AH1546" s="63"/>
      <c r="AI1546" s="63"/>
      <c r="AJ1546" s="63"/>
      <c r="AK1546" s="63"/>
      <c r="AL1546" s="63"/>
      <c r="AM1546" s="63"/>
      <c r="AN1546" s="63"/>
      <c r="AO1546" s="63"/>
      <c r="AP1546" s="63"/>
      <c r="AQ1546" s="63"/>
      <c r="AT1546" s="63"/>
      <c r="AU1546" s="63"/>
      <c r="AV1546" s="63"/>
      <c r="AW1546" s="63"/>
      <c r="AX1546" s="63"/>
      <c r="AY1546" s="63"/>
      <c r="AZ1546" s="63"/>
      <c r="BA1546" s="63"/>
      <c r="BB1546" s="63"/>
      <c r="BC1546" s="63"/>
      <c r="BD1546" s="63"/>
      <c r="BE1546" s="63"/>
      <c r="BF1546" s="63"/>
      <c r="BG1546" s="63"/>
      <c r="BH1546" s="63"/>
      <c r="BI1546" s="63"/>
      <c r="BJ1546" s="63"/>
      <c r="BK1546" s="63"/>
      <c r="BL1546" s="63"/>
      <c r="BM1546" s="63"/>
      <c r="BN1546" s="63"/>
      <c r="BO1546" s="63"/>
      <c r="BR1546" s="63"/>
      <c r="BS1546" s="63"/>
      <c r="BT1546" s="63"/>
      <c r="BU1546" s="63"/>
      <c r="BV1546" s="63"/>
      <c r="BW1546" s="63"/>
      <c r="BX1546" s="63"/>
      <c r="BY1546" s="63"/>
      <c r="BZ1546" s="63"/>
      <c r="CA1546" s="63"/>
      <c r="CB1546" s="63"/>
      <c r="CC1546" s="63"/>
    </row>
    <row r="1547" spans="1:82" x14ac:dyDescent="0.35">
      <c r="A1547" s="97"/>
      <c r="B1547" s="82"/>
      <c r="C1547" s="82"/>
      <c r="D1547" s="82"/>
      <c r="E1547" s="82"/>
      <c r="F1547" s="63"/>
      <c r="G1547" s="63"/>
      <c r="H1547" s="63"/>
      <c r="I1547" s="63"/>
      <c r="J1547" s="63"/>
      <c r="K1547" s="63"/>
      <c r="L1547" s="63"/>
      <c r="M1547" s="63"/>
      <c r="N1547" s="63"/>
      <c r="O1547" s="63"/>
      <c r="P1547" s="63"/>
      <c r="Q1547" s="63"/>
      <c r="R1547" s="63"/>
      <c r="S1547" s="63"/>
      <c r="T1547" s="63"/>
      <c r="U1547" s="63"/>
      <c r="X1547" s="63"/>
      <c r="Y1547" s="63"/>
      <c r="Z1547" s="63"/>
      <c r="AA1547" s="63"/>
      <c r="AB1547" s="63"/>
      <c r="AC1547" s="63"/>
      <c r="AD1547" s="63"/>
      <c r="AE1547" s="110"/>
      <c r="AF1547" s="63"/>
      <c r="AG1547" s="63"/>
      <c r="AH1547" s="63"/>
      <c r="AI1547" s="63"/>
      <c r="AJ1547" s="63"/>
      <c r="AK1547" s="63"/>
      <c r="AL1547" s="63"/>
      <c r="AM1547" s="63"/>
      <c r="AN1547" s="63"/>
      <c r="AO1547" s="63"/>
      <c r="AP1547" s="63"/>
      <c r="AQ1547" s="63"/>
      <c r="AT1547" s="63"/>
      <c r="AU1547" s="63"/>
      <c r="AV1547" s="63"/>
      <c r="AW1547" s="63"/>
      <c r="AX1547" s="63"/>
      <c r="AY1547" s="63"/>
      <c r="AZ1547" s="63"/>
      <c r="BA1547" s="63"/>
      <c r="BB1547" s="63"/>
      <c r="BC1547" s="63"/>
      <c r="BD1547" s="63"/>
      <c r="BE1547" s="63"/>
      <c r="BF1547" s="63"/>
      <c r="BG1547" s="63"/>
      <c r="BH1547" s="63"/>
      <c r="BI1547" s="63"/>
      <c r="BJ1547" s="63"/>
      <c r="BK1547" s="63"/>
      <c r="BL1547" s="63"/>
      <c r="BM1547" s="63"/>
      <c r="BN1547" s="63"/>
      <c r="BO1547" s="63"/>
      <c r="BR1547" s="63"/>
      <c r="BS1547" s="63"/>
      <c r="BT1547" s="63"/>
      <c r="BU1547" s="63"/>
      <c r="BV1547" s="63"/>
      <c r="BW1547" s="63"/>
      <c r="BX1547" s="63"/>
      <c r="BY1547" s="63"/>
      <c r="BZ1547" s="63"/>
      <c r="CA1547" s="63"/>
      <c r="CB1547" s="63"/>
      <c r="CC1547" s="63"/>
    </row>
    <row r="1548" spans="1:82" x14ac:dyDescent="0.35">
      <c r="A1548" s="97"/>
      <c r="B1548" s="82"/>
      <c r="C1548" s="82"/>
      <c r="D1548" s="82"/>
      <c r="E1548" s="82"/>
      <c r="F1548" s="63"/>
      <c r="G1548" s="63"/>
      <c r="H1548" s="63"/>
      <c r="I1548" s="63"/>
      <c r="J1548" s="63"/>
      <c r="K1548" s="63"/>
      <c r="L1548" s="63"/>
      <c r="M1548" s="63"/>
      <c r="N1548" s="63"/>
      <c r="O1548" s="63"/>
      <c r="P1548" s="63"/>
      <c r="Q1548" s="63"/>
      <c r="R1548" s="63"/>
      <c r="S1548" s="63"/>
      <c r="T1548" s="63"/>
      <c r="U1548" s="63"/>
      <c r="X1548" s="63"/>
      <c r="Y1548" s="63"/>
      <c r="Z1548" s="63"/>
      <c r="AA1548" s="63"/>
      <c r="AB1548" s="63"/>
      <c r="AC1548" s="63"/>
      <c r="AD1548" s="63"/>
      <c r="AE1548" s="110"/>
      <c r="AF1548" s="63"/>
      <c r="AG1548" s="63"/>
      <c r="AH1548" s="63"/>
      <c r="AI1548" s="63"/>
      <c r="AJ1548" s="63"/>
      <c r="AK1548" s="63"/>
      <c r="AL1548" s="63"/>
      <c r="AM1548" s="63"/>
      <c r="AN1548" s="63"/>
      <c r="AO1548" s="63"/>
      <c r="AP1548" s="63"/>
      <c r="AQ1548" s="63"/>
      <c r="AT1548" s="63"/>
      <c r="AU1548" s="63"/>
      <c r="AV1548" s="63"/>
      <c r="AW1548" s="63"/>
      <c r="AX1548" s="63"/>
      <c r="AY1548" s="63"/>
      <c r="AZ1548" s="63"/>
      <c r="BA1548" s="63"/>
      <c r="BB1548" s="63"/>
      <c r="BC1548" s="63"/>
      <c r="BD1548" s="63"/>
      <c r="BE1548" s="63"/>
      <c r="BF1548" s="63"/>
      <c r="BG1548" s="63"/>
      <c r="BH1548" s="63"/>
      <c r="BI1548" s="63"/>
      <c r="BJ1548" s="63"/>
      <c r="BK1548" s="63"/>
      <c r="BL1548" s="63"/>
      <c r="BM1548" s="63"/>
      <c r="BN1548" s="63"/>
      <c r="BO1548" s="63"/>
      <c r="BR1548" s="63"/>
      <c r="BS1548" s="63"/>
      <c r="BT1548" s="63"/>
      <c r="BU1548" s="63"/>
      <c r="BV1548" s="63"/>
      <c r="BW1548" s="63"/>
      <c r="BX1548" s="63"/>
      <c r="BY1548" s="63"/>
      <c r="BZ1548" s="63"/>
      <c r="CA1548" s="63"/>
      <c r="CB1548" s="63"/>
      <c r="CC1548" s="63"/>
    </row>
    <row r="1549" spans="1:82" s="100" customFormat="1" x14ac:dyDescent="0.35">
      <c r="A1549" s="98"/>
      <c r="B1549" s="99"/>
      <c r="C1549" s="99"/>
      <c r="D1549" s="99"/>
      <c r="E1549" s="99"/>
      <c r="V1549" s="63"/>
      <c r="W1549" s="63"/>
      <c r="AE1549" s="101"/>
      <c r="AR1549" s="63"/>
      <c r="AS1549" s="63"/>
      <c r="AT1549" s="102"/>
      <c r="BO1549" s="102"/>
      <c r="BP1549" s="63"/>
      <c r="BQ1549" s="63"/>
      <c r="CD1549" s="63"/>
    </row>
    <row r="1550" spans="1:82" s="78" customFormat="1" x14ac:dyDescent="0.35">
      <c r="A1550" s="104"/>
      <c r="B1550" s="105"/>
      <c r="C1550" s="105"/>
      <c r="D1550" s="105"/>
      <c r="E1550" s="105"/>
      <c r="V1550" s="63"/>
      <c r="W1550" s="63"/>
      <c r="AE1550" s="79"/>
      <c r="AR1550" s="63"/>
      <c r="AS1550" s="63"/>
      <c r="AT1550" s="103"/>
      <c r="BO1550" s="103"/>
      <c r="BP1550" s="63"/>
      <c r="BQ1550" s="63"/>
      <c r="CD1550" s="63"/>
    </row>
    <row r="1551" spans="1:82" x14ac:dyDescent="0.35">
      <c r="A1551" s="97"/>
      <c r="B1551" s="82"/>
      <c r="C1551" s="82"/>
      <c r="D1551" s="82"/>
      <c r="E1551" s="82"/>
      <c r="F1551" s="63"/>
      <c r="G1551" s="63"/>
      <c r="H1551" s="63"/>
      <c r="I1551" s="63"/>
      <c r="J1551" s="63"/>
      <c r="K1551" s="63"/>
      <c r="L1551" s="63"/>
      <c r="M1551" s="63"/>
      <c r="N1551" s="63"/>
      <c r="O1551" s="63"/>
      <c r="P1551" s="63"/>
      <c r="Q1551" s="63"/>
      <c r="R1551" s="63"/>
      <c r="S1551" s="63"/>
      <c r="T1551" s="63"/>
      <c r="U1551" s="63"/>
      <c r="X1551" s="63"/>
      <c r="Y1551" s="63"/>
      <c r="Z1551" s="63"/>
      <c r="AA1551" s="63"/>
      <c r="AB1551" s="63"/>
      <c r="AC1551" s="63"/>
      <c r="AD1551" s="63"/>
      <c r="AE1551" s="110"/>
      <c r="AF1551" s="63"/>
      <c r="AG1551" s="63"/>
      <c r="AH1551" s="63"/>
      <c r="AI1551" s="63"/>
      <c r="AJ1551" s="63"/>
      <c r="AK1551" s="63"/>
      <c r="AL1551" s="63"/>
      <c r="AM1551" s="63"/>
      <c r="AN1551" s="63"/>
      <c r="AO1551" s="63"/>
      <c r="AP1551" s="63"/>
      <c r="AQ1551" s="63"/>
      <c r="AT1551" s="63"/>
      <c r="AU1551" s="63"/>
      <c r="AV1551" s="63"/>
      <c r="AW1551" s="63"/>
      <c r="AX1551" s="63"/>
      <c r="AY1551" s="63"/>
      <c r="AZ1551" s="63"/>
      <c r="BA1551" s="63"/>
      <c r="BB1551" s="63"/>
      <c r="BC1551" s="63"/>
      <c r="BD1551" s="63"/>
      <c r="BE1551" s="63"/>
      <c r="BF1551" s="63"/>
      <c r="BG1551" s="63"/>
      <c r="BH1551" s="63"/>
      <c r="BI1551" s="63"/>
      <c r="BJ1551" s="63"/>
      <c r="BK1551" s="63"/>
      <c r="BL1551" s="63"/>
      <c r="BM1551" s="63"/>
      <c r="BN1551" s="63"/>
      <c r="BO1551" s="63"/>
      <c r="BR1551" s="63"/>
      <c r="BS1551" s="63"/>
      <c r="BT1551" s="63"/>
      <c r="BU1551" s="63"/>
      <c r="BV1551" s="63"/>
      <c r="BW1551" s="63"/>
      <c r="BX1551" s="63"/>
      <c r="BY1551" s="63"/>
      <c r="BZ1551" s="63"/>
      <c r="CA1551" s="63"/>
      <c r="CB1551" s="63"/>
      <c r="CC1551" s="63"/>
    </row>
    <row r="1552" spans="1:82" x14ac:dyDescent="0.35">
      <c r="A1552" s="97"/>
      <c r="B1552" s="82"/>
      <c r="C1552" s="82"/>
      <c r="D1552" s="82"/>
      <c r="E1552" s="82"/>
      <c r="F1552" s="63"/>
      <c r="G1552" s="63"/>
      <c r="H1552" s="63"/>
      <c r="I1552" s="63"/>
      <c r="J1552" s="63"/>
      <c r="K1552" s="63"/>
      <c r="L1552" s="63"/>
      <c r="M1552" s="63"/>
      <c r="N1552" s="63"/>
      <c r="O1552" s="63"/>
      <c r="P1552" s="63"/>
      <c r="Q1552" s="63"/>
      <c r="R1552" s="63"/>
      <c r="S1552" s="63"/>
      <c r="T1552" s="63"/>
      <c r="U1552" s="63"/>
      <c r="X1552" s="63"/>
      <c r="Y1552" s="63"/>
      <c r="Z1552" s="63"/>
      <c r="AA1552" s="63"/>
      <c r="AB1552" s="63"/>
      <c r="AC1552" s="63"/>
      <c r="AD1552" s="63"/>
      <c r="AE1552" s="110"/>
      <c r="AF1552" s="63"/>
      <c r="AG1552" s="63"/>
      <c r="AH1552" s="63"/>
      <c r="AI1552" s="63"/>
      <c r="AJ1552" s="63"/>
      <c r="AK1552" s="63"/>
      <c r="AL1552" s="63"/>
      <c r="AM1552" s="63"/>
      <c r="AN1552" s="63"/>
      <c r="AO1552" s="63"/>
      <c r="AP1552" s="63"/>
      <c r="AQ1552" s="63"/>
      <c r="AT1552" s="63"/>
      <c r="AU1552" s="63"/>
      <c r="AV1552" s="63"/>
      <c r="AW1552" s="63"/>
      <c r="AX1552" s="63"/>
      <c r="AY1552" s="63"/>
      <c r="AZ1552" s="63"/>
      <c r="BA1552" s="63"/>
      <c r="BB1552" s="63"/>
      <c r="BC1552" s="63"/>
      <c r="BD1552" s="63"/>
      <c r="BE1552" s="63"/>
      <c r="BF1552" s="63"/>
      <c r="BG1552" s="63"/>
      <c r="BH1552" s="63"/>
      <c r="BI1552" s="63"/>
      <c r="BJ1552" s="63"/>
      <c r="BK1552" s="63"/>
      <c r="BL1552" s="63"/>
      <c r="BM1552" s="63"/>
      <c r="BN1552" s="63"/>
      <c r="BO1552" s="63"/>
      <c r="BR1552" s="63"/>
      <c r="BS1552" s="63"/>
      <c r="BT1552" s="63"/>
      <c r="BU1552" s="63"/>
      <c r="BV1552" s="63"/>
      <c r="BW1552" s="63"/>
      <c r="BX1552" s="63"/>
      <c r="BY1552" s="63"/>
      <c r="BZ1552" s="63"/>
      <c r="CA1552" s="63"/>
      <c r="CB1552" s="63"/>
      <c r="CC1552" s="63"/>
    </row>
    <row r="1553" spans="1:81" x14ac:dyDescent="0.35">
      <c r="A1553" s="97"/>
      <c r="B1553" s="82"/>
      <c r="C1553" s="82"/>
      <c r="D1553" s="82"/>
      <c r="E1553" s="82"/>
      <c r="F1553" s="63"/>
      <c r="G1553" s="63"/>
      <c r="H1553" s="63"/>
      <c r="I1553" s="63"/>
      <c r="J1553" s="63"/>
      <c r="K1553" s="63"/>
      <c r="L1553" s="63"/>
      <c r="M1553" s="63"/>
      <c r="N1553" s="63"/>
      <c r="O1553" s="63"/>
      <c r="P1553" s="63"/>
      <c r="Q1553" s="63"/>
      <c r="R1553" s="63"/>
      <c r="S1553" s="63"/>
      <c r="T1553" s="63"/>
      <c r="U1553" s="63"/>
      <c r="X1553" s="63"/>
      <c r="Y1553" s="63"/>
      <c r="Z1553" s="63"/>
      <c r="AA1553" s="63"/>
      <c r="AB1553" s="63"/>
      <c r="AC1553" s="63"/>
      <c r="AD1553" s="63"/>
      <c r="AE1553" s="110"/>
      <c r="AF1553" s="63"/>
      <c r="AG1553" s="63"/>
      <c r="AH1553" s="63"/>
      <c r="AI1553" s="63"/>
      <c r="AJ1553" s="63"/>
      <c r="AK1553" s="63"/>
      <c r="AL1553" s="63"/>
      <c r="AM1553" s="63"/>
      <c r="AN1553" s="63"/>
      <c r="AO1553" s="63"/>
      <c r="AP1553" s="63"/>
      <c r="AQ1553" s="63"/>
      <c r="AT1553" s="63"/>
      <c r="AU1553" s="63"/>
      <c r="AV1553" s="63"/>
      <c r="AW1553" s="63"/>
      <c r="AX1553" s="63"/>
      <c r="AY1553" s="63"/>
      <c r="AZ1553" s="63"/>
      <c r="BA1553" s="63"/>
      <c r="BB1553" s="63"/>
      <c r="BC1553" s="63"/>
      <c r="BD1553" s="63"/>
      <c r="BE1553" s="63"/>
      <c r="BF1553" s="63"/>
      <c r="BG1553" s="63"/>
      <c r="BH1553" s="63"/>
      <c r="BI1553" s="63"/>
      <c r="BJ1553" s="63"/>
      <c r="BK1553" s="63"/>
      <c r="BL1553" s="63"/>
      <c r="BM1553" s="63"/>
      <c r="BN1553" s="63"/>
      <c r="BO1553" s="63"/>
      <c r="BR1553" s="63"/>
      <c r="BS1553" s="63"/>
      <c r="BT1553" s="63"/>
      <c r="BU1553" s="63"/>
      <c r="BV1553" s="63"/>
      <c r="BW1553" s="63"/>
      <c r="BX1553" s="63"/>
      <c r="BY1553" s="63"/>
      <c r="BZ1553" s="63"/>
      <c r="CA1553" s="63"/>
      <c r="CB1553" s="63"/>
      <c r="CC1553" s="63"/>
    </row>
    <row r="1554" spans="1:81" x14ac:dyDescent="0.35">
      <c r="A1554" s="97"/>
      <c r="B1554" s="82"/>
      <c r="C1554" s="82"/>
      <c r="D1554" s="82"/>
      <c r="E1554" s="82"/>
      <c r="F1554" s="63"/>
      <c r="G1554" s="63"/>
      <c r="H1554" s="63"/>
      <c r="I1554" s="63"/>
      <c r="J1554" s="63"/>
      <c r="K1554" s="63"/>
      <c r="L1554" s="63"/>
      <c r="M1554" s="63"/>
      <c r="N1554" s="63"/>
      <c r="O1554" s="63"/>
      <c r="P1554" s="63"/>
      <c r="Q1554" s="63"/>
      <c r="R1554" s="63"/>
      <c r="S1554" s="63"/>
      <c r="T1554" s="63"/>
      <c r="U1554" s="63"/>
      <c r="X1554" s="63"/>
      <c r="Y1554" s="63"/>
      <c r="Z1554" s="63"/>
      <c r="AA1554" s="63"/>
      <c r="AB1554" s="63"/>
      <c r="AC1554" s="63"/>
      <c r="AD1554" s="63"/>
      <c r="AE1554" s="110"/>
      <c r="AF1554" s="63"/>
      <c r="AG1554" s="63"/>
      <c r="AH1554" s="63"/>
      <c r="AI1554" s="63"/>
      <c r="AJ1554" s="63"/>
      <c r="AK1554" s="63"/>
      <c r="AL1554" s="63"/>
      <c r="AM1554" s="63"/>
      <c r="AN1554" s="63"/>
      <c r="AO1554" s="63"/>
      <c r="AP1554" s="63"/>
      <c r="AQ1554" s="63"/>
      <c r="AT1554" s="63"/>
      <c r="AU1554" s="63"/>
      <c r="AV1554" s="63"/>
      <c r="AW1554" s="63"/>
      <c r="AX1554" s="63"/>
      <c r="AY1554" s="63"/>
      <c r="AZ1554" s="63"/>
      <c r="BA1554" s="63"/>
      <c r="BB1554" s="63"/>
      <c r="BC1554" s="63"/>
      <c r="BD1554" s="63"/>
      <c r="BE1554" s="63"/>
      <c r="BF1554" s="63"/>
      <c r="BG1554" s="63"/>
      <c r="BH1554" s="63"/>
      <c r="BI1554" s="63"/>
      <c r="BJ1554" s="63"/>
      <c r="BK1554" s="63"/>
      <c r="BL1554" s="63"/>
      <c r="BM1554" s="63"/>
      <c r="BN1554" s="63"/>
      <c r="BO1554" s="63"/>
      <c r="BR1554" s="63"/>
      <c r="BS1554" s="63"/>
      <c r="BT1554" s="63"/>
      <c r="BU1554" s="63"/>
      <c r="BV1554" s="63"/>
      <c r="BW1554" s="63"/>
      <c r="BX1554" s="63"/>
      <c r="BY1554" s="63"/>
      <c r="BZ1554" s="63"/>
      <c r="CA1554" s="63"/>
      <c r="CB1554" s="63"/>
      <c r="CC1554" s="63"/>
    </row>
    <row r="1555" spans="1:81" x14ac:dyDescent="0.35">
      <c r="A1555" s="97"/>
      <c r="B1555" s="82"/>
      <c r="C1555" s="82"/>
      <c r="D1555" s="82"/>
      <c r="E1555" s="82"/>
      <c r="F1555" s="63"/>
      <c r="G1555" s="63"/>
      <c r="H1555" s="63"/>
      <c r="I1555" s="63"/>
      <c r="J1555" s="63"/>
      <c r="K1555" s="63"/>
      <c r="L1555" s="63"/>
      <c r="M1555" s="63"/>
      <c r="N1555" s="63"/>
      <c r="O1555" s="63"/>
      <c r="P1555" s="63"/>
      <c r="Q1555" s="63"/>
      <c r="R1555" s="63"/>
      <c r="S1555" s="63"/>
      <c r="T1555" s="63"/>
      <c r="U1555" s="63"/>
      <c r="X1555" s="63"/>
      <c r="Y1555" s="63"/>
      <c r="Z1555" s="63"/>
      <c r="AA1555" s="63"/>
      <c r="AB1555" s="63"/>
      <c r="AC1555" s="63"/>
      <c r="AD1555" s="63"/>
      <c r="AE1555" s="110"/>
      <c r="AF1555" s="63"/>
      <c r="AG1555" s="63"/>
      <c r="AH1555" s="63"/>
      <c r="AI1555" s="63"/>
      <c r="AJ1555" s="63"/>
      <c r="AK1555" s="63"/>
      <c r="AL1555" s="63"/>
      <c r="AM1555" s="63"/>
      <c r="AN1555" s="63"/>
      <c r="AO1555" s="63"/>
      <c r="AP1555" s="63"/>
      <c r="AQ1555" s="63"/>
      <c r="AT1555" s="63"/>
      <c r="AU1555" s="63"/>
      <c r="AV1555" s="63"/>
      <c r="AW1555" s="63"/>
      <c r="AX1555" s="63"/>
      <c r="AY1555" s="63"/>
      <c r="AZ1555" s="63"/>
      <c r="BA1555" s="63"/>
      <c r="BB1555" s="63"/>
      <c r="BC1555" s="63"/>
      <c r="BD1555" s="63"/>
      <c r="BE1555" s="63"/>
      <c r="BF1555" s="63"/>
      <c r="BG1555" s="63"/>
      <c r="BH1555" s="63"/>
      <c r="BI1555" s="63"/>
      <c r="BJ1555" s="63"/>
      <c r="BK1555" s="63"/>
      <c r="BL1555" s="63"/>
      <c r="BM1555" s="63"/>
      <c r="BN1555" s="63"/>
      <c r="BO1555" s="63"/>
      <c r="BR1555" s="63"/>
      <c r="BS1555" s="63"/>
      <c r="BT1555" s="63"/>
      <c r="BU1555" s="63"/>
      <c r="BV1555" s="63"/>
      <c r="BW1555" s="63"/>
      <c r="BX1555" s="63"/>
      <c r="BY1555" s="63"/>
      <c r="BZ1555" s="63"/>
      <c r="CA1555" s="63"/>
      <c r="CB1555" s="63"/>
      <c r="CC1555" s="63"/>
    </row>
    <row r="1556" spans="1:81" x14ac:dyDescent="0.35">
      <c r="A1556" s="97"/>
      <c r="B1556" s="82"/>
      <c r="C1556" s="82"/>
      <c r="D1556" s="82"/>
      <c r="E1556" s="82"/>
      <c r="F1556" s="63"/>
      <c r="G1556" s="63"/>
      <c r="H1556" s="63"/>
      <c r="I1556" s="63"/>
      <c r="J1556" s="63"/>
      <c r="K1556" s="63"/>
      <c r="L1556" s="63"/>
      <c r="M1556" s="63"/>
      <c r="N1556" s="63"/>
      <c r="O1556" s="63"/>
      <c r="P1556" s="63"/>
      <c r="Q1556" s="63"/>
      <c r="R1556" s="63"/>
      <c r="S1556" s="63"/>
      <c r="T1556" s="63"/>
      <c r="U1556" s="63"/>
      <c r="X1556" s="63"/>
      <c r="Y1556" s="63"/>
      <c r="Z1556" s="63"/>
      <c r="AA1556" s="63"/>
      <c r="AB1556" s="63"/>
      <c r="AC1556" s="63"/>
      <c r="AD1556" s="63"/>
      <c r="AE1556" s="110"/>
      <c r="AF1556" s="63"/>
      <c r="AG1556" s="63"/>
      <c r="AH1556" s="63"/>
      <c r="AI1556" s="63"/>
      <c r="AJ1556" s="63"/>
      <c r="AK1556" s="63"/>
      <c r="AL1556" s="63"/>
      <c r="AM1556" s="63"/>
      <c r="AN1556" s="63"/>
      <c r="AO1556" s="63"/>
      <c r="AP1556" s="63"/>
      <c r="AQ1556" s="63"/>
      <c r="AT1556" s="63"/>
      <c r="AU1556" s="63"/>
      <c r="AV1556" s="63"/>
      <c r="AW1556" s="63"/>
      <c r="AX1556" s="63"/>
      <c r="AY1556" s="63"/>
      <c r="AZ1556" s="63"/>
      <c r="BA1556" s="63"/>
      <c r="BB1556" s="63"/>
      <c r="BC1556" s="63"/>
      <c r="BD1556" s="63"/>
      <c r="BE1556" s="63"/>
      <c r="BF1556" s="63"/>
      <c r="BG1556" s="63"/>
      <c r="BH1556" s="63"/>
      <c r="BI1556" s="63"/>
      <c r="BJ1556" s="63"/>
      <c r="BK1556" s="63"/>
      <c r="BL1556" s="63"/>
      <c r="BM1556" s="63"/>
      <c r="BN1556" s="63"/>
      <c r="BO1556" s="63"/>
      <c r="BR1556" s="63"/>
      <c r="BS1556" s="63"/>
      <c r="BT1556" s="63"/>
      <c r="BU1556" s="63"/>
      <c r="BV1556" s="63"/>
      <c r="BW1556" s="63"/>
      <c r="BX1556" s="63"/>
      <c r="BY1556" s="63"/>
      <c r="BZ1556" s="63"/>
      <c r="CA1556" s="63"/>
      <c r="CB1556" s="63"/>
      <c r="CC1556" s="63"/>
    </row>
    <row r="1557" spans="1:81" x14ac:dyDescent="0.35">
      <c r="A1557" s="97"/>
      <c r="B1557" s="82"/>
      <c r="C1557" s="82"/>
      <c r="D1557" s="82"/>
      <c r="E1557" s="82"/>
      <c r="F1557" s="63"/>
      <c r="G1557" s="63"/>
      <c r="H1557" s="63"/>
      <c r="I1557" s="63"/>
      <c r="J1557" s="63"/>
      <c r="K1557" s="63"/>
      <c r="L1557" s="63"/>
      <c r="M1557" s="63"/>
      <c r="N1557" s="63"/>
      <c r="O1557" s="63"/>
      <c r="P1557" s="63"/>
      <c r="Q1557" s="63"/>
      <c r="R1557" s="63"/>
      <c r="S1557" s="63"/>
      <c r="T1557" s="63"/>
      <c r="U1557" s="63"/>
      <c r="X1557" s="63"/>
      <c r="Y1557" s="63"/>
      <c r="Z1557" s="63"/>
      <c r="AA1557" s="63"/>
      <c r="AB1557" s="63"/>
      <c r="AC1557" s="63"/>
      <c r="AD1557" s="63"/>
      <c r="AE1557" s="110"/>
      <c r="AF1557" s="63"/>
      <c r="AG1557" s="63"/>
      <c r="AH1557" s="63"/>
      <c r="AI1557" s="63"/>
      <c r="AJ1557" s="63"/>
      <c r="AK1557" s="63"/>
      <c r="AL1557" s="63"/>
      <c r="AM1557" s="63"/>
      <c r="AN1557" s="63"/>
      <c r="AO1557" s="63"/>
      <c r="AP1557" s="63"/>
      <c r="AQ1557" s="63"/>
      <c r="AT1557" s="63"/>
      <c r="AU1557" s="63"/>
      <c r="AV1557" s="63"/>
      <c r="AW1557" s="63"/>
      <c r="AX1557" s="63"/>
      <c r="AY1557" s="63"/>
      <c r="AZ1557" s="63"/>
      <c r="BA1557" s="63"/>
      <c r="BB1557" s="63"/>
      <c r="BC1557" s="63"/>
      <c r="BD1557" s="63"/>
      <c r="BE1557" s="63"/>
      <c r="BF1557" s="63"/>
      <c r="BG1557" s="63"/>
      <c r="BH1557" s="63"/>
      <c r="BI1557" s="63"/>
      <c r="BJ1557" s="63"/>
      <c r="BK1557" s="63"/>
      <c r="BL1557" s="63"/>
      <c r="BM1557" s="63"/>
      <c r="BN1557" s="63"/>
      <c r="BO1557" s="63"/>
      <c r="BR1557" s="63"/>
      <c r="BS1557" s="63"/>
      <c r="BT1557" s="63"/>
      <c r="BU1557" s="63"/>
      <c r="BV1557" s="63"/>
      <c r="BW1557" s="63"/>
      <c r="BX1557" s="63"/>
      <c r="BY1557" s="63"/>
      <c r="BZ1557" s="63"/>
      <c r="CA1557" s="63"/>
      <c r="CB1557" s="63"/>
      <c r="CC1557" s="63"/>
    </row>
    <row r="1558" spans="1:81" x14ac:dyDescent="0.35">
      <c r="A1558" s="97"/>
      <c r="B1558" s="82"/>
      <c r="C1558" s="82"/>
      <c r="D1558" s="82"/>
      <c r="E1558" s="82"/>
      <c r="F1558" s="63"/>
      <c r="G1558" s="63"/>
      <c r="H1558" s="63"/>
      <c r="I1558" s="63"/>
      <c r="J1558" s="63"/>
      <c r="K1558" s="63"/>
      <c r="L1558" s="63"/>
      <c r="M1558" s="63"/>
      <c r="N1558" s="63"/>
      <c r="O1558" s="63"/>
      <c r="P1558" s="63"/>
      <c r="Q1558" s="63"/>
      <c r="R1558" s="63"/>
      <c r="S1558" s="63"/>
      <c r="T1558" s="63"/>
      <c r="U1558" s="63"/>
      <c r="X1558" s="63"/>
      <c r="Y1558" s="63"/>
      <c r="Z1558" s="63"/>
      <c r="AA1558" s="63"/>
      <c r="AB1558" s="63"/>
      <c r="AC1558" s="63"/>
      <c r="AD1558" s="63"/>
      <c r="AE1558" s="110"/>
      <c r="AF1558" s="63"/>
      <c r="AG1558" s="63"/>
      <c r="AH1558" s="63"/>
      <c r="AI1558" s="63"/>
      <c r="AJ1558" s="63"/>
      <c r="AK1558" s="63"/>
      <c r="AL1558" s="63"/>
      <c r="AM1558" s="63"/>
      <c r="AN1558" s="63"/>
      <c r="AO1558" s="63"/>
      <c r="AP1558" s="63"/>
      <c r="AQ1558" s="63"/>
      <c r="AT1558" s="63"/>
      <c r="AU1558" s="63"/>
      <c r="AV1558" s="63"/>
      <c r="AW1558" s="63"/>
      <c r="AX1558" s="63"/>
      <c r="AY1558" s="63"/>
      <c r="AZ1558" s="63"/>
      <c r="BA1558" s="63"/>
      <c r="BB1558" s="63"/>
      <c r="BC1558" s="63"/>
      <c r="BD1558" s="63"/>
      <c r="BE1558" s="63"/>
      <c r="BF1558" s="63"/>
      <c r="BG1558" s="63"/>
      <c r="BH1558" s="63"/>
      <c r="BI1558" s="63"/>
      <c r="BJ1558" s="63"/>
      <c r="BK1558" s="63"/>
      <c r="BL1558" s="63"/>
      <c r="BM1558" s="63"/>
      <c r="BN1558" s="63"/>
      <c r="BO1558" s="63"/>
      <c r="BR1558" s="63"/>
      <c r="BS1558" s="63"/>
      <c r="BT1558" s="63"/>
      <c r="BU1558" s="63"/>
      <c r="BV1558" s="63"/>
      <c r="BW1558" s="63"/>
      <c r="BX1558" s="63"/>
      <c r="BY1558" s="63"/>
      <c r="BZ1558" s="63"/>
      <c r="CA1558" s="63"/>
      <c r="CB1558" s="63"/>
      <c r="CC1558" s="63"/>
    </row>
    <row r="1559" spans="1:81" x14ac:dyDescent="0.35">
      <c r="A1559" s="97"/>
      <c r="B1559" s="82"/>
      <c r="C1559" s="82"/>
      <c r="D1559" s="82"/>
      <c r="E1559" s="82"/>
      <c r="F1559" s="63"/>
      <c r="G1559" s="63"/>
      <c r="H1559" s="63"/>
      <c r="I1559" s="63"/>
      <c r="J1559" s="63"/>
      <c r="K1559" s="63"/>
      <c r="L1559" s="63"/>
      <c r="M1559" s="63"/>
      <c r="N1559" s="63"/>
      <c r="O1559" s="63"/>
      <c r="P1559" s="63"/>
      <c r="Q1559" s="63"/>
      <c r="R1559" s="63"/>
      <c r="S1559" s="63"/>
      <c r="T1559" s="63"/>
      <c r="U1559" s="63"/>
      <c r="X1559" s="63"/>
      <c r="Y1559" s="63"/>
      <c r="Z1559" s="63"/>
      <c r="AA1559" s="63"/>
      <c r="AB1559" s="63"/>
      <c r="AC1559" s="63"/>
      <c r="AD1559" s="63"/>
      <c r="AE1559" s="110"/>
      <c r="AF1559" s="63"/>
      <c r="AG1559" s="63"/>
      <c r="AH1559" s="63"/>
      <c r="AI1559" s="63"/>
      <c r="AJ1559" s="63"/>
      <c r="AK1559" s="63"/>
      <c r="AL1559" s="63"/>
      <c r="AM1559" s="63"/>
      <c r="AN1559" s="63"/>
      <c r="AO1559" s="63"/>
      <c r="AP1559" s="63"/>
      <c r="AQ1559" s="63"/>
      <c r="AT1559" s="63"/>
      <c r="AU1559" s="63"/>
      <c r="AV1559" s="63"/>
      <c r="AW1559" s="63"/>
      <c r="AX1559" s="63"/>
      <c r="AY1559" s="63"/>
      <c r="AZ1559" s="63"/>
      <c r="BA1559" s="63"/>
      <c r="BB1559" s="63"/>
      <c r="BC1559" s="63"/>
      <c r="BD1559" s="63"/>
      <c r="BE1559" s="63"/>
      <c r="BF1559" s="63"/>
      <c r="BG1559" s="63"/>
      <c r="BH1559" s="63"/>
      <c r="BI1559" s="63"/>
      <c r="BJ1559" s="63"/>
      <c r="BK1559" s="63"/>
      <c r="BL1559" s="63"/>
      <c r="BM1559" s="63"/>
      <c r="BN1559" s="63"/>
      <c r="BO1559" s="63"/>
      <c r="BR1559" s="63"/>
      <c r="BS1559" s="63"/>
      <c r="BT1559" s="63"/>
      <c r="BU1559" s="63"/>
      <c r="BV1559" s="63"/>
      <c r="BW1559" s="63"/>
      <c r="BX1559" s="63"/>
      <c r="BY1559" s="63"/>
      <c r="BZ1559" s="63"/>
      <c r="CA1559" s="63"/>
      <c r="CB1559" s="63"/>
      <c r="CC1559" s="63"/>
    </row>
    <row r="1560" spans="1:81" x14ac:dyDescent="0.35">
      <c r="A1560" s="97"/>
      <c r="B1560" s="82"/>
      <c r="C1560" s="82"/>
      <c r="D1560" s="82"/>
      <c r="E1560" s="82"/>
      <c r="F1560" s="63"/>
      <c r="G1560" s="63"/>
      <c r="H1560" s="63"/>
      <c r="I1560" s="63"/>
      <c r="J1560" s="63"/>
      <c r="K1560" s="63"/>
      <c r="L1560" s="63"/>
      <c r="M1560" s="63"/>
      <c r="N1560" s="63"/>
      <c r="O1560" s="63"/>
      <c r="P1560" s="63"/>
      <c r="Q1560" s="63"/>
      <c r="R1560" s="63"/>
      <c r="S1560" s="63"/>
      <c r="T1560" s="63"/>
      <c r="U1560" s="63"/>
      <c r="X1560" s="63"/>
      <c r="Y1560" s="63"/>
      <c r="Z1560" s="63"/>
      <c r="AA1560" s="63"/>
      <c r="AB1560" s="63"/>
      <c r="AC1560" s="63"/>
      <c r="AD1560" s="63"/>
      <c r="AE1560" s="110"/>
      <c r="AF1560" s="63"/>
      <c r="AG1560" s="63"/>
      <c r="AH1560" s="63"/>
      <c r="AI1560" s="63"/>
      <c r="AJ1560" s="63"/>
      <c r="AK1560" s="63"/>
      <c r="AL1560" s="63"/>
      <c r="AM1560" s="63"/>
      <c r="AN1560" s="63"/>
      <c r="AO1560" s="63"/>
      <c r="AP1560" s="63"/>
      <c r="AQ1560" s="63"/>
      <c r="AT1560" s="63"/>
      <c r="AU1560" s="63"/>
      <c r="AV1560" s="63"/>
      <c r="AW1560" s="63"/>
      <c r="AX1560" s="63"/>
      <c r="AY1560" s="63"/>
      <c r="AZ1560" s="63"/>
      <c r="BA1560" s="63"/>
      <c r="BB1560" s="63"/>
      <c r="BC1560" s="63"/>
      <c r="BD1560" s="63"/>
      <c r="BE1560" s="63"/>
      <c r="BF1560" s="63"/>
      <c r="BG1560" s="63"/>
      <c r="BH1560" s="63"/>
      <c r="BI1560" s="63"/>
      <c r="BJ1560" s="63"/>
      <c r="BK1560" s="63"/>
      <c r="BL1560" s="63"/>
      <c r="BM1560" s="63"/>
      <c r="BN1560" s="63"/>
      <c r="BO1560" s="63"/>
      <c r="BR1560" s="63"/>
      <c r="BS1560" s="63"/>
      <c r="BT1560" s="63"/>
      <c r="BU1560" s="63"/>
      <c r="BV1560" s="63"/>
      <c r="BW1560" s="63"/>
      <c r="BX1560" s="63"/>
      <c r="BY1560" s="63"/>
      <c r="BZ1560" s="63"/>
      <c r="CA1560" s="63"/>
      <c r="CB1560" s="63"/>
      <c r="CC1560" s="63"/>
    </row>
    <row r="1561" spans="1:81" x14ac:dyDescent="0.35">
      <c r="A1561" s="97"/>
      <c r="B1561" s="82"/>
      <c r="C1561" s="82"/>
      <c r="D1561" s="82"/>
      <c r="E1561" s="82"/>
      <c r="F1561" s="63"/>
      <c r="G1561" s="63"/>
      <c r="H1561" s="63"/>
      <c r="I1561" s="63"/>
      <c r="J1561" s="63"/>
      <c r="K1561" s="63"/>
      <c r="L1561" s="63"/>
      <c r="M1561" s="63"/>
      <c r="N1561" s="63"/>
      <c r="O1561" s="63"/>
      <c r="P1561" s="63"/>
      <c r="Q1561" s="63"/>
      <c r="R1561" s="63"/>
      <c r="S1561" s="63"/>
      <c r="T1561" s="63"/>
      <c r="U1561" s="63"/>
      <c r="X1561" s="63"/>
      <c r="Y1561" s="63"/>
      <c r="Z1561" s="63"/>
      <c r="AA1561" s="63"/>
      <c r="AB1561" s="63"/>
      <c r="AC1561" s="63"/>
      <c r="AD1561" s="63"/>
      <c r="AE1561" s="110"/>
      <c r="AF1561" s="63"/>
      <c r="AG1561" s="63"/>
      <c r="AH1561" s="63"/>
      <c r="AI1561" s="63"/>
      <c r="AJ1561" s="63"/>
      <c r="AK1561" s="63"/>
      <c r="AL1561" s="63"/>
      <c r="AM1561" s="63"/>
      <c r="AN1561" s="63"/>
      <c r="AO1561" s="63"/>
      <c r="AP1561" s="63"/>
      <c r="AQ1561" s="63"/>
      <c r="AT1561" s="63"/>
      <c r="AU1561" s="63"/>
      <c r="AV1561" s="63"/>
      <c r="AW1561" s="63"/>
      <c r="AX1561" s="63"/>
      <c r="AY1561" s="63"/>
      <c r="AZ1561" s="63"/>
      <c r="BA1561" s="63"/>
      <c r="BB1561" s="63"/>
      <c r="BC1561" s="63"/>
      <c r="BD1561" s="63"/>
      <c r="BE1561" s="63"/>
      <c r="BF1561" s="63"/>
      <c r="BG1561" s="63"/>
      <c r="BH1561" s="63"/>
      <c r="BI1561" s="63"/>
      <c r="BJ1561" s="63"/>
      <c r="BK1561" s="63"/>
      <c r="BL1561" s="63"/>
      <c r="BM1561" s="63"/>
      <c r="BN1561" s="63"/>
      <c r="BO1561" s="63"/>
      <c r="BR1561" s="63"/>
      <c r="BS1561" s="63"/>
      <c r="BT1561" s="63"/>
      <c r="BU1561" s="63"/>
      <c r="BV1561" s="63"/>
      <c r="BW1561" s="63"/>
      <c r="BX1561" s="63"/>
      <c r="BY1561" s="63"/>
      <c r="BZ1561" s="63"/>
      <c r="CA1561" s="63"/>
      <c r="CB1561" s="63"/>
      <c r="CC1561" s="63"/>
    </row>
    <row r="1562" spans="1:81" x14ac:dyDescent="0.35">
      <c r="A1562" s="97"/>
      <c r="B1562" s="82"/>
      <c r="C1562" s="82"/>
      <c r="D1562" s="82"/>
      <c r="E1562" s="82"/>
      <c r="F1562" s="63"/>
      <c r="G1562" s="63"/>
      <c r="H1562" s="63"/>
      <c r="I1562" s="63"/>
      <c r="J1562" s="63"/>
      <c r="K1562" s="63"/>
      <c r="L1562" s="63"/>
      <c r="M1562" s="63"/>
      <c r="N1562" s="63"/>
      <c r="O1562" s="63"/>
      <c r="P1562" s="63"/>
      <c r="Q1562" s="63"/>
      <c r="R1562" s="63"/>
      <c r="S1562" s="63"/>
      <c r="T1562" s="63"/>
      <c r="U1562" s="63"/>
      <c r="X1562" s="63"/>
      <c r="Y1562" s="63"/>
      <c r="Z1562" s="63"/>
      <c r="AA1562" s="63"/>
      <c r="AB1562" s="63"/>
      <c r="AC1562" s="63"/>
      <c r="AD1562" s="63"/>
      <c r="AE1562" s="110"/>
      <c r="AF1562" s="63"/>
      <c r="AG1562" s="63"/>
      <c r="AH1562" s="63"/>
      <c r="AI1562" s="63"/>
      <c r="AJ1562" s="63"/>
      <c r="AK1562" s="63"/>
      <c r="AL1562" s="63"/>
      <c r="AM1562" s="63"/>
      <c r="AN1562" s="63"/>
      <c r="AO1562" s="63"/>
      <c r="AP1562" s="63"/>
      <c r="AQ1562" s="63"/>
      <c r="AT1562" s="63"/>
      <c r="AU1562" s="63"/>
      <c r="AV1562" s="63"/>
      <c r="AW1562" s="63"/>
      <c r="AX1562" s="63"/>
      <c r="AY1562" s="63"/>
      <c r="AZ1562" s="63"/>
      <c r="BA1562" s="63"/>
      <c r="BB1562" s="63"/>
      <c r="BC1562" s="63"/>
      <c r="BD1562" s="63"/>
      <c r="BE1562" s="63"/>
      <c r="BF1562" s="63"/>
      <c r="BG1562" s="63"/>
      <c r="BH1562" s="63"/>
      <c r="BI1562" s="63"/>
      <c r="BJ1562" s="63"/>
      <c r="BK1562" s="63"/>
      <c r="BL1562" s="63"/>
      <c r="BM1562" s="63"/>
      <c r="BN1562" s="63"/>
      <c r="BO1562" s="63"/>
      <c r="BR1562" s="63"/>
      <c r="BS1562" s="63"/>
      <c r="BT1562" s="63"/>
      <c r="BU1562" s="63"/>
      <c r="BV1562" s="63"/>
      <c r="BW1562" s="63"/>
      <c r="BX1562" s="63"/>
      <c r="BY1562" s="63"/>
      <c r="BZ1562" s="63"/>
      <c r="CA1562" s="63"/>
      <c r="CB1562" s="63"/>
      <c r="CC1562" s="63"/>
    </row>
    <row r="1563" spans="1:81" x14ac:dyDescent="0.35">
      <c r="A1563" s="97"/>
      <c r="B1563" s="82"/>
      <c r="C1563" s="82"/>
      <c r="D1563" s="82"/>
      <c r="E1563" s="82"/>
      <c r="F1563" s="63"/>
      <c r="G1563" s="63"/>
      <c r="H1563" s="63"/>
      <c r="I1563" s="63"/>
      <c r="J1563" s="63"/>
      <c r="K1563" s="63"/>
      <c r="L1563" s="63"/>
      <c r="M1563" s="63"/>
      <c r="N1563" s="63"/>
      <c r="O1563" s="63"/>
      <c r="P1563" s="63"/>
      <c r="Q1563" s="63"/>
      <c r="R1563" s="63"/>
      <c r="S1563" s="63"/>
      <c r="T1563" s="63"/>
      <c r="U1563" s="63"/>
      <c r="X1563" s="63"/>
      <c r="Y1563" s="63"/>
      <c r="Z1563" s="63"/>
      <c r="AA1563" s="63"/>
      <c r="AB1563" s="63"/>
      <c r="AC1563" s="63"/>
      <c r="AD1563" s="63"/>
      <c r="AE1563" s="110"/>
      <c r="AF1563" s="63"/>
      <c r="AG1563" s="63"/>
      <c r="AH1563" s="63"/>
      <c r="AI1563" s="63"/>
      <c r="AJ1563" s="63"/>
      <c r="AK1563" s="63"/>
      <c r="AL1563" s="63"/>
      <c r="AM1563" s="63"/>
      <c r="AN1563" s="63"/>
      <c r="AO1563" s="63"/>
      <c r="AP1563" s="63"/>
      <c r="AQ1563" s="63"/>
      <c r="AT1563" s="63"/>
      <c r="AU1563" s="63"/>
      <c r="AV1563" s="63"/>
      <c r="AW1563" s="63"/>
      <c r="AX1563" s="63"/>
      <c r="AY1563" s="63"/>
      <c r="AZ1563" s="63"/>
      <c r="BA1563" s="63"/>
      <c r="BB1563" s="63"/>
      <c r="BC1563" s="63"/>
      <c r="BD1563" s="63"/>
      <c r="BE1563" s="63"/>
      <c r="BF1563" s="63"/>
      <c r="BG1563" s="63"/>
      <c r="BH1563" s="63"/>
      <c r="BI1563" s="63"/>
      <c r="BJ1563" s="63"/>
      <c r="BK1563" s="63"/>
      <c r="BL1563" s="63"/>
      <c r="BM1563" s="63"/>
      <c r="BN1563" s="63"/>
      <c r="BO1563" s="63"/>
      <c r="BR1563" s="63"/>
      <c r="BS1563" s="63"/>
      <c r="BT1563" s="63"/>
      <c r="BU1563" s="63"/>
      <c r="BV1563" s="63"/>
      <c r="BW1563" s="63"/>
      <c r="BX1563" s="63"/>
      <c r="BY1563" s="63"/>
      <c r="BZ1563" s="63"/>
      <c r="CA1563" s="63"/>
      <c r="CB1563" s="63"/>
      <c r="CC1563" s="63"/>
    </row>
    <row r="1564" spans="1:81" x14ac:dyDescent="0.35">
      <c r="A1564" s="97"/>
      <c r="B1564" s="82"/>
      <c r="C1564" s="82"/>
      <c r="D1564" s="82"/>
      <c r="E1564" s="82"/>
      <c r="F1564" s="63"/>
      <c r="G1564" s="63"/>
      <c r="H1564" s="63"/>
      <c r="I1564" s="63"/>
      <c r="J1564" s="63"/>
      <c r="K1564" s="63"/>
      <c r="L1564" s="63"/>
      <c r="M1564" s="63"/>
      <c r="N1564" s="63"/>
      <c r="O1564" s="63"/>
      <c r="P1564" s="63"/>
      <c r="Q1564" s="63"/>
      <c r="R1564" s="63"/>
      <c r="S1564" s="63"/>
      <c r="T1564" s="63"/>
      <c r="U1564" s="63"/>
      <c r="X1564" s="63"/>
      <c r="Y1564" s="63"/>
      <c r="Z1564" s="63"/>
      <c r="AA1564" s="63"/>
      <c r="AB1564" s="63"/>
      <c r="AC1564" s="63"/>
      <c r="AD1564" s="63"/>
      <c r="AE1564" s="110"/>
      <c r="AF1564" s="63"/>
      <c r="AG1564" s="63"/>
      <c r="AH1564" s="63"/>
      <c r="AI1564" s="63"/>
      <c r="AJ1564" s="63"/>
      <c r="AK1564" s="63"/>
      <c r="AL1564" s="63"/>
      <c r="AM1564" s="63"/>
      <c r="AN1564" s="63"/>
      <c r="AO1564" s="63"/>
      <c r="AP1564" s="63"/>
      <c r="AQ1564" s="63"/>
      <c r="AT1564" s="63"/>
      <c r="AU1564" s="63"/>
      <c r="AV1564" s="63"/>
      <c r="AW1564" s="63"/>
      <c r="AX1564" s="63"/>
      <c r="AY1564" s="63"/>
      <c r="AZ1564" s="63"/>
      <c r="BA1564" s="63"/>
      <c r="BB1564" s="63"/>
      <c r="BC1564" s="63"/>
      <c r="BD1564" s="63"/>
      <c r="BE1564" s="63"/>
      <c r="BF1564" s="63"/>
      <c r="BG1564" s="63"/>
      <c r="BH1564" s="63"/>
      <c r="BI1564" s="63"/>
      <c r="BJ1564" s="63"/>
      <c r="BK1564" s="63"/>
      <c r="BL1564" s="63"/>
      <c r="BM1564" s="63"/>
      <c r="BN1564" s="63"/>
      <c r="BO1564" s="63"/>
      <c r="BR1564" s="63"/>
      <c r="BS1564" s="63"/>
      <c r="BT1564" s="63"/>
      <c r="BU1564" s="63"/>
      <c r="BV1564" s="63"/>
      <c r="BW1564" s="63"/>
      <c r="BX1564" s="63"/>
      <c r="BY1564" s="63"/>
      <c r="BZ1564" s="63"/>
      <c r="CA1564" s="63"/>
      <c r="CB1564" s="63"/>
      <c r="CC1564" s="63"/>
    </row>
    <row r="1565" spans="1:81" x14ac:dyDescent="0.35">
      <c r="A1565" s="97"/>
      <c r="B1565" s="82"/>
      <c r="C1565" s="82"/>
      <c r="D1565" s="82"/>
      <c r="E1565" s="82"/>
      <c r="F1565" s="63"/>
      <c r="G1565" s="63"/>
      <c r="H1565" s="63"/>
      <c r="I1565" s="63"/>
      <c r="J1565" s="63"/>
      <c r="K1565" s="63"/>
      <c r="L1565" s="63"/>
      <c r="M1565" s="63"/>
      <c r="N1565" s="63"/>
      <c r="O1565" s="63"/>
      <c r="P1565" s="63"/>
      <c r="Q1565" s="63"/>
      <c r="R1565" s="63"/>
      <c r="S1565" s="63"/>
      <c r="T1565" s="63"/>
      <c r="U1565" s="63"/>
      <c r="X1565" s="63"/>
      <c r="Y1565" s="63"/>
      <c r="Z1565" s="63"/>
      <c r="AA1565" s="63"/>
      <c r="AB1565" s="63"/>
      <c r="AC1565" s="63"/>
      <c r="AD1565" s="63"/>
      <c r="AE1565" s="110"/>
      <c r="AF1565" s="63"/>
      <c r="AG1565" s="63"/>
      <c r="AH1565" s="63"/>
      <c r="AI1565" s="63"/>
      <c r="AJ1565" s="63"/>
      <c r="AK1565" s="63"/>
      <c r="AL1565" s="63"/>
      <c r="AM1565" s="63"/>
      <c r="AN1565" s="63"/>
      <c r="AO1565" s="63"/>
      <c r="AP1565" s="63"/>
      <c r="AQ1565" s="63"/>
      <c r="AT1565" s="63"/>
      <c r="AU1565" s="63"/>
      <c r="AV1565" s="63"/>
      <c r="AW1565" s="63"/>
      <c r="AX1565" s="63"/>
      <c r="AY1565" s="63"/>
      <c r="AZ1565" s="63"/>
      <c r="BA1565" s="63"/>
      <c r="BB1565" s="63"/>
      <c r="BC1565" s="63"/>
      <c r="BD1565" s="63"/>
      <c r="BE1565" s="63"/>
      <c r="BF1565" s="63"/>
      <c r="BG1565" s="63"/>
      <c r="BH1565" s="63"/>
      <c r="BI1565" s="63"/>
      <c r="BJ1565" s="63"/>
      <c r="BK1565" s="63"/>
      <c r="BL1565" s="63"/>
      <c r="BM1565" s="63"/>
      <c r="BN1565" s="63"/>
      <c r="BO1565" s="63"/>
      <c r="BR1565" s="63"/>
      <c r="BS1565" s="63"/>
      <c r="BT1565" s="63"/>
      <c r="BU1565" s="63"/>
      <c r="BV1565" s="63"/>
      <c r="BW1565" s="63"/>
      <c r="BX1565" s="63"/>
      <c r="BY1565" s="63"/>
      <c r="BZ1565" s="63"/>
      <c r="CA1565" s="63"/>
      <c r="CB1565" s="63"/>
      <c r="CC1565" s="63"/>
    </row>
    <row r="1566" spans="1:81" x14ac:dyDescent="0.35">
      <c r="A1566" s="97"/>
      <c r="B1566" s="82"/>
      <c r="C1566" s="82"/>
      <c r="D1566" s="82"/>
      <c r="E1566" s="82"/>
      <c r="F1566" s="63"/>
      <c r="G1566" s="63"/>
      <c r="H1566" s="63"/>
      <c r="I1566" s="63"/>
      <c r="J1566" s="63"/>
      <c r="K1566" s="63"/>
      <c r="L1566" s="63"/>
      <c r="M1566" s="63"/>
      <c r="N1566" s="63"/>
      <c r="O1566" s="63"/>
      <c r="P1566" s="63"/>
      <c r="Q1566" s="63"/>
      <c r="R1566" s="63"/>
      <c r="S1566" s="63"/>
      <c r="T1566" s="63"/>
      <c r="U1566" s="63"/>
      <c r="X1566" s="63"/>
      <c r="Y1566" s="63"/>
      <c r="Z1566" s="63"/>
      <c r="AA1566" s="63"/>
      <c r="AB1566" s="63"/>
      <c r="AC1566" s="63"/>
      <c r="AD1566" s="63"/>
      <c r="AE1566" s="110"/>
      <c r="AF1566" s="63"/>
      <c r="AG1566" s="63"/>
      <c r="AH1566" s="63"/>
      <c r="AI1566" s="63"/>
      <c r="AJ1566" s="63"/>
      <c r="AK1566" s="63"/>
      <c r="AL1566" s="63"/>
      <c r="AM1566" s="63"/>
      <c r="AN1566" s="63"/>
      <c r="AO1566" s="63"/>
      <c r="AP1566" s="63"/>
      <c r="AQ1566" s="63"/>
      <c r="AT1566" s="63"/>
      <c r="AU1566" s="63"/>
      <c r="AV1566" s="63"/>
      <c r="AW1566" s="63"/>
      <c r="AX1566" s="63"/>
      <c r="AY1566" s="63"/>
      <c r="AZ1566" s="63"/>
      <c r="BA1566" s="63"/>
      <c r="BB1566" s="63"/>
      <c r="BC1566" s="63"/>
      <c r="BD1566" s="63"/>
      <c r="BE1566" s="63"/>
      <c r="BF1566" s="63"/>
      <c r="BG1566" s="63"/>
      <c r="BH1566" s="63"/>
      <c r="BI1566" s="63"/>
      <c r="BJ1566" s="63"/>
      <c r="BK1566" s="63"/>
      <c r="BL1566" s="63"/>
      <c r="BM1566" s="63"/>
      <c r="BN1566" s="63"/>
      <c r="BO1566" s="63"/>
      <c r="BR1566" s="63"/>
      <c r="BS1566" s="63"/>
      <c r="BT1566" s="63"/>
      <c r="BU1566" s="63"/>
      <c r="BV1566" s="63"/>
      <c r="BW1566" s="63"/>
      <c r="BX1566" s="63"/>
      <c r="BY1566" s="63"/>
      <c r="BZ1566" s="63"/>
      <c r="CA1566" s="63"/>
      <c r="CB1566" s="63"/>
      <c r="CC1566" s="63"/>
    </row>
    <row r="1567" spans="1:81" x14ac:dyDescent="0.35">
      <c r="A1567" s="97"/>
      <c r="B1567" s="82"/>
      <c r="C1567" s="82"/>
      <c r="D1567" s="82"/>
      <c r="E1567" s="82"/>
      <c r="F1567" s="63"/>
      <c r="G1567" s="63"/>
      <c r="H1567" s="63"/>
      <c r="I1567" s="63"/>
      <c r="J1567" s="63"/>
      <c r="K1567" s="63"/>
      <c r="L1567" s="63"/>
      <c r="M1567" s="63"/>
      <c r="N1567" s="63"/>
      <c r="O1567" s="63"/>
      <c r="P1567" s="63"/>
      <c r="Q1567" s="63"/>
      <c r="R1567" s="63"/>
      <c r="S1567" s="63"/>
      <c r="T1567" s="63"/>
      <c r="U1567" s="63"/>
      <c r="X1567" s="63"/>
      <c r="Y1567" s="63"/>
      <c r="Z1567" s="63"/>
      <c r="AA1567" s="63"/>
      <c r="AB1567" s="63"/>
      <c r="AC1567" s="63"/>
      <c r="AD1567" s="63"/>
      <c r="AE1567" s="110"/>
      <c r="AF1567" s="63"/>
      <c r="AG1567" s="63"/>
      <c r="AH1567" s="63"/>
      <c r="AI1567" s="63"/>
      <c r="AJ1567" s="63"/>
      <c r="AK1567" s="63"/>
      <c r="AL1567" s="63"/>
      <c r="AM1567" s="63"/>
      <c r="AN1567" s="63"/>
      <c r="AO1567" s="63"/>
      <c r="AP1567" s="63"/>
      <c r="AQ1567" s="63"/>
      <c r="AT1567" s="63"/>
      <c r="AU1567" s="63"/>
      <c r="AV1567" s="63"/>
      <c r="AW1567" s="63"/>
      <c r="AX1567" s="63"/>
      <c r="AY1567" s="63"/>
      <c r="AZ1567" s="63"/>
      <c r="BA1567" s="63"/>
      <c r="BB1567" s="63"/>
      <c r="BC1567" s="63"/>
      <c r="BD1567" s="63"/>
      <c r="BE1567" s="63"/>
      <c r="BF1567" s="63"/>
      <c r="BG1567" s="63"/>
      <c r="BH1567" s="63"/>
      <c r="BI1567" s="63"/>
      <c r="BJ1567" s="63"/>
      <c r="BK1567" s="63"/>
      <c r="BL1567" s="63"/>
      <c r="BM1567" s="63"/>
      <c r="BN1567" s="63"/>
      <c r="BO1567" s="63"/>
      <c r="BR1567" s="63"/>
      <c r="BS1567" s="63"/>
      <c r="BT1567" s="63"/>
      <c r="BU1567" s="63"/>
      <c r="BV1567" s="63"/>
      <c r="BW1567" s="63"/>
      <c r="BX1567" s="63"/>
      <c r="BY1567" s="63"/>
      <c r="BZ1567" s="63"/>
      <c r="CA1567" s="63"/>
      <c r="CB1567" s="63"/>
      <c r="CC1567" s="63"/>
    </row>
    <row r="1568" spans="1:81" x14ac:dyDescent="0.35">
      <c r="A1568" s="97"/>
      <c r="B1568" s="82"/>
      <c r="C1568" s="82"/>
      <c r="D1568" s="82"/>
      <c r="E1568" s="82"/>
      <c r="F1568" s="63"/>
      <c r="G1568" s="63"/>
      <c r="H1568" s="63"/>
      <c r="I1568" s="63"/>
      <c r="J1568" s="63"/>
      <c r="K1568" s="63"/>
      <c r="L1568" s="63"/>
      <c r="M1568" s="63"/>
      <c r="N1568" s="63"/>
      <c r="O1568" s="63"/>
      <c r="P1568" s="63"/>
      <c r="Q1568" s="63"/>
      <c r="R1568" s="63"/>
      <c r="S1568" s="63"/>
      <c r="T1568" s="63"/>
      <c r="U1568" s="63"/>
      <c r="X1568" s="63"/>
      <c r="Y1568" s="63"/>
      <c r="Z1568" s="63"/>
      <c r="AA1568" s="63"/>
      <c r="AB1568" s="63"/>
      <c r="AC1568" s="63"/>
      <c r="AD1568" s="63"/>
      <c r="AE1568" s="110"/>
      <c r="AF1568" s="63"/>
      <c r="AG1568" s="63"/>
      <c r="AH1568" s="63"/>
      <c r="AI1568" s="63"/>
      <c r="AJ1568" s="63"/>
      <c r="AK1568" s="63"/>
      <c r="AL1568" s="63"/>
      <c r="AM1568" s="63"/>
      <c r="AN1568" s="63"/>
      <c r="AO1568" s="63"/>
      <c r="AP1568" s="63"/>
      <c r="AQ1568" s="63"/>
      <c r="AT1568" s="63"/>
      <c r="AU1568" s="63"/>
      <c r="AV1568" s="63"/>
      <c r="AW1568" s="63"/>
      <c r="AX1568" s="63"/>
      <c r="AY1568" s="63"/>
      <c r="AZ1568" s="63"/>
      <c r="BA1568" s="63"/>
      <c r="BB1568" s="63"/>
      <c r="BC1568" s="63"/>
      <c r="BD1568" s="63"/>
      <c r="BE1568" s="63"/>
      <c r="BF1568" s="63"/>
      <c r="BG1568" s="63"/>
      <c r="BH1568" s="63"/>
      <c r="BI1568" s="63"/>
      <c r="BJ1568" s="63"/>
      <c r="BK1568" s="63"/>
      <c r="BL1568" s="63"/>
      <c r="BM1568" s="63"/>
      <c r="BN1568" s="63"/>
      <c r="BO1568" s="63"/>
      <c r="BR1568" s="63"/>
      <c r="BS1568" s="63"/>
      <c r="BT1568" s="63"/>
      <c r="BU1568" s="63"/>
      <c r="BV1568" s="63"/>
      <c r="BW1568" s="63"/>
      <c r="BX1568" s="63"/>
      <c r="BY1568" s="63"/>
      <c r="BZ1568" s="63"/>
      <c r="CA1568" s="63"/>
      <c r="CB1568" s="63"/>
      <c r="CC1568" s="63"/>
    </row>
    <row r="1569" spans="1:81" x14ac:dyDescent="0.35">
      <c r="A1569" s="97"/>
      <c r="B1569" s="82"/>
      <c r="C1569" s="82"/>
      <c r="D1569" s="82"/>
      <c r="E1569" s="82"/>
      <c r="F1569" s="63"/>
      <c r="G1569" s="63"/>
      <c r="H1569" s="63"/>
      <c r="I1569" s="63"/>
      <c r="J1569" s="63"/>
      <c r="K1569" s="63"/>
      <c r="L1569" s="63"/>
      <c r="M1569" s="63"/>
      <c r="N1569" s="63"/>
      <c r="O1569" s="63"/>
      <c r="P1569" s="63"/>
      <c r="Q1569" s="63"/>
      <c r="R1569" s="63"/>
      <c r="S1569" s="63"/>
      <c r="T1569" s="63"/>
      <c r="U1569" s="63"/>
      <c r="X1569" s="63"/>
      <c r="Y1569" s="63"/>
      <c r="Z1569" s="63"/>
      <c r="AA1569" s="63"/>
      <c r="AB1569" s="63"/>
      <c r="AC1569" s="63"/>
      <c r="AD1569" s="63"/>
      <c r="AE1569" s="110"/>
      <c r="AF1569" s="63"/>
      <c r="AG1569" s="63"/>
      <c r="AH1569" s="63"/>
      <c r="AI1569" s="63"/>
      <c r="AJ1569" s="63"/>
      <c r="AK1569" s="63"/>
      <c r="AL1569" s="63"/>
      <c r="AM1569" s="63"/>
      <c r="AN1569" s="63"/>
      <c r="AO1569" s="63"/>
      <c r="AP1569" s="63"/>
      <c r="AQ1569" s="63"/>
      <c r="AT1569" s="63"/>
      <c r="AU1569" s="63"/>
      <c r="AV1569" s="63"/>
      <c r="AW1569" s="63"/>
      <c r="AX1569" s="63"/>
      <c r="AY1569" s="63"/>
      <c r="AZ1569" s="63"/>
      <c r="BA1569" s="63"/>
      <c r="BB1569" s="63"/>
      <c r="BC1569" s="63"/>
      <c r="BD1569" s="63"/>
      <c r="BE1569" s="63"/>
      <c r="BF1569" s="63"/>
      <c r="BG1569" s="63"/>
      <c r="BH1569" s="63"/>
      <c r="BI1569" s="63"/>
      <c r="BJ1569" s="63"/>
      <c r="BK1569" s="63"/>
      <c r="BL1569" s="63"/>
      <c r="BM1569" s="63"/>
      <c r="BN1569" s="63"/>
      <c r="BO1569" s="63"/>
      <c r="BR1569" s="63"/>
      <c r="BS1569" s="63"/>
      <c r="BT1569" s="63"/>
      <c r="BU1569" s="63"/>
      <c r="BV1569" s="63"/>
      <c r="BW1569" s="63"/>
      <c r="BX1569" s="63"/>
      <c r="BY1569" s="63"/>
      <c r="BZ1569" s="63"/>
      <c r="CA1569" s="63"/>
      <c r="CB1569" s="63"/>
      <c r="CC1569" s="63"/>
    </row>
    <row r="1570" spans="1:81" x14ac:dyDescent="0.35">
      <c r="A1570" s="97"/>
      <c r="B1570" s="82"/>
      <c r="C1570" s="82"/>
      <c r="D1570" s="82"/>
      <c r="E1570" s="82"/>
      <c r="F1570" s="63"/>
      <c r="G1570" s="63"/>
      <c r="H1570" s="63"/>
      <c r="I1570" s="63"/>
      <c r="J1570" s="63"/>
      <c r="K1570" s="63"/>
      <c r="L1570" s="63"/>
      <c r="M1570" s="63"/>
      <c r="N1570" s="63"/>
      <c r="O1570" s="63"/>
      <c r="P1570" s="63"/>
      <c r="Q1570" s="63"/>
      <c r="R1570" s="63"/>
      <c r="S1570" s="63"/>
      <c r="T1570" s="63"/>
      <c r="U1570" s="63"/>
      <c r="X1570" s="63"/>
      <c r="Y1570" s="63"/>
      <c r="Z1570" s="63"/>
      <c r="AA1570" s="63"/>
      <c r="AB1570" s="63"/>
      <c r="AC1570" s="63"/>
      <c r="AD1570" s="63"/>
      <c r="AE1570" s="110"/>
      <c r="AF1570" s="63"/>
      <c r="AG1570" s="63"/>
      <c r="AH1570" s="63"/>
      <c r="AI1570" s="63"/>
      <c r="AJ1570" s="63"/>
      <c r="AK1570" s="63"/>
      <c r="AL1570" s="63"/>
      <c r="AM1570" s="63"/>
      <c r="AN1570" s="63"/>
      <c r="AO1570" s="63"/>
      <c r="AP1570" s="63"/>
      <c r="AQ1570" s="63"/>
      <c r="AT1570" s="63"/>
      <c r="AU1570" s="63"/>
      <c r="AV1570" s="63"/>
      <c r="AW1570" s="63"/>
      <c r="AX1570" s="63"/>
      <c r="AY1570" s="63"/>
      <c r="AZ1570" s="63"/>
      <c r="BA1570" s="63"/>
      <c r="BB1570" s="63"/>
      <c r="BC1570" s="63"/>
      <c r="BD1570" s="63"/>
      <c r="BE1570" s="63"/>
      <c r="BF1570" s="63"/>
      <c r="BG1570" s="63"/>
      <c r="BH1570" s="63"/>
      <c r="BI1570" s="63"/>
      <c r="BJ1570" s="63"/>
      <c r="BK1570" s="63"/>
      <c r="BL1570" s="63"/>
      <c r="BM1570" s="63"/>
      <c r="BN1570" s="63"/>
      <c r="BO1570" s="63"/>
      <c r="BR1570" s="63"/>
      <c r="BS1570" s="63"/>
      <c r="BT1570" s="63"/>
      <c r="BU1570" s="63"/>
      <c r="BV1570" s="63"/>
      <c r="BW1570" s="63"/>
      <c r="BX1570" s="63"/>
      <c r="BY1570" s="63"/>
      <c r="BZ1570" s="63"/>
      <c r="CA1570" s="63"/>
      <c r="CB1570" s="63"/>
      <c r="CC1570" s="63"/>
    </row>
    <row r="1571" spans="1:81" x14ac:dyDescent="0.35">
      <c r="A1571" s="97"/>
      <c r="B1571" s="82"/>
      <c r="C1571" s="82"/>
      <c r="D1571" s="82"/>
      <c r="E1571" s="82"/>
      <c r="F1571" s="63"/>
      <c r="G1571" s="63"/>
      <c r="H1571" s="63"/>
      <c r="I1571" s="63"/>
      <c r="J1571" s="63"/>
      <c r="K1571" s="63"/>
      <c r="L1571" s="63"/>
      <c r="M1571" s="63"/>
      <c r="N1571" s="63"/>
      <c r="O1571" s="63"/>
      <c r="P1571" s="63"/>
      <c r="Q1571" s="63"/>
      <c r="R1571" s="63"/>
      <c r="S1571" s="63"/>
      <c r="T1571" s="63"/>
      <c r="U1571" s="63"/>
      <c r="X1571" s="63"/>
      <c r="Y1571" s="63"/>
      <c r="Z1571" s="63"/>
      <c r="AA1571" s="63"/>
      <c r="AB1571" s="63"/>
      <c r="AC1571" s="63"/>
      <c r="AD1571" s="63"/>
      <c r="AE1571" s="110"/>
      <c r="AF1571" s="63"/>
      <c r="AG1571" s="63"/>
      <c r="AH1571" s="63"/>
      <c r="AI1571" s="63"/>
      <c r="AJ1571" s="63"/>
      <c r="AK1571" s="63"/>
      <c r="AL1571" s="63"/>
      <c r="AM1571" s="63"/>
      <c r="AN1571" s="63"/>
      <c r="AO1571" s="63"/>
      <c r="AP1571" s="63"/>
      <c r="AQ1571" s="63"/>
      <c r="AT1571" s="63"/>
      <c r="AU1571" s="63"/>
      <c r="AV1571" s="63"/>
      <c r="AW1571" s="63"/>
      <c r="AX1571" s="63"/>
      <c r="AY1571" s="63"/>
      <c r="AZ1571" s="63"/>
      <c r="BA1571" s="63"/>
      <c r="BB1571" s="63"/>
      <c r="BC1571" s="63"/>
      <c r="BD1571" s="63"/>
      <c r="BE1571" s="63"/>
      <c r="BF1571" s="63"/>
      <c r="BG1571" s="63"/>
      <c r="BH1571" s="63"/>
      <c r="BI1571" s="63"/>
      <c r="BJ1571" s="63"/>
      <c r="BK1571" s="63"/>
      <c r="BL1571" s="63"/>
      <c r="BM1571" s="63"/>
      <c r="BN1571" s="63"/>
      <c r="BO1571" s="63"/>
      <c r="BR1571" s="63"/>
      <c r="BS1571" s="63"/>
      <c r="BT1571" s="63"/>
      <c r="BU1571" s="63"/>
      <c r="BV1571" s="63"/>
      <c r="BW1571" s="63"/>
      <c r="BX1571" s="63"/>
      <c r="BY1571" s="63"/>
      <c r="BZ1571" s="63"/>
      <c r="CA1571" s="63"/>
      <c r="CB1571" s="63"/>
      <c r="CC1571" s="63"/>
    </row>
    <row r="1572" spans="1:81" x14ac:dyDescent="0.35">
      <c r="A1572" s="97"/>
      <c r="B1572" s="82"/>
      <c r="C1572" s="82"/>
      <c r="D1572" s="82"/>
      <c r="E1572" s="82"/>
      <c r="F1572" s="63"/>
      <c r="G1572" s="63"/>
      <c r="H1572" s="63"/>
      <c r="I1572" s="63"/>
      <c r="J1572" s="63"/>
      <c r="K1572" s="63"/>
      <c r="L1572" s="63"/>
      <c r="M1572" s="63"/>
      <c r="N1572" s="63"/>
      <c r="O1572" s="63"/>
      <c r="P1572" s="63"/>
      <c r="Q1572" s="63"/>
      <c r="R1572" s="63"/>
      <c r="S1572" s="63"/>
      <c r="T1572" s="63"/>
      <c r="U1572" s="63"/>
      <c r="X1572" s="63"/>
      <c r="Y1572" s="63"/>
      <c r="Z1572" s="63"/>
      <c r="AA1572" s="63"/>
      <c r="AB1572" s="63"/>
      <c r="AC1572" s="63"/>
      <c r="AD1572" s="63"/>
      <c r="AE1572" s="110"/>
      <c r="AF1572" s="63"/>
      <c r="AG1572" s="63"/>
      <c r="AH1572" s="63"/>
      <c r="AI1572" s="63"/>
      <c r="AJ1572" s="63"/>
      <c r="AK1572" s="63"/>
      <c r="AL1572" s="63"/>
      <c r="AM1572" s="63"/>
      <c r="AN1572" s="63"/>
      <c r="AO1572" s="63"/>
      <c r="AP1572" s="63"/>
      <c r="AQ1572" s="63"/>
      <c r="AT1572" s="63"/>
      <c r="AU1572" s="63"/>
      <c r="AV1572" s="63"/>
      <c r="AW1572" s="63"/>
      <c r="AX1572" s="63"/>
      <c r="AY1572" s="63"/>
      <c r="AZ1572" s="63"/>
      <c r="BA1572" s="63"/>
      <c r="BB1572" s="63"/>
      <c r="BC1572" s="63"/>
      <c r="BD1572" s="63"/>
      <c r="BE1572" s="63"/>
      <c r="BF1572" s="63"/>
      <c r="BG1572" s="63"/>
      <c r="BH1572" s="63"/>
      <c r="BI1572" s="63"/>
      <c r="BJ1572" s="63"/>
      <c r="BK1572" s="63"/>
      <c r="BL1572" s="63"/>
      <c r="BM1572" s="63"/>
      <c r="BN1572" s="63"/>
      <c r="BO1572" s="63"/>
      <c r="BR1572" s="63"/>
      <c r="BS1572" s="63"/>
      <c r="BT1572" s="63"/>
      <c r="BU1572" s="63"/>
      <c r="BV1572" s="63"/>
      <c r="BW1572" s="63"/>
      <c r="BX1572" s="63"/>
      <c r="BY1572" s="63"/>
      <c r="BZ1572" s="63"/>
      <c r="CA1572" s="63"/>
      <c r="CB1572" s="63"/>
      <c r="CC1572" s="63"/>
    </row>
    <row r="1573" spans="1:81" x14ac:dyDescent="0.35">
      <c r="A1573" s="97"/>
      <c r="B1573" s="82"/>
      <c r="C1573" s="82"/>
      <c r="D1573" s="82"/>
      <c r="E1573" s="82"/>
      <c r="F1573" s="63"/>
      <c r="G1573" s="63"/>
      <c r="H1573" s="63"/>
      <c r="I1573" s="63"/>
      <c r="J1573" s="63"/>
      <c r="K1573" s="63"/>
      <c r="L1573" s="63"/>
      <c r="M1573" s="63"/>
      <c r="N1573" s="63"/>
      <c r="O1573" s="63"/>
      <c r="P1573" s="63"/>
      <c r="Q1573" s="63"/>
      <c r="R1573" s="63"/>
      <c r="S1573" s="63"/>
      <c r="T1573" s="63"/>
      <c r="U1573" s="63"/>
      <c r="X1573" s="63"/>
      <c r="Y1573" s="63"/>
      <c r="Z1573" s="63"/>
      <c r="AA1573" s="63"/>
      <c r="AB1573" s="63"/>
      <c r="AC1573" s="63"/>
      <c r="AD1573" s="63"/>
      <c r="AE1573" s="110"/>
      <c r="AF1573" s="63"/>
      <c r="AG1573" s="63"/>
      <c r="AH1573" s="63"/>
      <c r="AI1573" s="63"/>
      <c r="AJ1573" s="63"/>
      <c r="AK1573" s="63"/>
      <c r="AL1573" s="63"/>
      <c r="AM1573" s="63"/>
      <c r="AN1573" s="63"/>
      <c r="AO1573" s="63"/>
      <c r="AP1573" s="63"/>
      <c r="AQ1573" s="63"/>
      <c r="AT1573" s="63"/>
      <c r="AU1573" s="63"/>
      <c r="AV1573" s="63"/>
      <c r="AW1573" s="63"/>
      <c r="AX1573" s="63"/>
      <c r="AY1573" s="63"/>
      <c r="AZ1573" s="63"/>
      <c r="BA1573" s="63"/>
      <c r="BB1573" s="63"/>
      <c r="BC1573" s="63"/>
      <c r="BD1573" s="63"/>
      <c r="BE1573" s="63"/>
      <c r="BF1573" s="63"/>
      <c r="BG1573" s="63"/>
      <c r="BH1573" s="63"/>
      <c r="BI1573" s="63"/>
      <c r="BJ1573" s="63"/>
      <c r="BK1573" s="63"/>
      <c r="BL1573" s="63"/>
      <c r="BM1573" s="63"/>
      <c r="BN1573" s="63"/>
      <c r="BO1573" s="63"/>
      <c r="BR1573" s="63"/>
      <c r="BS1573" s="63"/>
      <c r="BT1573" s="63"/>
      <c r="BU1573" s="63"/>
      <c r="BV1573" s="63"/>
      <c r="BW1573" s="63"/>
      <c r="BX1573" s="63"/>
      <c r="BY1573" s="63"/>
      <c r="BZ1573" s="63"/>
      <c r="CA1573" s="63"/>
      <c r="CB1573" s="63"/>
      <c r="CC1573" s="63"/>
    </row>
    <row r="1574" spans="1:81" x14ac:dyDescent="0.35">
      <c r="A1574" s="97"/>
      <c r="B1574" s="82"/>
      <c r="C1574" s="82"/>
      <c r="D1574" s="82"/>
      <c r="E1574" s="82"/>
      <c r="F1574" s="63"/>
      <c r="G1574" s="63"/>
      <c r="H1574" s="63"/>
      <c r="I1574" s="63"/>
      <c r="J1574" s="63"/>
      <c r="K1574" s="63"/>
      <c r="L1574" s="63"/>
      <c r="M1574" s="63"/>
      <c r="N1574" s="63"/>
      <c r="O1574" s="63"/>
      <c r="P1574" s="63"/>
      <c r="Q1574" s="63"/>
      <c r="R1574" s="63"/>
      <c r="S1574" s="63"/>
      <c r="T1574" s="63"/>
      <c r="U1574" s="63"/>
      <c r="X1574" s="63"/>
      <c r="Y1574" s="63"/>
      <c r="Z1574" s="63"/>
      <c r="AA1574" s="63"/>
      <c r="AB1574" s="63"/>
      <c r="AC1574" s="63"/>
      <c r="AD1574" s="63"/>
      <c r="AE1574" s="110"/>
      <c r="AF1574" s="63"/>
      <c r="AG1574" s="63"/>
      <c r="AH1574" s="63"/>
      <c r="AI1574" s="63"/>
      <c r="AJ1574" s="63"/>
      <c r="AK1574" s="63"/>
      <c r="AL1574" s="63"/>
      <c r="AM1574" s="63"/>
      <c r="AN1574" s="63"/>
      <c r="AO1574" s="63"/>
      <c r="AP1574" s="63"/>
      <c r="AQ1574" s="63"/>
      <c r="AT1574" s="63"/>
      <c r="AU1574" s="63"/>
      <c r="AV1574" s="63"/>
      <c r="AW1574" s="63"/>
      <c r="AX1574" s="63"/>
      <c r="AY1574" s="63"/>
      <c r="AZ1574" s="63"/>
      <c r="BA1574" s="63"/>
      <c r="BB1574" s="63"/>
      <c r="BC1574" s="63"/>
      <c r="BD1574" s="63"/>
      <c r="BE1574" s="63"/>
      <c r="BF1574" s="63"/>
      <c r="BG1574" s="63"/>
      <c r="BH1574" s="63"/>
      <c r="BI1574" s="63"/>
      <c r="BJ1574" s="63"/>
      <c r="BK1574" s="63"/>
      <c r="BL1574" s="63"/>
      <c r="BM1574" s="63"/>
      <c r="BN1574" s="63"/>
      <c r="BO1574" s="63"/>
      <c r="BR1574" s="63"/>
      <c r="BS1574" s="63"/>
      <c r="BT1574" s="63"/>
      <c r="BU1574" s="63"/>
      <c r="BV1574" s="63"/>
      <c r="BW1574" s="63"/>
      <c r="BX1574" s="63"/>
      <c r="BY1574" s="63"/>
      <c r="BZ1574" s="63"/>
      <c r="CA1574" s="63"/>
      <c r="CB1574" s="63"/>
      <c r="CC1574" s="63"/>
    </row>
    <row r="1575" spans="1:81" x14ac:dyDescent="0.35">
      <c r="A1575" s="97"/>
      <c r="B1575" s="82"/>
      <c r="C1575" s="82"/>
      <c r="D1575" s="82"/>
      <c r="E1575" s="82"/>
      <c r="F1575" s="63"/>
      <c r="G1575" s="63"/>
      <c r="H1575" s="63"/>
      <c r="I1575" s="63"/>
      <c r="J1575" s="63"/>
      <c r="K1575" s="63"/>
      <c r="L1575" s="63"/>
      <c r="M1575" s="63"/>
      <c r="N1575" s="63"/>
      <c r="O1575" s="63"/>
      <c r="P1575" s="63"/>
      <c r="Q1575" s="63"/>
      <c r="R1575" s="63"/>
      <c r="S1575" s="63"/>
      <c r="T1575" s="63"/>
      <c r="U1575" s="63"/>
      <c r="X1575" s="63"/>
      <c r="Y1575" s="63"/>
      <c r="Z1575" s="63"/>
      <c r="AA1575" s="63"/>
      <c r="AB1575" s="63"/>
      <c r="AC1575" s="63"/>
      <c r="AD1575" s="63"/>
      <c r="AE1575" s="110"/>
      <c r="AF1575" s="63"/>
      <c r="AG1575" s="63"/>
      <c r="AH1575" s="63"/>
      <c r="AI1575" s="63"/>
      <c r="AJ1575" s="63"/>
      <c r="AK1575" s="63"/>
      <c r="AL1575" s="63"/>
      <c r="AM1575" s="63"/>
      <c r="AN1575" s="63"/>
      <c r="AO1575" s="63"/>
      <c r="AP1575" s="63"/>
      <c r="AQ1575" s="63"/>
      <c r="AT1575" s="63"/>
      <c r="AU1575" s="63"/>
      <c r="AV1575" s="63"/>
      <c r="AW1575" s="63"/>
      <c r="AX1575" s="63"/>
      <c r="AY1575" s="63"/>
      <c r="AZ1575" s="63"/>
      <c r="BA1575" s="63"/>
      <c r="BB1575" s="63"/>
      <c r="BC1575" s="63"/>
      <c r="BD1575" s="63"/>
      <c r="BE1575" s="63"/>
      <c r="BF1575" s="63"/>
      <c r="BG1575" s="63"/>
      <c r="BH1575" s="63"/>
      <c r="BI1575" s="63"/>
      <c r="BJ1575" s="63"/>
      <c r="BK1575" s="63"/>
      <c r="BL1575" s="63"/>
      <c r="BM1575" s="63"/>
      <c r="BN1575" s="63"/>
      <c r="BO1575" s="63"/>
      <c r="BR1575" s="63"/>
      <c r="BS1575" s="63"/>
      <c r="BT1575" s="63"/>
      <c r="BU1575" s="63"/>
      <c r="BV1575" s="63"/>
      <c r="BW1575" s="63"/>
      <c r="BX1575" s="63"/>
      <c r="BY1575" s="63"/>
      <c r="BZ1575" s="63"/>
      <c r="CA1575" s="63"/>
      <c r="CB1575" s="63"/>
      <c r="CC1575" s="63"/>
    </row>
    <row r="1576" spans="1:81" x14ac:dyDescent="0.35">
      <c r="A1576" s="97"/>
      <c r="B1576" s="82"/>
      <c r="C1576" s="82"/>
      <c r="D1576" s="82"/>
      <c r="E1576" s="82"/>
      <c r="F1576" s="63"/>
      <c r="G1576" s="63"/>
      <c r="H1576" s="63"/>
      <c r="I1576" s="63"/>
      <c r="J1576" s="63"/>
      <c r="K1576" s="63"/>
      <c r="L1576" s="63"/>
      <c r="M1576" s="63"/>
      <c r="N1576" s="63"/>
      <c r="O1576" s="63"/>
      <c r="P1576" s="63"/>
      <c r="Q1576" s="63"/>
      <c r="R1576" s="63"/>
      <c r="S1576" s="63"/>
      <c r="T1576" s="63"/>
      <c r="U1576" s="63"/>
      <c r="X1576" s="63"/>
      <c r="Y1576" s="63"/>
      <c r="Z1576" s="63"/>
      <c r="AA1576" s="63"/>
      <c r="AB1576" s="63"/>
      <c r="AC1576" s="63"/>
      <c r="AD1576" s="63"/>
      <c r="AE1576" s="110"/>
      <c r="AF1576" s="63"/>
      <c r="AG1576" s="63"/>
      <c r="AH1576" s="63"/>
      <c r="AI1576" s="63"/>
      <c r="AJ1576" s="63"/>
      <c r="AK1576" s="63"/>
      <c r="AL1576" s="63"/>
      <c r="AM1576" s="63"/>
      <c r="AN1576" s="63"/>
      <c r="AO1576" s="63"/>
      <c r="AP1576" s="63"/>
      <c r="AQ1576" s="63"/>
      <c r="AT1576" s="63"/>
      <c r="AU1576" s="63"/>
      <c r="AV1576" s="63"/>
      <c r="AW1576" s="63"/>
      <c r="AX1576" s="63"/>
      <c r="AY1576" s="63"/>
      <c r="AZ1576" s="63"/>
      <c r="BA1576" s="63"/>
      <c r="BB1576" s="63"/>
      <c r="BC1576" s="63"/>
      <c r="BD1576" s="63"/>
      <c r="BE1576" s="63"/>
      <c r="BF1576" s="63"/>
      <c r="BG1576" s="63"/>
      <c r="BH1576" s="63"/>
      <c r="BI1576" s="63"/>
      <c r="BJ1576" s="63"/>
      <c r="BK1576" s="63"/>
      <c r="BL1576" s="63"/>
      <c r="BM1576" s="63"/>
      <c r="BN1576" s="63"/>
      <c r="BO1576" s="63"/>
      <c r="BR1576" s="63"/>
      <c r="BS1576" s="63"/>
      <c r="BT1576" s="63"/>
      <c r="BU1576" s="63"/>
      <c r="BV1576" s="63"/>
      <c r="BW1576" s="63"/>
      <c r="BX1576" s="63"/>
      <c r="BY1576" s="63"/>
      <c r="BZ1576" s="63"/>
      <c r="CA1576" s="63"/>
      <c r="CB1576" s="63"/>
      <c r="CC1576" s="63"/>
    </row>
    <row r="1577" spans="1:81" x14ac:dyDescent="0.35">
      <c r="A1577" s="97"/>
      <c r="B1577" s="82"/>
      <c r="C1577" s="82"/>
      <c r="D1577" s="82"/>
      <c r="E1577" s="82"/>
      <c r="F1577" s="63"/>
      <c r="G1577" s="63"/>
      <c r="H1577" s="63"/>
      <c r="I1577" s="63"/>
      <c r="J1577" s="63"/>
      <c r="K1577" s="63"/>
      <c r="L1577" s="63"/>
      <c r="M1577" s="63"/>
      <c r="N1577" s="63"/>
      <c r="O1577" s="63"/>
      <c r="P1577" s="63"/>
      <c r="Q1577" s="63"/>
      <c r="R1577" s="63"/>
      <c r="S1577" s="63"/>
      <c r="T1577" s="63"/>
      <c r="U1577" s="63"/>
      <c r="X1577" s="63"/>
      <c r="Y1577" s="63"/>
      <c r="Z1577" s="63"/>
      <c r="AA1577" s="63"/>
      <c r="AB1577" s="63"/>
      <c r="AC1577" s="63"/>
      <c r="AD1577" s="63"/>
      <c r="AE1577" s="110"/>
      <c r="AF1577" s="63"/>
      <c r="AG1577" s="63"/>
      <c r="AH1577" s="63"/>
      <c r="AI1577" s="63"/>
      <c r="AJ1577" s="63"/>
      <c r="AK1577" s="63"/>
      <c r="AL1577" s="63"/>
      <c r="AM1577" s="63"/>
      <c r="AN1577" s="63"/>
      <c r="AO1577" s="63"/>
      <c r="AP1577" s="63"/>
      <c r="AQ1577" s="63"/>
      <c r="AT1577" s="63"/>
      <c r="AU1577" s="63"/>
      <c r="AV1577" s="63"/>
      <c r="AW1577" s="63"/>
      <c r="AX1577" s="63"/>
      <c r="AY1577" s="63"/>
      <c r="AZ1577" s="63"/>
      <c r="BA1577" s="63"/>
      <c r="BB1577" s="63"/>
      <c r="BC1577" s="63"/>
      <c r="BD1577" s="63"/>
      <c r="BE1577" s="63"/>
      <c r="BF1577" s="63"/>
      <c r="BG1577" s="63"/>
      <c r="BH1577" s="63"/>
      <c r="BI1577" s="63"/>
      <c r="BJ1577" s="63"/>
      <c r="BK1577" s="63"/>
      <c r="BL1577" s="63"/>
      <c r="BM1577" s="63"/>
      <c r="BN1577" s="63"/>
      <c r="BO1577" s="63"/>
      <c r="BR1577" s="63"/>
      <c r="BS1577" s="63"/>
      <c r="BT1577" s="63"/>
      <c r="BU1577" s="63"/>
      <c r="BV1577" s="63"/>
      <c r="BW1577" s="63"/>
      <c r="BX1577" s="63"/>
      <c r="BY1577" s="63"/>
      <c r="BZ1577" s="63"/>
      <c r="CA1577" s="63"/>
      <c r="CB1577" s="63"/>
      <c r="CC1577" s="63"/>
    </row>
    <row r="1578" spans="1:81" x14ac:dyDescent="0.35">
      <c r="A1578" s="97"/>
      <c r="B1578" s="82"/>
      <c r="C1578" s="82"/>
      <c r="D1578" s="82"/>
      <c r="E1578" s="82"/>
      <c r="F1578" s="63"/>
      <c r="G1578" s="63"/>
      <c r="H1578" s="63"/>
      <c r="I1578" s="63"/>
      <c r="J1578" s="63"/>
      <c r="K1578" s="63"/>
      <c r="L1578" s="63"/>
      <c r="M1578" s="63"/>
      <c r="N1578" s="63"/>
      <c r="O1578" s="63"/>
      <c r="P1578" s="63"/>
      <c r="Q1578" s="63"/>
      <c r="R1578" s="63"/>
      <c r="S1578" s="63"/>
      <c r="T1578" s="63"/>
      <c r="U1578" s="63"/>
      <c r="X1578" s="63"/>
      <c r="Y1578" s="63"/>
      <c r="Z1578" s="63"/>
      <c r="AA1578" s="63"/>
      <c r="AB1578" s="63"/>
      <c r="AC1578" s="63"/>
      <c r="AD1578" s="63"/>
      <c r="AE1578" s="110"/>
      <c r="AF1578" s="63"/>
      <c r="AG1578" s="63"/>
      <c r="AH1578" s="63"/>
      <c r="AI1578" s="63"/>
      <c r="AJ1578" s="63"/>
      <c r="AK1578" s="63"/>
      <c r="AL1578" s="63"/>
      <c r="AM1578" s="63"/>
      <c r="AN1578" s="63"/>
      <c r="AO1578" s="63"/>
      <c r="AP1578" s="63"/>
      <c r="AQ1578" s="63"/>
      <c r="AT1578" s="63"/>
      <c r="AU1578" s="63"/>
      <c r="AV1578" s="63"/>
      <c r="AW1578" s="63"/>
      <c r="AX1578" s="63"/>
      <c r="AY1578" s="63"/>
      <c r="AZ1578" s="63"/>
      <c r="BA1578" s="63"/>
      <c r="BB1578" s="63"/>
      <c r="BC1578" s="63"/>
      <c r="BD1578" s="63"/>
      <c r="BE1578" s="63"/>
      <c r="BF1578" s="63"/>
      <c r="BG1578" s="63"/>
      <c r="BH1578" s="63"/>
      <c r="BI1578" s="63"/>
      <c r="BJ1578" s="63"/>
      <c r="BK1578" s="63"/>
      <c r="BL1578" s="63"/>
      <c r="BM1578" s="63"/>
      <c r="BN1578" s="63"/>
      <c r="BO1578" s="63"/>
      <c r="BR1578" s="63"/>
      <c r="BS1578" s="63"/>
      <c r="BT1578" s="63"/>
      <c r="BU1578" s="63"/>
      <c r="BV1578" s="63"/>
      <c r="BW1578" s="63"/>
      <c r="BX1578" s="63"/>
      <c r="BY1578" s="63"/>
      <c r="BZ1578" s="63"/>
      <c r="CA1578" s="63"/>
      <c r="CB1578" s="63"/>
      <c r="CC1578" s="63"/>
    </row>
    <row r="1579" spans="1:81" x14ac:dyDescent="0.35">
      <c r="A1579" s="97"/>
      <c r="B1579" s="82"/>
      <c r="C1579" s="82"/>
      <c r="D1579" s="82"/>
      <c r="E1579" s="82"/>
      <c r="F1579" s="63"/>
      <c r="G1579" s="63"/>
      <c r="H1579" s="63"/>
      <c r="I1579" s="63"/>
      <c r="J1579" s="63"/>
      <c r="K1579" s="63"/>
      <c r="L1579" s="63"/>
      <c r="M1579" s="63"/>
      <c r="N1579" s="63"/>
      <c r="O1579" s="63"/>
      <c r="P1579" s="63"/>
      <c r="Q1579" s="63"/>
      <c r="R1579" s="63"/>
      <c r="S1579" s="63"/>
      <c r="T1579" s="63"/>
      <c r="U1579" s="63"/>
      <c r="X1579" s="63"/>
      <c r="Y1579" s="63"/>
      <c r="Z1579" s="63"/>
      <c r="AA1579" s="63"/>
      <c r="AB1579" s="63"/>
      <c r="AC1579" s="63"/>
      <c r="AD1579" s="63"/>
      <c r="AE1579" s="110"/>
      <c r="AF1579" s="63"/>
      <c r="AG1579" s="63"/>
      <c r="AH1579" s="63"/>
      <c r="AI1579" s="63"/>
      <c r="AJ1579" s="63"/>
      <c r="AK1579" s="63"/>
      <c r="AL1579" s="63"/>
      <c r="AM1579" s="63"/>
      <c r="AN1579" s="63"/>
      <c r="AO1579" s="63"/>
      <c r="AP1579" s="63"/>
      <c r="AQ1579" s="63"/>
      <c r="AT1579" s="63"/>
      <c r="AU1579" s="63"/>
      <c r="AV1579" s="63"/>
      <c r="AW1579" s="63"/>
      <c r="AX1579" s="63"/>
      <c r="AY1579" s="63"/>
      <c r="AZ1579" s="63"/>
      <c r="BA1579" s="63"/>
      <c r="BB1579" s="63"/>
      <c r="BC1579" s="63"/>
      <c r="BD1579" s="63"/>
      <c r="BE1579" s="63"/>
      <c r="BF1579" s="63"/>
      <c r="BG1579" s="63"/>
      <c r="BH1579" s="63"/>
      <c r="BI1579" s="63"/>
      <c r="BJ1579" s="63"/>
      <c r="BK1579" s="63"/>
      <c r="BL1579" s="63"/>
      <c r="BM1579" s="63"/>
      <c r="BN1579" s="63"/>
      <c r="BO1579" s="63"/>
      <c r="BR1579" s="63"/>
      <c r="BS1579" s="63"/>
      <c r="BT1579" s="63"/>
      <c r="BU1579" s="63"/>
      <c r="BV1579" s="63"/>
      <c r="BW1579" s="63"/>
      <c r="BX1579" s="63"/>
      <c r="BY1579" s="63"/>
      <c r="BZ1579" s="63"/>
      <c r="CA1579" s="63"/>
      <c r="CB1579" s="63"/>
      <c r="CC1579" s="63"/>
    </row>
    <row r="1580" spans="1:81" x14ac:dyDescent="0.35">
      <c r="A1580" s="97"/>
      <c r="B1580" s="82"/>
      <c r="C1580" s="82"/>
      <c r="D1580" s="82"/>
      <c r="E1580" s="82"/>
      <c r="F1580" s="63"/>
      <c r="G1580" s="63"/>
      <c r="H1580" s="63"/>
      <c r="I1580" s="63"/>
      <c r="J1580" s="63"/>
      <c r="K1580" s="63"/>
      <c r="L1580" s="63"/>
      <c r="M1580" s="63"/>
      <c r="N1580" s="63"/>
      <c r="O1580" s="63"/>
      <c r="P1580" s="63"/>
      <c r="Q1580" s="63"/>
      <c r="R1580" s="63"/>
      <c r="S1580" s="63"/>
      <c r="T1580" s="63"/>
      <c r="U1580" s="63"/>
      <c r="X1580" s="63"/>
      <c r="Y1580" s="63"/>
      <c r="Z1580" s="63"/>
      <c r="AA1580" s="63"/>
      <c r="AB1580" s="63"/>
      <c r="AC1580" s="63"/>
      <c r="AD1580" s="63"/>
      <c r="AE1580" s="110"/>
      <c r="AF1580" s="63"/>
      <c r="AG1580" s="63"/>
      <c r="AH1580" s="63"/>
      <c r="AI1580" s="63"/>
      <c r="AJ1580" s="63"/>
      <c r="AK1580" s="63"/>
      <c r="AL1580" s="63"/>
      <c r="AM1580" s="63"/>
      <c r="AN1580" s="63"/>
      <c r="AO1580" s="63"/>
      <c r="AP1580" s="63"/>
      <c r="AQ1580" s="63"/>
      <c r="AT1580" s="63"/>
      <c r="AU1580" s="63"/>
      <c r="AV1580" s="63"/>
      <c r="AW1580" s="63"/>
      <c r="AX1580" s="63"/>
      <c r="AY1580" s="63"/>
      <c r="AZ1580" s="63"/>
      <c r="BA1580" s="63"/>
      <c r="BB1580" s="63"/>
      <c r="BC1580" s="63"/>
      <c r="BD1580" s="63"/>
      <c r="BE1580" s="63"/>
      <c r="BF1580" s="63"/>
      <c r="BG1580" s="63"/>
      <c r="BH1580" s="63"/>
      <c r="BI1580" s="63"/>
      <c r="BJ1580" s="63"/>
      <c r="BK1580" s="63"/>
      <c r="BL1580" s="63"/>
      <c r="BM1580" s="63"/>
      <c r="BN1580" s="63"/>
      <c r="BO1580" s="63"/>
      <c r="BR1580" s="63"/>
      <c r="BS1580" s="63"/>
      <c r="BT1580" s="63"/>
      <c r="BU1580" s="63"/>
      <c r="BV1580" s="63"/>
      <c r="BW1580" s="63"/>
      <c r="BX1580" s="63"/>
      <c r="BY1580" s="63"/>
      <c r="BZ1580" s="63"/>
      <c r="CA1580" s="63"/>
      <c r="CB1580" s="63"/>
      <c r="CC1580" s="63"/>
    </row>
    <row r="1581" spans="1:81" x14ac:dyDescent="0.35">
      <c r="A1581" s="97"/>
      <c r="B1581" s="82"/>
      <c r="C1581" s="82"/>
      <c r="D1581" s="82"/>
      <c r="E1581" s="82"/>
      <c r="F1581" s="63"/>
      <c r="G1581" s="63"/>
      <c r="H1581" s="63"/>
      <c r="I1581" s="63"/>
      <c r="J1581" s="63"/>
      <c r="K1581" s="63"/>
      <c r="L1581" s="63"/>
      <c r="M1581" s="63"/>
      <c r="N1581" s="63"/>
      <c r="O1581" s="63"/>
      <c r="P1581" s="63"/>
      <c r="Q1581" s="63"/>
      <c r="R1581" s="63"/>
      <c r="S1581" s="63"/>
      <c r="T1581" s="63"/>
      <c r="U1581" s="63"/>
      <c r="X1581" s="63"/>
      <c r="Y1581" s="63"/>
      <c r="Z1581" s="63"/>
      <c r="AA1581" s="63"/>
      <c r="AB1581" s="63"/>
      <c r="AC1581" s="63"/>
      <c r="AD1581" s="63"/>
      <c r="AE1581" s="110"/>
      <c r="AF1581" s="63"/>
      <c r="AG1581" s="63"/>
      <c r="AH1581" s="63"/>
      <c r="AI1581" s="63"/>
      <c r="AJ1581" s="63"/>
      <c r="AK1581" s="63"/>
      <c r="AL1581" s="63"/>
      <c r="AM1581" s="63"/>
      <c r="AN1581" s="63"/>
      <c r="AO1581" s="63"/>
      <c r="AP1581" s="63"/>
      <c r="AQ1581" s="63"/>
      <c r="AT1581" s="63"/>
      <c r="AU1581" s="63"/>
      <c r="AV1581" s="63"/>
      <c r="AW1581" s="63"/>
      <c r="AX1581" s="63"/>
      <c r="AY1581" s="63"/>
      <c r="AZ1581" s="63"/>
      <c r="BA1581" s="63"/>
      <c r="BB1581" s="63"/>
      <c r="BC1581" s="63"/>
      <c r="BD1581" s="63"/>
      <c r="BE1581" s="63"/>
      <c r="BF1581" s="63"/>
      <c r="BG1581" s="63"/>
      <c r="BH1581" s="63"/>
      <c r="BI1581" s="63"/>
      <c r="BJ1581" s="63"/>
      <c r="BK1581" s="63"/>
      <c r="BL1581" s="63"/>
      <c r="BM1581" s="63"/>
      <c r="BN1581" s="63"/>
      <c r="BO1581" s="63"/>
      <c r="BR1581" s="63"/>
      <c r="BS1581" s="63"/>
      <c r="BT1581" s="63"/>
      <c r="BU1581" s="63"/>
      <c r="BV1581" s="63"/>
      <c r="BW1581" s="63"/>
      <c r="BX1581" s="63"/>
      <c r="BY1581" s="63"/>
      <c r="BZ1581" s="63"/>
      <c r="CA1581" s="63"/>
      <c r="CB1581" s="63"/>
      <c r="CC1581" s="63"/>
    </row>
    <row r="1582" spans="1:81" x14ac:dyDescent="0.35">
      <c r="A1582" s="97"/>
      <c r="B1582" s="82"/>
      <c r="C1582" s="82"/>
      <c r="D1582" s="82"/>
      <c r="E1582" s="82"/>
      <c r="F1582" s="63"/>
      <c r="G1582" s="63"/>
      <c r="H1582" s="63"/>
      <c r="I1582" s="63"/>
      <c r="J1582" s="63"/>
      <c r="K1582" s="63"/>
      <c r="L1582" s="63"/>
      <c r="M1582" s="63"/>
      <c r="N1582" s="63"/>
      <c r="O1582" s="63"/>
      <c r="P1582" s="63"/>
      <c r="Q1582" s="63"/>
      <c r="R1582" s="63"/>
      <c r="S1582" s="63"/>
      <c r="T1582" s="63"/>
      <c r="U1582" s="63"/>
      <c r="X1582" s="63"/>
      <c r="Y1582" s="63"/>
      <c r="Z1582" s="63"/>
      <c r="AA1582" s="63"/>
      <c r="AB1582" s="63"/>
      <c r="AC1582" s="63"/>
      <c r="AD1582" s="63"/>
      <c r="AE1582" s="110"/>
      <c r="AF1582" s="63"/>
      <c r="AG1582" s="63"/>
      <c r="AH1582" s="63"/>
      <c r="AI1582" s="63"/>
      <c r="AJ1582" s="63"/>
      <c r="AK1582" s="63"/>
      <c r="AL1582" s="63"/>
      <c r="AM1582" s="63"/>
      <c r="AN1582" s="63"/>
      <c r="AO1582" s="63"/>
      <c r="AP1582" s="63"/>
      <c r="AQ1582" s="63"/>
      <c r="AT1582" s="63"/>
      <c r="AU1582" s="63"/>
      <c r="AV1582" s="63"/>
      <c r="AW1582" s="63"/>
      <c r="AX1582" s="63"/>
      <c r="AY1582" s="63"/>
      <c r="AZ1582" s="63"/>
      <c r="BA1582" s="63"/>
      <c r="BB1582" s="63"/>
      <c r="BC1582" s="63"/>
      <c r="BD1582" s="63"/>
      <c r="BE1582" s="63"/>
      <c r="BF1582" s="63"/>
      <c r="BG1582" s="63"/>
      <c r="BH1582" s="63"/>
      <c r="BI1582" s="63"/>
      <c r="BJ1582" s="63"/>
      <c r="BK1582" s="63"/>
      <c r="BL1582" s="63"/>
      <c r="BM1582" s="63"/>
      <c r="BN1582" s="63"/>
      <c r="BO1582" s="63"/>
      <c r="BR1582" s="63"/>
      <c r="BS1582" s="63"/>
      <c r="BT1582" s="63"/>
      <c r="BU1582" s="63"/>
      <c r="BV1582" s="63"/>
      <c r="BW1582" s="63"/>
      <c r="BX1582" s="63"/>
      <c r="BY1582" s="63"/>
      <c r="BZ1582" s="63"/>
      <c r="CA1582" s="63"/>
      <c r="CB1582" s="63"/>
      <c r="CC1582" s="63"/>
    </row>
    <row r="1583" spans="1:81" x14ac:dyDescent="0.35">
      <c r="A1583" s="97"/>
      <c r="B1583" s="82"/>
      <c r="C1583" s="82"/>
      <c r="D1583" s="82"/>
      <c r="E1583" s="82"/>
      <c r="F1583" s="63"/>
      <c r="G1583" s="63"/>
      <c r="H1583" s="63"/>
      <c r="I1583" s="63"/>
      <c r="J1583" s="63"/>
      <c r="K1583" s="63"/>
      <c r="L1583" s="63"/>
      <c r="M1583" s="63"/>
      <c r="N1583" s="63"/>
      <c r="O1583" s="63"/>
      <c r="P1583" s="63"/>
      <c r="Q1583" s="63"/>
      <c r="R1583" s="63"/>
      <c r="S1583" s="63"/>
      <c r="T1583" s="63"/>
      <c r="U1583" s="63"/>
      <c r="X1583" s="63"/>
      <c r="Y1583" s="63"/>
      <c r="Z1583" s="63"/>
      <c r="AA1583" s="63"/>
      <c r="AB1583" s="63"/>
      <c r="AC1583" s="63"/>
      <c r="AD1583" s="63"/>
      <c r="AE1583" s="110"/>
      <c r="AF1583" s="63"/>
      <c r="AG1583" s="63"/>
      <c r="AH1583" s="63"/>
      <c r="AI1583" s="63"/>
      <c r="AJ1583" s="63"/>
      <c r="AK1583" s="63"/>
      <c r="AL1583" s="63"/>
      <c r="AM1583" s="63"/>
      <c r="AN1583" s="63"/>
      <c r="AO1583" s="63"/>
      <c r="AP1583" s="63"/>
      <c r="AQ1583" s="63"/>
      <c r="AT1583" s="63"/>
      <c r="AU1583" s="63"/>
      <c r="AV1583" s="63"/>
      <c r="AW1583" s="63"/>
      <c r="AX1583" s="63"/>
      <c r="AY1583" s="63"/>
      <c r="AZ1583" s="63"/>
      <c r="BA1583" s="63"/>
      <c r="BB1583" s="63"/>
      <c r="BC1583" s="63"/>
      <c r="BD1583" s="63"/>
      <c r="BE1583" s="63"/>
      <c r="BF1583" s="63"/>
      <c r="BG1583" s="63"/>
      <c r="BH1583" s="63"/>
      <c r="BI1583" s="63"/>
      <c r="BJ1583" s="63"/>
      <c r="BK1583" s="63"/>
      <c r="BL1583" s="63"/>
      <c r="BM1583" s="63"/>
      <c r="BN1583" s="63"/>
      <c r="BO1583" s="63"/>
      <c r="BR1583" s="63"/>
      <c r="BS1583" s="63"/>
      <c r="BT1583" s="63"/>
      <c r="BU1583" s="63"/>
      <c r="BV1583" s="63"/>
      <c r="BW1583" s="63"/>
      <c r="BX1583" s="63"/>
      <c r="BY1583" s="63"/>
      <c r="BZ1583" s="63"/>
      <c r="CA1583" s="63"/>
      <c r="CB1583" s="63"/>
      <c r="CC1583" s="63"/>
    </row>
    <row r="1584" spans="1:81" x14ac:dyDescent="0.35">
      <c r="A1584" s="97"/>
      <c r="B1584" s="82"/>
      <c r="C1584" s="82"/>
      <c r="D1584" s="82"/>
      <c r="E1584" s="82"/>
      <c r="F1584" s="63"/>
      <c r="G1584" s="63"/>
      <c r="H1584" s="63"/>
      <c r="I1584" s="63"/>
      <c r="J1584" s="63"/>
      <c r="K1584" s="63"/>
      <c r="L1584" s="63"/>
      <c r="M1584" s="63"/>
      <c r="N1584" s="63"/>
      <c r="O1584" s="63"/>
      <c r="P1584" s="63"/>
      <c r="Q1584" s="63"/>
      <c r="R1584" s="63"/>
      <c r="S1584" s="63"/>
      <c r="T1584" s="63"/>
      <c r="U1584" s="63"/>
      <c r="X1584" s="63"/>
      <c r="Y1584" s="63"/>
      <c r="Z1584" s="63"/>
      <c r="AA1584" s="63"/>
      <c r="AB1584" s="63"/>
      <c r="AC1584" s="63"/>
      <c r="AD1584" s="63"/>
      <c r="AE1584" s="110"/>
      <c r="AF1584" s="63"/>
      <c r="AG1584" s="63"/>
      <c r="AH1584" s="63"/>
      <c r="AI1584" s="63"/>
      <c r="AJ1584" s="63"/>
      <c r="AK1584" s="63"/>
      <c r="AL1584" s="63"/>
      <c r="AM1584" s="63"/>
      <c r="AN1584" s="63"/>
      <c r="AO1584" s="63"/>
      <c r="AP1584" s="63"/>
      <c r="AQ1584" s="63"/>
      <c r="AT1584" s="63"/>
      <c r="AU1584" s="63"/>
      <c r="AV1584" s="63"/>
      <c r="AW1584" s="63"/>
      <c r="AX1584" s="63"/>
      <c r="AY1584" s="63"/>
      <c r="AZ1584" s="63"/>
      <c r="BA1584" s="63"/>
      <c r="BB1584" s="63"/>
      <c r="BC1584" s="63"/>
      <c r="BD1584" s="63"/>
      <c r="BE1584" s="63"/>
      <c r="BF1584" s="63"/>
      <c r="BG1584" s="63"/>
      <c r="BH1584" s="63"/>
      <c r="BI1584" s="63"/>
      <c r="BJ1584" s="63"/>
      <c r="BK1584" s="63"/>
      <c r="BL1584" s="63"/>
      <c r="BM1584" s="63"/>
      <c r="BN1584" s="63"/>
      <c r="BO1584" s="63"/>
      <c r="BR1584" s="63"/>
      <c r="BS1584" s="63"/>
      <c r="BT1584" s="63"/>
      <c r="BU1584" s="63"/>
      <c r="BV1584" s="63"/>
      <c r="BW1584" s="63"/>
      <c r="BX1584" s="63"/>
      <c r="BY1584" s="63"/>
      <c r="BZ1584" s="63"/>
      <c r="CA1584" s="63"/>
      <c r="CB1584" s="63"/>
      <c r="CC1584" s="63"/>
    </row>
    <row r="1585" spans="1:82" x14ac:dyDescent="0.35">
      <c r="A1585" s="97"/>
      <c r="B1585" s="82"/>
      <c r="C1585" s="82"/>
      <c r="D1585" s="82"/>
      <c r="E1585" s="82"/>
      <c r="F1585" s="63"/>
      <c r="G1585" s="63"/>
      <c r="H1585" s="63"/>
      <c r="I1585" s="63"/>
      <c r="J1585" s="63"/>
      <c r="K1585" s="63"/>
      <c r="L1585" s="63"/>
      <c r="M1585" s="63"/>
      <c r="N1585" s="63"/>
      <c r="O1585" s="63"/>
      <c r="P1585" s="63"/>
      <c r="Q1585" s="63"/>
      <c r="R1585" s="63"/>
      <c r="S1585" s="63"/>
      <c r="T1585" s="63"/>
      <c r="U1585" s="63"/>
      <c r="X1585" s="63"/>
      <c r="Y1585" s="63"/>
      <c r="Z1585" s="63"/>
      <c r="AA1585" s="63"/>
      <c r="AB1585" s="63"/>
      <c r="AC1585" s="63"/>
      <c r="AD1585" s="63"/>
      <c r="AE1585" s="110"/>
      <c r="AF1585" s="63"/>
      <c r="AG1585" s="63"/>
      <c r="AH1585" s="63"/>
      <c r="AI1585" s="63"/>
      <c r="AJ1585" s="63"/>
      <c r="AK1585" s="63"/>
      <c r="AL1585" s="63"/>
      <c r="AM1585" s="63"/>
      <c r="AN1585" s="63"/>
      <c r="AO1585" s="63"/>
      <c r="AP1585" s="63"/>
      <c r="AQ1585" s="63"/>
      <c r="AT1585" s="63"/>
      <c r="AU1585" s="63"/>
      <c r="AV1585" s="63"/>
      <c r="AW1585" s="63"/>
      <c r="AX1585" s="63"/>
      <c r="AY1585" s="63"/>
      <c r="AZ1585" s="63"/>
      <c r="BA1585" s="63"/>
      <c r="BB1585" s="63"/>
      <c r="BC1585" s="63"/>
      <c r="BD1585" s="63"/>
      <c r="BE1585" s="63"/>
      <c r="BF1585" s="63"/>
      <c r="BG1585" s="63"/>
      <c r="BH1585" s="63"/>
      <c r="BI1585" s="63"/>
      <c r="BJ1585" s="63"/>
      <c r="BK1585" s="63"/>
      <c r="BL1585" s="63"/>
      <c r="BM1585" s="63"/>
      <c r="BN1585" s="63"/>
      <c r="BO1585" s="63"/>
      <c r="BR1585" s="63"/>
      <c r="BS1585" s="63"/>
      <c r="BT1585" s="63"/>
      <c r="BU1585" s="63"/>
      <c r="BV1585" s="63"/>
      <c r="BW1585" s="63"/>
      <c r="BX1585" s="63"/>
      <c r="BY1585" s="63"/>
      <c r="BZ1585" s="63"/>
      <c r="CA1585" s="63"/>
      <c r="CB1585" s="63"/>
      <c r="CC1585" s="63"/>
    </row>
    <row r="1586" spans="1:82" x14ac:dyDescent="0.35">
      <c r="A1586" s="97"/>
      <c r="B1586" s="82"/>
      <c r="C1586" s="82"/>
      <c r="D1586" s="82"/>
      <c r="E1586" s="82"/>
      <c r="F1586" s="63"/>
      <c r="G1586" s="63"/>
      <c r="H1586" s="63"/>
      <c r="I1586" s="63"/>
      <c r="J1586" s="63"/>
      <c r="K1586" s="63"/>
      <c r="L1586" s="63"/>
      <c r="M1586" s="63"/>
      <c r="N1586" s="63"/>
      <c r="O1586" s="63"/>
      <c r="P1586" s="63"/>
      <c r="Q1586" s="63"/>
      <c r="R1586" s="63"/>
      <c r="S1586" s="63"/>
      <c r="T1586" s="63"/>
      <c r="U1586" s="63"/>
      <c r="X1586" s="63"/>
      <c r="Y1586" s="63"/>
      <c r="Z1586" s="63"/>
      <c r="AA1586" s="63"/>
      <c r="AB1586" s="63"/>
      <c r="AC1586" s="63"/>
      <c r="AD1586" s="63"/>
      <c r="AE1586" s="110"/>
      <c r="AF1586" s="63"/>
      <c r="AG1586" s="63"/>
      <c r="AH1586" s="63"/>
      <c r="AI1586" s="63"/>
      <c r="AJ1586" s="63"/>
      <c r="AK1586" s="63"/>
      <c r="AL1586" s="63"/>
      <c r="AM1586" s="63"/>
      <c r="AN1586" s="63"/>
      <c r="AO1586" s="63"/>
      <c r="AP1586" s="63"/>
      <c r="AQ1586" s="63"/>
      <c r="AT1586" s="63"/>
      <c r="AU1586" s="63"/>
      <c r="AV1586" s="63"/>
      <c r="AW1586" s="63"/>
      <c r="AX1586" s="63"/>
      <c r="AY1586" s="63"/>
      <c r="AZ1586" s="63"/>
      <c r="BA1586" s="63"/>
      <c r="BB1586" s="63"/>
      <c r="BC1586" s="63"/>
      <c r="BD1586" s="63"/>
      <c r="BE1586" s="63"/>
      <c r="BF1586" s="63"/>
      <c r="BG1586" s="63"/>
      <c r="BH1586" s="63"/>
      <c r="BI1586" s="63"/>
      <c r="BJ1586" s="63"/>
      <c r="BK1586" s="63"/>
      <c r="BL1586" s="63"/>
      <c r="BM1586" s="63"/>
      <c r="BN1586" s="63"/>
      <c r="BO1586" s="63"/>
      <c r="BR1586" s="63"/>
      <c r="BS1586" s="63"/>
      <c r="BT1586" s="63"/>
      <c r="BU1586" s="63"/>
      <c r="BV1586" s="63"/>
      <c r="BW1586" s="63"/>
      <c r="BX1586" s="63"/>
      <c r="BY1586" s="63"/>
      <c r="BZ1586" s="63"/>
      <c r="CA1586" s="63"/>
      <c r="CB1586" s="63"/>
      <c r="CC1586" s="63"/>
    </row>
    <row r="1587" spans="1:82" x14ac:dyDescent="0.35">
      <c r="A1587" s="97"/>
      <c r="B1587" s="82"/>
      <c r="C1587" s="82"/>
      <c r="D1587" s="82"/>
      <c r="E1587" s="82"/>
      <c r="F1587" s="63"/>
      <c r="G1587" s="63"/>
      <c r="H1587" s="63"/>
      <c r="I1587" s="63"/>
      <c r="J1587" s="63"/>
      <c r="K1587" s="63"/>
      <c r="L1587" s="63"/>
      <c r="M1587" s="63"/>
      <c r="N1587" s="63"/>
      <c r="O1587" s="63"/>
      <c r="P1587" s="63"/>
      <c r="Q1587" s="63"/>
      <c r="R1587" s="63"/>
      <c r="S1587" s="63"/>
      <c r="T1587" s="63"/>
      <c r="U1587" s="63"/>
      <c r="X1587" s="63"/>
      <c r="Y1587" s="63"/>
      <c r="Z1587" s="63"/>
      <c r="AA1587" s="63"/>
      <c r="AB1587" s="63"/>
      <c r="AC1587" s="63"/>
      <c r="AD1587" s="63"/>
      <c r="AE1587" s="110"/>
      <c r="AF1587" s="63"/>
      <c r="AG1587" s="63"/>
      <c r="AH1587" s="63"/>
      <c r="AI1587" s="63"/>
      <c r="AJ1587" s="63"/>
      <c r="AK1587" s="63"/>
      <c r="AL1587" s="63"/>
      <c r="AM1587" s="63"/>
      <c r="AN1587" s="63"/>
      <c r="AO1587" s="63"/>
      <c r="AP1587" s="63"/>
      <c r="AQ1587" s="63"/>
      <c r="AT1587" s="63"/>
      <c r="AU1587" s="63"/>
      <c r="AV1587" s="63"/>
      <c r="AW1587" s="63"/>
      <c r="AX1587" s="63"/>
      <c r="AY1587" s="63"/>
      <c r="AZ1587" s="63"/>
      <c r="BA1587" s="63"/>
      <c r="BB1587" s="63"/>
      <c r="BC1587" s="63"/>
      <c r="BD1587" s="63"/>
      <c r="BE1587" s="63"/>
      <c r="BF1587" s="63"/>
      <c r="BG1587" s="63"/>
      <c r="BH1587" s="63"/>
      <c r="BI1587" s="63"/>
      <c r="BJ1587" s="63"/>
      <c r="BK1587" s="63"/>
      <c r="BL1587" s="63"/>
      <c r="BM1587" s="63"/>
      <c r="BN1587" s="63"/>
      <c r="BO1587" s="63"/>
      <c r="BR1587" s="63"/>
      <c r="BS1587" s="63"/>
      <c r="BT1587" s="63"/>
      <c r="BU1587" s="63"/>
      <c r="BV1587" s="63"/>
      <c r="BW1587" s="63"/>
      <c r="BX1587" s="63"/>
      <c r="BY1587" s="63"/>
      <c r="BZ1587" s="63"/>
      <c r="CA1587" s="63"/>
      <c r="CB1587" s="63"/>
      <c r="CC1587" s="63"/>
    </row>
    <row r="1588" spans="1:82" x14ac:dyDescent="0.35">
      <c r="A1588" s="97"/>
      <c r="B1588" s="82"/>
      <c r="C1588" s="82"/>
      <c r="D1588" s="82"/>
      <c r="E1588" s="82"/>
      <c r="F1588" s="63"/>
      <c r="G1588" s="63"/>
      <c r="H1588" s="63"/>
      <c r="I1588" s="63"/>
      <c r="J1588" s="63"/>
      <c r="K1588" s="63"/>
      <c r="L1588" s="63"/>
      <c r="M1588" s="63"/>
      <c r="N1588" s="63"/>
      <c r="O1588" s="63"/>
      <c r="P1588" s="63"/>
      <c r="Q1588" s="63"/>
      <c r="R1588" s="63"/>
      <c r="S1588" s="63"/>
      <c r="T1588" s="63"/>
      <c r="U1588" s="63"/>
      <c r="X1588" s="63"/>
      <c r="Y1588" s="63"/>
      <c r="Z1588" s="63"/>
      <c r="AA1588" s="63"/>
      <c r="AB1588" s="63"/>
      <c r="AC1588" s="63"/>
      <c r="AD1588" s="63"/>
      <c r="AE1588" s="110"/>
      <c r="AF1588" s="63"/>
      <c r="AG1588" s="63"/>
      <c r="AH1588" s="63"/>
      <c r="AI1588" s="63"/>
      <c r="AJ1588" s="63"/>
      <c r="AK1588" s="63"/>
      <c r="AL1588" s="63"/>
      <c r="AM1588" s="63"/>
      <c r="AN1588" s="63"/>
      <c r="AO1588" s="63"/>
      <c r="AP1588" s="63"/>
      <c r="AQ1588" s="63"/>
      <c r="AT1588" s="63"/>
      <c r="AU1588" s="63"/>
      <c r="AV1588" s="63"/>
      <c r="AW1588" s="63"/>
      <c r="AX1588" s="63"/>
      <c r="AY1588" s="63"/>
      <c r="AZ1588" s="63"/>
      <c r="BA1588" s="63"/>
      <c r="BB1588" s="63"/>
      <c r="BC1588" s="63"/>
      <c r="BD1588" s="63"/>
      <c r="BE1588" s="63"/>
      <c r="BF1588" s="63"/>
      <c r="BG1588" s="63"/>
      <c r="BH1588" s="63"/>
      <c r="BI1588" s="63"/>
      <c r="BJ1588" s="63"/>
      <c r="BK1588" s="63"/>
      <c r="BL1588" s="63"/>
      <c r="BM1588" s="63"/>
      <c r="BN1588" s="63"/>
      <c r="BO1588" s="63"/>
      <c r="BR1588" s="63"/>
      <c r="BS1588" s="63"/>
      <c r="BT1588" s="63"/>
      <c r="BU1588" s="63"/>
      <c r="BV1588" s="63"/>
      <c r="BW1588" s="63"/>
      <c r="BX1588" s="63"/>
      <c r="BY1588" s="63"/>
      <c r="BZ1588" s="63"/>
      <c r="CA1588" s="63"/>
      <c r="CB1588" s="63"/>
      <c r="CC1588" s="63"/>
    </row>
    <row r="1589" spans="1:82" x14ac:dyDescent="0.35">
      <c r="A1589" s="97"/>
      <c r="B1589" s="82"/>
      <c r="C1589" s="82"/>
      <c r="D1589" s="82"/>
      <c r="E1589" s="82"/>
      <c r="F1589" s="63"/>
      <c r="G1589" s="63"/>
      <c r="H1589" s="63"/>
      <c r="I1589" s="63"/>
      <c r="J1589" s="63"/>
      <c r="K1589" s="63"/>
      <c r="L1589" s="63"/>
      <c r="M1589" s="63"/>
      <c r="N1589" s="63"/>
      <c r="O1589" s="63"/>
      <c r="P1589" s="63"/>
      <c r="Q1589" s="63"/>
      <c r="R1589" s="63"/>
      <c r="S1589" s="63"/>
      <c r="T1589" s="63"/>
      <c r="U1589" s="63"/>
      <c r="X1589" s="63"/>
      <c r="Y1589" s="63"/>
      <c r="Z1589" s="63"/>
      <c r="AA1589" s="63"/>
      <c r="AB1589" s="63"/>
      <c r="AC1589" s="63"/>
      <c r="AD1589" s="63"/>
      <c r="AE1589" s="110"/>
      <c r="AF1589" s="63"/>
      <c r="AG1589" s="63"/>
      <c r="AH1589" s="63"/>
      <c r="AI1589" s="63"/>
      <c r="AJ1589" s="63"/>
      <c r="AK1589" s="63"/>
      <c r="AL1589" s="63"/>
      <c r="AM1589" s="63"/>
      <c r="AN1589" s="63"/>
      <c r="AO1589" s="63"/>
      <c r="AP1589" s="63"/>
      <c r="AQ1589" s="63"/>
      <c r="AT1589" s="63"/>
      <c r="AU1589" s="63"/>
      <c r="AV1589" s="63"/>
      <c r="AW1589" s="63"/>
      <c r="AX1589" s="63"/>
      <c r="AY1589" s="63"/>
      <c r="AZ1589" s="63"/>
      <c r="BA1589" s="63"/>
      <c r="BB1589" s="63"/>
      <c r="BC1589" s="63"/>
      <c r="BD1589" s="63"/>
      <c r="BE1589" s="63"/>
      <c r="BF1589" s="63"/>
      <c r="BG1589" s="63"/>
      <c r="BH1589" s="63"/>
      <c r="BI1589" s="63"/>
      <c r="BJ1589" s="63"/>
      <c r="BK1589" s="63"/>
      <c r="BL1589" s="63"/>
      <c r="BM1589" s="63"/>
      <c r="BN1589" s="63"/>
      <c r="BO1589" s="63"/>
      <c r="BR1589" s="63"/>
      <c r="BS1589" s="63"/>
      <c r="BT1589" s="63"/>
      <c r="BU1589" s="63"/>
      <c r="BV1589" s="63"/>
      <c r="BW1589" s="63"/>
      <c r="BX1589" s="63"/>
      <c r="BY1589" s="63"/>
      <c r="BZ1589" s="63"/>
      <c r="CA1589" s="63"/>
      <c r="CB1589" s="63"/>
      <c r="CC1589" s="63"/>
    </row>
    <row r="1590" spans="1:82" x14ac:dyDescent="0.35">
      <c r="A1590" s="97"/>
      <c r="B1590" s="82"/>
      <c r="C1590" s="82"/>
      <c r="D1590" s="82"/>
      <c r="E1590" s="82"/>
      <c r="F1590" s="63"/>
      <c r="G1590" s="63"/>
      <c r="H1590" s="63"/>
      <c r="I1590" s="63"/>
      <c r="J1590" s="63"/>
      <c r="K1590" s="63"/>
      <c r="L1590" s="63"/>
      <c r="M1590" s="63"/>
      <c r="N1590" s="63"/>
      <c r="O1590" s="63"/>
      <c r="P1590" s="63"/>
      <c r="Q1590" s="63"/>
      <c r="R1590" s="63"/>
      <c r="S1590" s="63"/>
      <c r="T1590" s="63"/>
      <c r="U1590" s="63"/>
      <c r="X1590" s="63"/>
      <c r="Y1590" s="63"/>
      <c r="Z1590" s="63"/>
      <c r="AA1590" s="63"/>
      <c r="AB1590" s="63"/>
      <c r="AC1590" s="63"/>
      <c r="AD1590" s="63"/>
      <c r="AE1590" s="110"/>
      <c r="AF1590" s="63"/>
      <c r="AG1590" s="63"/>
      <c r="AH1590" s="63"/>
      <c r="AI1590" s="63"/>
      <c r="AJ1590" s="63"/>
      <c r="AK1590" s="63"/>
      <c r="AL1590" s="63"/>
      <c r="AM1590" s="63"/>
      <c r="AN1590" s="63"/>
      <c r="AO1590" s="63"/>
      <c r="AP1590" s="63"/>
      <c r="AQ1590" s="63"/>
      <c r="AT1590" s="63"/>
      <c r="AU1590" s="63"/>
      <c r="AV1590" s="63"/>
      <c r="AW1590" s="63"/>
      <c r="AX1590" s="63"/>
      <c r="AY1590" s="63"/>
      <c r="AZ1590" s="63"/>
      <c r="BA1590" s="63"/>
      <c r="BB1590" s="63"/>
      <c r="BC1590" s="63"/>
      <c r="BD1590" s="63"/>
      <c r="BE1590" s="63"/>
      <c r="BF1590" s="63"/>
      <c r="BG1590" s="63"/>
      <c r="BH1590" s="63"/>
      <c r="BI1590" s="63"/>
      <c r="BJ1590" s="63"/>
      <c r="BK1590" s="63"/>
      <c r="BL1590" s="63"/>
      <c r="BM1590" s="63"/>
      <c r="BN1590" s="63"/>
      <c r="BO1590" s="63"/>
      <c r="BR1590" s="63"/>
      <c r="BS1590" s="63"/>
      <c r="BT1590" s="63"/>
      <c r="BU1590" s="63"/>
      <c r="BV1590" s="63"/>
      <c r="BW1590" s="63"/>
      <c r="BX1590" s="63"/>
      <c r="BY1590" s="63"/>
      <c r="BZ1590" s="63"/>
      <c r="CA1590" s="63"/>
      <c r="CB1590" s="63"/>
      <c r="CC1590" s="63"/>
    </row>
    <row r="1591" spans="1:82" x14ac:dyDescent="0.35">
      <c r="A1591" s="97"/>
      <c r="B1591" s="82"/>
      <c r="C1591" s="82"/>
      <c r="D1591" s="82"/>
      <c r="E1591" s="82"/>
      <c r="F1591" s="63"/>
      <c r="G1591" s="63"/>
      <c r="H1591" s="63"/>
      <c r="I1591" s="63"/>
      <c r="J1591" s="63"/>
      <c r="K1591" s="63"/>
      <c r="L1591" s="63"/>
      <c r="M1591" s="63"/>
      <c r="N1591" s="63"/>
      <c r="O1591" s="63"/>
      <c r="P1591" s="63"/>
      <c r="Q1591" s="63"/>
      <c r="R1591" s="63"/>
      <c r="S1591" s="63"/>
      <c r="T1591" s="63"/>
      <c r="U1591" s="63"/>
      <c r="X1591" s="63"/>
      <c r="Y1591" s="63"/>
      <c r="Z1591" s="63"/>
      <c r="AA1591" s="63"/>
      <c r="AB1591" s="63"/>
      <c r="AC1591" s="63"/>
      <c r="AD1591" s="63"/>
      <c r="AE1591" s="110"/>
      <c r="AF1591" s="63"/>
      <c r="AG1591" s="63"/>
      <c r="AH1591" s="63"/>
      <c r="AI1591" s="63"/>
      <c r="AJ1591" s="63"/>
      <c r="AK1591" s="63"/>
      <c r="AL1591" s="63"/>
      <c r="AM1591" s="63"/>
      <c r="AN1591" s="63"/>
      <c r="AO1591" s="63"/>
      <c r="AP1591" s="63"/>
      <c r="AQ1591" s="63"/>
      <c r="AT1591" s="63"/>
      <c r="AU1591" s="63"/>
      <c r="AV1591" s="63"/>
      <c r="AW1591" s="63"/>
      <c r="AX1591" s="63"/>
      <c r="AY1591" s="63"/>
      <c r="AZ1591" s="63"/>
      <c r="BA1591" s="63"/>
      <c r="BB1591" s="63"/>
      <c r="BC1591" s="63"/>
      <c r="BD1591" s="63"/>
      <c r="BE1591" s="63"/>
      <c r="BF1591" s="63"/>
      <c r="BG1591" s="63"/>
      <c r="BH1591" s="63"/>
      <c r="BI1591" s="63"/>
      <c r="BJ1591" s="63"/>
      <c r="BK1591" s="63"/>
      <c r="BL1591" s="63"/>
      <c r="BM1591" s="63"/>
      <c r="BN1591" s="63"/>
      <c r="BO1591" s="63"/>
      <c r="BR1591" s="63"/>
      <c r="BS1591" s="63"/>
      <c r="BT1591" s="63"/>
      <c r="BU1591" s="63"/>
      <c r="BV1591" s="63"/>
      <c r="BW1591" s="63"/>
      <c r="BX1591" s="63"/>
      <c r="BY1591" s="63"/>
      <c r="BZ1591" s="63"/>
      <c r="CA1591" s="63"/>
      <c r="CB1591" s="63"/>
      <c r="CC1591" s="63"/>
    </row>
    <row r="1592" spans="1:82" x14ac:dyDescent="0.35">
      <c r="A1592" s="97"/>
      <c r="B1592" s="82"/>
      <c r="C1592" s="82"/>
      <c r="D1592" s="82"/>
      <c r="E1592" s="82"/>
      <c r="F1592" s="63"/>
      <c r="G1592" s="63"/>
      <c r="H1592" s="63"/>
      <c r="I1592" s="63"/>
      <c r="J1592" s="63"/>
      <c r="K1592" s="63"/>
      <c r="L1592" s="63"/>
      <c r="M1592" s="63"/>
      <c r="N1592" s="63"/>
      <c r="O1592" s="63"/>
      <c r="P1592" s="63"/>
      <c r="Q1592" s="63"/>
      <c r="R1592" s="63"/>
      <c r="S1592" s="63"/>
      <c r="T1592" s="63"/>
      <c r="U1592" s="63"/>
      <c r="X1592" s="63"/>
      <c r="Y1592" s="63"/>
      <c r="Z1592" s="63"/>
      <c r="AA1592" s="63"/>
      <c r="AB1592" s="63"/>
      <c r="AC1592" s="63"/>
      <c r="AD1592" s="63"/>
      <c r="AE1592" s="110"/>
      <c r="AF1592" s="63"/>
      <c r="AG1592" s="63"/>
      <c r="AH1592" s="63"/>
      <c r="AI1592" s="63"/>
      <c r="AJ1592" s="63"/>
      <c r="AK1592" s="63"/>
      <c r="AL1592" s="63"/>
      <c r="AM1592" s="63"/>
      <c r="AN1592" s="63"/>
      <c r="AO1592" s="63"/>
      <c r="AP1592" s="63"/>
      <c r="AQ1592" s="63"/>
      <c r="AT1592" s="63"/>
      <c r="AU1592" s="63"/>
      <c r="AV1592" s="63"/>
      <c r="AW1592" s="63"/>
      <c r="AX1592" s="63"/>
      <c r="AY1592" s="63"/>
      <c r="AZ1592" s="63"/>
      <c r="BA1592" s="63"/>
      <c r="BB1592" s="63"/>
      <c r="BC1592" s="63"/>
      <c r="BD1592" s="63"/>
      <c r="BE1592" s="63"/>
      <c r="BF1592" s="63"/>
      <c r="BG1592" s="63"/>
      <c r="BH1592" s="63"/>
      <c r="BI1592" s="63"/>
      <c r="BJ1592" s="63"/>
      <c r="BK1592" s="63"/>
      <c r="BL1592" s="63"/>
      <c r="BM1592" s="63"/>
      <c r="BN1592" s="63"/>
      <c r="BO1592" s="63"/>
      <c r="BR1592" s="63"/>
      <c r="BS1592" s="63"/>
      <c r="BT1592" s="63"/>
      <c r="BU1592" s="63"/>
      <c r="BV1592" s="63"/>
      <c r="BW1592" s="63"/>
      <c r="BX1592" s="63"/>
      <c r="BY1592" s="63"/>
      <c r="BZ1592" s="63"/>
      <c r="CA1592" s="63"/>
      <c r="CB1592" s="63"/>
      <c r="CC1592" s="63"/>
    </row>
    <row r="1593" spans="1:82" x14ac:dyDescent="0.35">
      <c r="A1593" s="97"/>
      <c r="B1593" s="82"/>
      <c r="C1593" s="82"/>
      <c r="D1593" s="82"/>
      <c r="E1593" s="82"/>
      <c r="F1593" s="63"/>
      <c r="G1593" s="63"/>
      <c r="H1593" s="63"/>
      <c r="I1593" s="63"/>
      <c r="J1593" s="63"/>
      <c r="K1593" s="63"/>
      <c r="L1593" s="63"/>
      <c r="M1593" s="63"/>
      <c r="N1593" s="63"/>
      <c r="O1593" s="63"/>
      <c r="P1593" s="63"/>
      <c r="Q1593" s="63"/>
      <c r="R1593" s="63"/>
      <c r="S1593" s="63"/>
      <c r="T1593" s="63"/>
      <c r="U1593" s="63"/>
      <c r="X1593" s="63"/>
      <c r="Y1593" s="63"/>
      <c r="Z1593" s="63"/>
      <c r="AA1593" s="63"/>
      <c r="AB1593" s="63"/>
      <c r="AC1593" s="63"/>
      <c r="AD1593" s="63"/>
      <c r="AE1593" s="110"/>
      <c r="AF1593" s="63"/>
      <c r="AG1593" s="63"/>
      <c r="AH1593" s="63"/>
      <c r="AI1593" s="63"/>
      <c r="AJ1593" s="63"/>
      <c r="AK1593" s="63"/>
      <c r="AL1593" s="63"/>
      <c r="AM1593" s="63"/>
      <c r="AN1593" s="63"/>
      <c r="AO1593" s="63"/>
      <c r="AP1593" s="63"/>
      <c r="AQ1593" s="63"/>
      <c r="AT1593" s="63"/>
      <c r="AU1593" s="63"/>
      <c r="AV1593" s="63"/>
      <c r="AW1593" s="63"/>
      <c r="AX1593" s="63"/>
      <c r="AY1593" s="63"/>
      <c r="AZ1593" s="63"/>
      <c r="BA1593" s="63"/>
      <c r="BB1593" s="63"/>
      <c r="BC1593" s="63"/>
      <c r="BD1593" s="63"/>
      <c r="BE1593" s="63"/>
      <c r="BF1593" s="63"/>
      <c r="BG1593" s="63"/>
      <c r="BH1593" s="63"/>
      <c r="BI1593" s="63"/>
      <c r="BJ1593" s="63"/>
      <c r="BK1593" s="63"/>
      <c r="BL1593" s="63"/>
      <c r="BM1593" s="63"/>
      <c r="BN1593" s="63"/>
      <c r="BO1593" s="63"/>
      <c r="BR1593" s="63"/>
      <c r="BS1593" s="63"/>
      <c r="BT1593" s="63"/>
      <c r="BU1593" s="63"/>
      <c r="BV1593" s="63"/>
      <c r="BW1593" s="63"/>
      <c r="BX1593" s="63"/>
      <c r="BY1593" s="63"/>
      <c r="BZ1593" s="63"/>
      <c r="CA1593" s="63"/>
      <c r="CB1593" s="63"/>
      <c r="CC1593" s="63"/>
    </row>
    <row r="1594" spans="1:82" x14ac:dyDescent="0.35">
      <c r="A1594" s="97"/>
      <c r="B1594" s="82"/>
      <c r="C1594" s="82"/>
      <c r="D1594" s="82"/>
      <c r="E1594" s="82"/>
      <c r="F1594" s="63"/>
      <c r="G1594" s="63"/>
      <c r="H1594" s="63"/>
      <c r="I1594" s="63"/>
      <c r="J1594" s="63"/>
      <c r="K1594" s="63"/>
      <c r="L1594" s="63"/>
      <c r="M1594" s="63"/>
      <c r="N1594" s="63"/>
      <c r="O1594" s="63"/>
      <c r="P1594" s="63"/>
      <c r="Q1594" s="63"/>
      <c r="R1594" s="63"/>
      <c r="S1594" s="63"/>
      <c r="T1594" s="63"/>
      <c r="U1594" s="63"/>
      <c r="X1594" s="63"/>
      <c r="Y1594" s="63"/>
      <c r="Z1594" s="63"/>
      <c r="AA1594" s="63"/>
      <c r="AB1594" s="63"/>
      <c r="AC1594" s="63"/>
      <c r="AD1594" s="63"/>
      <c r="AE1594" s="110"/>
      <c r="AF1594" s="63"/>
      <c r="AG1594" s="63"/>
      <c r="AH1594" s="63"/>
      <c r="AI1594" s="63"/>
      <c r="AJ1594" s="63"/>
      <c r="AK1594" s="63"/>
      <c r="AL1594" s="63"/>
      <c r="AM1594" s="63"/>
      <c r="AN1594" s="63"/>
      <c r="AO1594" s="63"/>
      <c r="AP1594" s="63"/>
      <c r="AQ1594" s="63"/>
      <c r="AT1594" s="63"/>
      <c r="AU1594" s="63"/>
      <c r="AV1594" s="63"/>
      <c r="AW1594" s="63"/>
      <c r="AX1594" s="63"/>
      <c r="AY1594" s="63"/>
      <c r="AZ1594" s="63"/>
      <c r="BA1594" s="63"/>
      <c r="BB1594" s="63"/>
      <c r="BC1594" s="63"/>
      <c r="BD1594" s="63"/>
      <c r="BE1594" s="63"/>
      <c r="BF1594" s="63"/>
      <c r="BG1594" s="63"/>
      <c r="BH1594" s="63"/>
      <c r="BI1594" s="63"/>
      <c r="BJ1594" s="63"/>
      <c r="BK1594" s="63"/>
      <c r="BL1594" s="63"/>
      <c r="BM1594" s="63"/>
      <c r="BN1594" s="63"/>
      <c r="BO1594" s="63"/>
      <c r="BR1594" s="63"/>
      <c r="BS1594" s="63"/>
      <c r="BT1594" s="63"/>
      <c r="BU1594" s="63"/>
      <c r="BV1594" s="63"/>
      <c r="BW1594" s="63"/>
      <c r="BX1594" s="63"/>
      <c r="BY1594" s="63"/>
      <c r="BZ1594" s="63"/>
      <c r="CA1594" s="63"/>
      <c r="CB1594" s="63"/>
      <c r="CC1594" s="63"/>
    </row>
    <row r="1595" spans="1:82" x14ac:dyDescent="0.35">
      <c r="A1595" s="97"/>
      <c r="B1595" s="82"/>
      <c r="C1595" s="82"/>
      <c r="D1595" s="82"/>
      <c r="E1595" s="82"/>
      <c r="F1595" s="63"/>
      <c r="G1595" s="63"/>
      <c r="H1595" s="63"/>
      <c r="I1595" s="63"/>
      <c r="J1595" s="63"/>
      <c r="K1595" s="63"/>
      <c r="L1595" s="63"/>
      <c r="M1595" s="63"/>
      <c r="N1595" s="63"/>
      <c r="O1595" s="63"/>
      <c r="P1595" s="63"/>
      <c r="Q1595" s="63"/>
      <c r="R1595" s="63"/>
      <c r="S1595" s="63"/>
      <c r="T1595" s="63"/>
      <c r="U1595" s="63"/>
      <c r="X1595" s="63"/>
      <c r="Y1595" s="63"/>
      <c r="Z1595" s="63"/>
      <c r="AA1595" s="63"/>
      <c r="AB1595" s="63"/>
      <c r="AC1595" s="63"/>
      <c r="AD1595" s="63"/>
      <c r="AE1595" s="110"/>
      <c r="AF1595" s="63"/>
      <c r="AG1595" s="63"/>
      <c r="AH1595" s="63"/>
      <c r="AI1595" s="63"/>
      <c r="AJ1595" s="63"/>
      <c r="AK1595" s="63"/>
      <c r="AL1595" s="63"/>
      <c r="AM1595" s="63"/>
      <c r="AN1595" s="63"/>
      <c r="AO1595" s="63"/>
      <c r="AP1595" s="63"/>
      <c r="AQ1595" s="63"/>
      <c r="AT1595" s="63"/>
      <c r="AU1595" s="63"/>
      <c r="AV1595" s="63"/>
      <c r="AW1595" s="63"/>
      <c r="AX1595" s="63"/>
      <c r="AY1595" s="63"/>
      <c r="AZ1595" s="63"/>
      <c r="BA1595" s="63"/>
      <c r="BB1595" s="63"/>
      <c r="BC1595" s="63"/>
      <c r="BD1595" s="63"/>
      <c r="BE1595" s="63"/>
      <c r="BF1595" s="63"/>
      <c r="BG1595" s="63"/>
      <c r="BH1595" s="63"/>
      <c r="BI1595" s="63"/>
      <c r="BJ1595" s="63"/>
      <c r="BK1595" s="63"/>
      <c r="BL1595" s="63"/>
      <c r="BM1595" s="63"/>
      <c r="BN1595" s="63"/>
      <c r="BO1595" s="63"/>
      <c r="BR1595" s="63"/>
      <c r="BS1595" s="63"/>
      <c r="BT1595" s="63"/>
      <c r="BU1595" s="63"/>
      <c r="BV1595" s="63"/>
      <c r="BW1595" s="63"/>
      <c r="BX1595" s="63"/>
      <c r="BY1595" s="63"/>
      <c r="BZ1595" s="63"/>
      <c r="CA1595" s="63"/>
      <c r="CB1595" s="63"/>
      <c r="CC1595" s="63"/>
    </row>
    <row r="1596" spans="1:82" s="100" customFormat="1" x14ac:dyDescent="0.35">
      <c r="A1596" s="98"/>
      <c r="B1596" s="99"/>
      <c r="C1596" s="99"/>
      <c r="D1596" s="99"/>
      <c r="E1596" s="99"/>
      <c r="V1596" s="63"/>
      <c r="W1596" s="63"/>
      <c r="AE1596" s="101"/>
      <c r="AR1596" s="63"/>
      <c r="AS1596" s="63"/>
      <c r="AT1596" s="102"/>
      <c r="BO1596" s="102"/>
      <c r="BP1596" s="63"/>
      <c r="BQ1596" s="63"/>
      <c r="CD1596" s="63"/>
    </row>
    <row r="1597" spans="1:82" s="78" customFormat="1" x14ac:dyDescent="0.35">
      <c r="A1597" s="104"/>
      <c r="B1597" s="105"/>
      <c r="C1597" s="105"/>
      <c r="D1597" s="105"/>
      <c r="E1597" s="105"/>
      <c r="V1597" s="63"/>
      <c r="W1597" s="63"/>
      <c r="AE1597" s="79"/>
      <c r="AR1597" s="63"/>
      <c r="AS1597" s="63"/>
      <c r="AT1597" s="103"/>
      <c r="BO1597" s="103"/>
      <c r="BP1597" s="63"/>
      <c r="BQ1597" s="63"/>
      <c r="CD1597" s="63"/>
    </row>
    <row r="1598" spans="1:82" x14ac:dyDescent="0.35">
      <c r="A1598" s="97"/>
      <c r="B1598" s="82"/>
      <c r="C1598" s="82"/>
      <c r="D1598" s="82"/>
      <c r="E1598" s="82"/>
      <c r="F1598" s="63"/>
      <c r="G1598" s="63"/>
      <c r="H1598" s="63"/>
      <c r="I1598" s="63"/>
      <c r="J1598" s="63"/>
      <c r="K1598" s="63"/>
      <c r="L1598" s="63"/>
      <c r="M1598" s="63"/>
      <c r="N1598" s="63"/>
      <c r="O1598" s="63"/>
      <c r="P1598" s="63"/>
      <c r="Q1598" s="63"/>
      <c r="R1598" s="63"/>
      <c r="S1598" s="63"/>
      <c r="T1598" s="63"/>
      <c r="U1598" s="63"/>
      <c r="X1598" s="63"/>
      <c r="Y1598" s="63"/>
      <c r="Z1598" s="63"/>
      <c r="AA1598" s="63"/>
      <c r="AB1598" s="63"/>
      <c r="AC1598" s="63"/>
      <c r="AD1598" s="63"/>
      <c r="AE1598" s="110"/>
      <c r="AF1598" s="63"/>
      <c r="AG1598" s="63"/>
      <c r="AH1598" s="63"/>
      <c r="AI1598" s="63"/>
      <c r="AJ1598" s="63"/>
      <c r="AK1598" s="63"/>
      <c r="AL1598" s="63"/>
      <c r="AM1598" s="63"/>
      <c r="AN1598" s="63"/>
      <c r="AO1598" s="63"/>
      <c r="AP1598" s="63"/>
      <c r="AQ1598" s="63"/>
      <c r="AT1598" s="63"/>
      <c r="AU1598" s="63"/>
      <c r="AV1598" s="63"/>
      <c r="AW1598" s="63"/>
      <c r="AX1598" s="63"/>
      <c r="AY1598" s="63"/>
      <c r="AZ1598" s="63"/>
      <c r="BA1598" s="63"/>
      <c r="BB1598" s="63"/>
      <c r="BC1598" s="63"/>
      <c r="BD1598" s="63"/>
      <c r="BE1598" s="63"/>
      <c r="BF1598" s="63"/>
      <c r="BG1598" s="63"/>
      <c r="BH1598" s="63"/>
      <c r="BI1598" s="63"/>
      <c r="BJ1598" s="63"/>
      <c r="BK1598" s="63"/>
      <c r="BL1598" s="63"/>
      <c r="BM1598" s="63"/>
      <c r="BN1598" s="63"/>
      <c r="BO1598" s="63"/>
      <c r="BR1598" s="63"/>
      <c r="BS1598" s="63"/>
      <c r="BT1598" s="63"/>
      <c r="BU1598" s="63"/>
      <c r="BV1598" s="63"/>
      <c r="BW1598" s="63"/>
      <c r="BX1598" s="63"/>
      <c r="BY1598" s="63"/>
      <c r="BZ1598" s="63"/>
      <c r="CA1598" s="63"/>
      <c r="CB1598" s="63"/>
      <c r="CC1598" s="63"/>
    </row>
    <row r="1599" spans="1:82" x14ac:dyDescent="0.35">
      <c r="A1599" s="97"/>
      <c r="B1599" s="82"/>
      <c r="C1599" s="82"/>
      <c r="D1599" s="82"/>
      <c r="E1599" s="82"/>
      <c r="F1599" s="63"/>
      <c r="G1599" s="63"/>
      <c r="H1599" s="63"/>
      <c r="I1599" s="63"/>
      <c r="J1599" s="63"/>
      <c r="K1599" s="63"/>
      <c r="L1599" s="63"/>
      <c r="M1599" s="63"/>
      <c r="N1599" s="63"/>
      <c r="O1599" s="63"/>
      <c r="P1599" s="63"/>
      <c r="Q1599" s="63"/>
      <c r="R1599" s="63"/>
      <c r="S1599" s="63"/>
      <c r="T1599" s="63"/>
      <c r="U1599" s="63"/>
      <c r="X1599" s="63"/>
      <c r="Y1599" s="63"/>
      <c r="Z1599" s="63"/>
      <c r="AA1599" s="63"/>
      <c r="AB1599" s="63"/>
      <c r="AC1599" s="63"/>
      <c r="AD1599" s="63"/>
      <c r="AE1599" s="110"/>
      <c r="AF1599" s="63"/>
      <c r="AG1599" s="63"/>
      <c r="AH1599" s="63"/>
      <c r="AI1599" s="63"/>
      <c r="AJ1599" s="63"/>
      <c r="AK1599" s="63"/>
      <c r="AL1599" s="63"/>
      <c r="AM1599" s="63"/>
      <c r="AN1599" s="63"/>
      <c r="AO1599" s="63"/>
      <c r="AP1599" s="63"/>
      <c r="AQ1599" s="63"/>
      <c r="AT1599" s="63"/>
      <c r="AU1599" s="63"/>
      <c r="AV1599" s="63"/>
      <c r="AW1599" s="63"/>
      <c r="AX1599" s="63"/>
      <c r="AY1599" s="63"/>
      <c r="AZ1599" s="63"/>
      <c r="BA1599" s="63"/>
      <c r="BB1599" s="63"/>
      <c r="BC1599" s="63"/>
      <c r="BD1599" s="63"/>
      <c r="BE1599" s="63"/>
      <c r="BF1599" s="63"/>
      <c r="BG1599" s="63"/>
      <c r="BH1599" s="63"/>
      <c r="BI1599" s="63"/>
      <c r="BJ1599" s="63"/>
      <c r="BK1599" s="63"/>
      <c r="BL1599" s="63"/>
      <c r="BM1599" s="63"/>
      <c r="BN1599" s="63"/>
      <c r="BO1599" s="63"/>
      <c r="BR1599" s="63"/>
      <c r="BS1599" s="63"/>
      <c r="BT1599" s="63"/>
      <c r="BU1599" s="63"/>
      <c r="BV1599" s="63"/>
      <c r="BW1599" s="63"/>
      <c r="BX1599" s="63"/>
      <c r="BY1599" s="63"/>
      <c r="BZ1599" s="63"/>
      <c r="CA1599" s="63"/>
      <c r="CB1599" s="63"/>
      <c r="CC1599" s="63"/>
    </row>
    <row r="1600" spans="1:82" x14ac:dyDescent="0.35">
      <c r="A1600" s="97"/>
      <c r="B1600" s="82"/>
      <c r="C1600" s="82"/>
      <c r="D1600" s="82"/>
      <c r="E1600" s="82"/>
      <c r="F1600" s="63"/>
      <c r="G1600" s="63"/>
      <c r="H1600" s="63"/>
      <c r="I1600" s="63"/>
      <c r="J1600" s="63"/>
      <c r="K1600" s="63"/>
      <c r="L1600" s="63"/>
      <c r="M1600" s="63"/>
      <c r="N1600" s="63"/>
      <c r="O1600" s="63"/>
      <c r="P1600" s="63"/>
      <c r="Q1600" s="63"/>
      <c r="R1600" s="63"/>
      <c r="S1600" s="63"/>
      <c r="T1600" s="63"/>
      <c r="U1600" s="63"/>
      <c r="X1600" s="63"/>
      <c r="Y1600" s="63"/>
      <c r="Z1600" s="63"/>
      <c r="AA1600" s="63"/>
      <c r="AB1600" s="63"/>
      <c r="AC1600" s="63"/>
      <c r="AD1600" s="63"/>
      <c r="AE1600" s="110"/>
      <c r="AF1600" s="63"/>
      <c r="AG1600" s="63"/>
      <c r="AH1600" s="63"/>
      <c r="AI1600" s="63"/>
      <c r="AJ1600" s="63"/>
      <c r="AK1600" s="63"/>
      <c r="AL1600" s="63"/>
      <c r="AM1600" s="63"/>
      <c r="AN1600" s="63"/>
      <c r="AO1600" s="63"/>
      <c r="AP1600" s="63"/>
      <c r="AQ1600" s="63"/>
      <c r="AT1600" s="63"/>
      <c r="AU1600" s="63"/>
      <c r="AV1600" s="63"/>
      <c r="AW1600" s="63"/>
      <c r="AX1600" s="63"/>
      <c r="AY1600" s="63"/>
      <c r="AZ1600" s="63"/>
      <c r="BA1600" s="63"/>
      <c r="BB1600" s="63"/>
      <c r="BC1600" s="63"/>
      <c r="BD1600" s="63"/>
      <c r="BE1600" s="63"/>
      <c r="BF1600" s="63"/>
      <c r="BG1600" s="63"/>
      <c r="BH1600" s="63"/>
      <c r="BI1600" s="63"/>
      <c r="BJ1600" s="63"/>
      <c r="BK1600" s="63"/>
      <c r="BL1600" s="63"/>
      <c r="BM1600" s="63"/>
      <c r="BN1600" s="63"/>
      <c r="BO1600" s="63"/>
      <c r="BR1600" s="63"/>
      <c r="BS1600" s="63"/>
      <c r="BT1600" s="63"/>
      <c r="BU1600" s="63"/>
      <c r="BV1600" s="63"/>
      <c r="BW1600" s="63"/>
      <c r="BX1600" s="63"/>
      <c r="BY1600" s="63"/>
      <c r="BZ1600" s="63"/>
      <c r="CA1600" s="63"/>
      <c r="CB1600" s="63"/>
      <c r="CC1600" s="63"/>
    </row>
    <row r="1601" spans="1:81" x14ac:dyDescent="0.35">
      <c r="A1601" s="97"/>
      <c r="B1601" s="82"/>
      <c r="C1601" s="82"/>
      <c r="D1601" s="82"/>
      <c r="E1601" s="82"/>
      <c r="F1601" s="63"/>
      <c r="G1601" s="63"/>
      <c r="H1601" s="63"/>
      <c r="I1601" s="63"/>
      <c r="J1601" s="63"/>
      <c r="K1601" s="63"/>
      <c r="L1601" s="63"/>
      <c r="M1601" s="63"/>
      <c r="N1601" s="63"/>
      <c r="O1601" s="63"/>
      <c r="P1601" s="63"/>
      <c r="Q1601" s="63"/>
      <c r="R1601" s="63"/>
      <c r="S1601" s="63"/>
      <c r="T1601" s="63"/>
      <c r="U1601" s="63"/>
      <c r="X1601" s="63"/>
      <c r="Y1601" s="63"/>
      <c r="Z1601" s="63"/>
      <c r="AA1601" s="63"/>
      <c r="AB1601" s="63"/>
      <c r="AC1601" s="63"/>
      <c r="AD1601" s="63"/>
      <c r="AE1601" s="110"/>
      <c r="AF1601" s="63"/>
      <c r="AG1601" s="63"/>
      <c r="AH1601" s="63"/>
      <c r="AI1601" s="63"/>
      <c r="AJ1601" s="63"/>
      <c r="AK1601" s="63"/>
      <c r="AL1601" s="63"/>
      <c r="AM1601" s="63"/>
      <c r="AN1601" s="63"/>
      <c r="AO1601" s="63"/>
      <c r="AP1601" s="63"/>
      <c r="AQ1601" s="63"/>
      <c r="AT1601" s="63"/>
      <c r="AU1601" s="63"/>
      <c r="AV1601" s="63"/>
      <c r="AW1601" s="63"/>
      <c r="AX1601" s="63"/>
      <c r="AY1601" s="63"/>
      <c r="AZ1601" s="63"/>
      <c r="BA1601" s="63"/>
      <c r="BB1601" s="63"/>
      <c r="BC1601" s="63"/>
      <c r="BD1601" s="63"/>
      <c r="BE1601" s="63"/>
      <c r="BF1601" s="63"/>
      <c r="BG1601" s="63"/>
      <c r="BH1601" s="63"/>
      <c r="BI1601" s="63"/>
      <c r="BJ1601" s="63"/>
      <c r="BK1601" s="63"/>
      <c r="BL1601" s="63"/>
      <c r="BM1601" s="63"/>
      <c r="BN1601" s="63"/>
      <c r="BO1601" s="63"/>
      <c r="BR1601" s="63"/>
      <c r="BS1601" s="63"/>
      <c r="BT1601" s="63"/>
      <c r="BU1601" s="63"/>
      <c r="BV1601" s="63"/>
      <c r="BW1601" s="63"/>
      <c r="BX1601" s="63"/>
      <c r="BY1601" s="63"/>
      <c r="BZ1601" s="63"/>
      <c r="CA1601" s="63"/>
      <c r="CB1601" s="63"/>
      <c r="CC1601" s="63"/>
    </row>
    <row r="1602" spans="1:81" x14ac:dyDescent="0.35">
      <c r="A1602" s="97"/>
      <c r="B1602" s="82"/>
      <c r="C1602" s="82"/>
      <c r="D1602" s="82"/>
      <c r="E1602" s="82"/>
      <c r="F1602" s="63"/>
      <c r="G1602" s="63"/>
      <c r="H1602" s="63"/>
      <c r="I1602" s="63"/>
      <c r="J1602" s="63"/>
      <c r="K1602" s="63"/>
      <c r="L1602" s="63"/>
      <c r="M1602" s="63"/>
      <c r="N1602" s="63"/>
      <c r="O1602" s="63"/>
      <c r="P1602" s="63"/>
      <c r="Q1602" s="63"/>
      <c r="R1602" s="63"/>
      <c r="S1602" s="63"/>
      <c r="T1602" s="63"/>
      <c r="U1602" s="63"/>
      <c r="X1602" s="63"/>
      <c r="Y1602" s="63"/>
      <c r="Z1602" s="63"/>
      <c r="AA1602" s="63"/>
      <c r="AB1602" s="63"/>
      <c r="AC1602" s="63"/>
      <c r="AD1602" s="63"/>
      <c r="AE1602" s="110"/>
      <c r="AF1602" s="63"/>
      <c r="AG1602" s="63"/>
      <c r="AH1602" s="63"/>
      <c r="AI1602" s="63"/>
      <c r="AJ1602" s="63"/>
      <c r="AK1602" s="63"/>
      <c r="AL1602" s="63"/>
      <c r="AM1602" s="63"/>
      <c r="AN1602" s="63"/>
      <c r="AO1602" s="63"/>
      <c r="AP1602" s="63"/>
      <c r="AQ1602" s="63"/>
      <c r="AT1602" s="63"/>
      <c r="AU1602" s="63"/>
      <c r="AV1602" s="63"/>
      <c r="AW1602" s="63"/>
      <c r="AX1602" s="63"/>
      <c r="AY1602" s="63"/>
      <c r="AZ1602" s="63"/>
      <c r="BA1602" s="63"/>
      <c r="BB1602" s="63"/>
      <c r="BC1602" s="63"/>
      <c r="BD1602" s="63"/>
      <c r="BE1602" s="63"/>
      <c r="BF1602" s="63"/>
      <c r="BG1602" s="63"/>
      <c r="BH1602" s="63"/>
      <c r="BI1602" s="63"/>
      <c r="BJ1602" s="63"/>
      <c r="BK1602" s="63"/>
      <c r="BL1602" s="63"/>
      <c r="BM1602" s="63"/>
      <c r="BN1602" s="63"/>
      <c r="BO1602" s="63"/>
      <c r="BR1602" s="63"/>
      <c r="BS1602" s="63"/>
      <c r="BT1602" s="63"/>
      <c r="BU1602" s="63"/>
      <c r="BV1602" s="63"/>
      <c r="BW1602" s="63"/>
      <c r="BX1602" s="63"/>
      <c r="BY1602" s="63"/>
      <c r="BZ1602" s="63"/>
      <c r="CA1602" s="63"/>
      <c r="CB1602" s="63"/>
      <c r="CC1602" s="63"/>
    </row>
    <row r="1603" spans="1:81" x14ac:dyDescent="0.35">
      <c r="A1603" s="97"/>
      <c r="B1603" s="82"/>
      <c r="C1603" s="82"/>
      <c r="D1603" s="82"/>
      <c r="E1603" s="82"/>
      <c r="F1603" s="63"/>
      <c r="G1603" s="63"/>
      <c r="H1603" s="63"/>
      <c r="I1603" s="63"/>
      <c r="J1603" s="63"/>
      <c r="K1603" s="63"/>
      <c r="L1603" s="63"/>
      <c r="M1603" s="63"/>
      <c r="N1603" s="63"/>
      <c r="O1603" s="63"/>
      <c r="P1603" s="63"/>
      <c r="Q1603" s="63"/>
      <c r="R1603" s="63"/>
      <c r="S1603" s="63"/>
      <c r="T1603" s="63"/>
      <c r="U1603" s="63"/>
      <c r="X1603" s="63"/>
      <c r="Y1603" s="63"/>
      <c r="Z1603" s="63"/>
      <c r="AA1603" s="63"/>
      <c r="AB1603" s="63"/>
      <c r="AC1603" s="63"/>
      <c r="AD1603" s="63"/>
      <c r="AE1603" s="110"/>
      <c r="AF1603" s="63"/>
      <c r="AG1603" s="63"/>
      <c r="AH1603" s="63"/>
      <c r="AI1603" s="63"/>
      <c r="AJ1603" s="63"/>
      <c r="AK1603" s="63"/>
      <c r="AL1603" s="63"/>
      <c r="AM1603" s="63"/>
      <c r="AN1603" s="63"/>
      <c r="AO1603" s="63"/>
      <c r="AP1603" s="63"/>
      <c r="AQ1603" s="63"/>
      <c r="AT1603" s="63"/>
      <c r="AU1603" s="63"/>
      <c r="AV1603" s="63"/>
      <c r="AW1603" s="63"/>
      <c r="AX1603" s="63"/>
      <c r="AY1603" s="63"/>
      <c r="AZ1603" s="63"/>
      <c r="BA1603" s="63"/>
      <c r="BB1603" s="63"/>
      <c r="BC1603" s="63"/>
      <c r="BD1603" s="63"/>
      <c r="BE1603" s="63"/>
      <c r="BF1603" s="63"/>
      <c r="BG1603" s="63"/>
      <c r="BH1603" s="63"/>
      <c r="BI1603" s="63"/>
      <c r="BJ1603" s="63"/>
      <c r="BK1603" s="63"/>
      <c r="BL1603" s="63"/>
      <c r="BM1603" s="63"/>
      <c r="BN1603" s="63"/>
      <c r="BO1603" s="63"/>
      <c r="BR1603" s="63"/>
      <c r="BS1603" s="63"/>
      <c r="BT1603" s="63"/>
      <c r="BU1603" s="63"/>
      <c r="BV1603" s="63"/>
      <c r="BW1603" s="63"/>
      <c r="BX1603" s="63"/>
      <c r="BY1603" s="63"/>
      <c r="BZ1603" s="63"/>
      <c r="CA1603" s="63"/>
      <c r="CB1603" s="63"/>
      <c r="CC1603" s="63"/>
    </row>
    <row r="1604" spans="1:81" x14ac:dyDescent="0.35">
      <c r="A1604" s="97"/>
      <c r="B1604" s="82"/>
      <c r="C1604" s="82"/>
      <c r="D1604" s="82"/>
      <c r="E1604" s="82"/>
      <c r="F1604" s="63"/>
      <c r="G1604" s="63"/>
      <c r="H1604" s="63"/>
      <c r="I1604" s="63"/>
      <c r="J1604" s="63"/>
      <c r="K1604" s="63"/>
      <c r="L1604" s="63"/>
      <c r="M1604" s="63"/>
      <c r="N1604" s="63"/>
      <c r="O1604" s="63"/>
      <c r="P1604" s="63"/>
      <c r="Q1604" s="63"/>
      <c r="R1604" s="63"/>
      <c r="S1604" s="63"/>
      <c r="T1604" s="63"/>
      <c r="U1604" s="63"/>
      <c r="X1604" s="63"/>
      <c r="Y1604" s="63"/>
      <c r="Z1604" s="63"/>
      <c r="AA1604" s="63"/>
      <c r="AB1604" s="63"/>
      <c r="AC1604" s="63"/>
      <c r="AD1604" s="63"/>
      <c r="AE1604" s="110"/>
      <c r="AF1604" s="63"/>
      <c r="AG1604" s="63"/>
      <c r="AH1604" s="63"/>
      <c r="AI1604" s="63"/>
      <c r="AJ1604" s="63"/>
      <c r="AK1604" s="63"/>
      <c r="AL1604" s="63"/>
      <c r="AM1604" s="63"/>
      <c r="AN1604" s="63"/>
      <c r="AO1604" s="63"/>
      <c r="AP1604" s="63"/>
      <c r="AQ1604" s="63"/>
      <c r="AT1604" s="63"/>
      <c r="AU1604" s="63"/>
      <c r="AV1604" s="63"/>
      <c r="AW1604" s="63"/>
      <c r="AX1604" s="63"/>
      <c r="AY1604" s="63"/>
      <c r="AZ1604" s="63"/>
      <c r="BA1604" s="63"/>
      <c r="BB1604" s="63"/>
      <c r="BC1604" s="63"/>
      <c r="BD1604" s="63"/>
      <c r="BE1604" s="63"/>
      <c r="BF1604" s="63"/>
      <c r="BG1604" s="63"/>
      <c r="BH1604" s="63"/>
      <c r="BI1604" s="63"/>
      <c r="BJ1604" s="63"/>
      <c r="BK1604" s="63"/>
      <c r="BL1604" s="63"/>
      <c r="BM1604" s="63"/>
      <c r="BN1604" s="63"/>
      <c r="BO1604" s="63"/>
      <c r="BR1604" s="63"/>
      <c r="BS1604" s="63"/>
      <c r="BT1604" s="63"/>
      <c r="BU1604" s="63"/>
      <c r="BV1604" s="63"/>
      <c r="BW1604" s="63"/>
      <c r="BX1604" s="63"/>
      <c r="BY1604" s="63"/>
      <c r="BZ1604" s="63"/>
      <c r="CA1604" s="63"/>
      <c r="CB1604" s="63"/>
      <c r="CC1604" s="63"/>
    </row>
    <row r="1605" spans="1:81" x14ac:dyDescent="0.35">
      <c r="A1605" s="97"/>
      <c r="B1605" s="82"/>
      <c r="C1605" s="82"/>
      <c r="D1605" s="82"/>
      <c r="E1605" s="82"/>
      <c r="F1605" s="63"/>
      <c r="G1605" s="63"/>
      <c r="H1605" s="63"/>
      <c r="I1605" s="63"/>
      <c r="J1605" s="63"/>
      <c r="K1605" s="63"/>
      <c r="L1605" s="63"/>
      <c r="M1605" s="63"/>
      <c r="N1605" s="63"/>
      <c r="O1605" s="63"/>
      <c r="P1605" s="63"/>
      <c r="Q1605" s="63"/>
      <c r="R1605" s="63"/>
      <c r="S1605" s="63"/>
      <c r="T1605" s="63"/>
      <c r="U1605" s="63"/>
      <c r="X1605" s="63"/>
      <c r="Y1605" s="63"/>
      <c r="Z1605" s="63"/>
      <c r="AA1605" s="63"/>
      <c r="AB1605" s="63"/>
      <c r="AC1605" s="63"/>
      <c r="AD1605" s="63"/>
      <c r="AE1605" s="110"/>
      <c r="AF1605" s="63"/>
      <c r="AG1605" s="63"/>
      <c r="AH1605" s="63"/>
      <c r="AI1605" s="63"/>
      <c r="AJ1605" s="63"/>
      <c r="AK1605" s="63"/>
      <c r="AL1605" s="63"/>
      <c r="AM1605" s="63"/>
      <c r="AN1605" s="63"/>
      <c r="AO1605" s="63"/>
      <c r="AP1605" s="63"/>
      <c r="AQ1605" s="63"/>
      <c r="AT1605" s="63"/>
      <c r="AU1605" s="63"/>
      <c r="AV1605" s="63"/>
      <c r="AW1605" s="63"/>
      <c r="AX1605" s="63"/>
      <c r="AY1605" s="63"/>
      <c r="AZ1605" s="63"/>
      <c r="BA1605" s="63"/>
      <c r="BB1605" s="63"/>
      <c r="BC1605" s="63"/>
      <c r="BD1605" s="63"/>
      <c r="BE1605" s="63"/>
      <c r="BF1605" s="63"/>
      <c r="BG1605" s="63"/>
      <c r="BH1605" s="63"/>
      <c r="BI1605" s="63"/>
      <c r="BJ1605" s="63"/>
      <c r="BK1605" s="63"/>
      <c r="BL1605" s="63"/>
      <c r="BM1605" s="63"/>
      <c r="BN1605" s="63"/>
      <c r="BO1605" s="63"/>
      <c r="BR1605" s="63"/>
      <c r="BS1605" s="63"/>
      <c r="BT1605" s="63"/>
      <c r="BU1605" s="63"/>
      <c r="BV1605" s="63"/>
      <c r="BW1605" s="63"/>
      <c r="BX1605" s="63"/>
      <c r="BY1605" s="63"/>
      <c r="BZ1605" s="63"/>
      <c r="CA1605" s="63"/>
      <c r="CB1605" s="63"/>
      <c r="CC1605" s="63"/>
    </row>
    <row r="1606" spans="1:81" x14ac:dyDescent="0.35">
      <c r="A1606" s="97"/>
      <c r="B1606" s="82"/>
      <c r="C1606" s="82"/>
      <c r="D1606" s="82"/>
      <c r="E1606" s="82"/>
      <c r="F1606" s="63"/>
      <c r="G1606" s="63"/>
      <c r="H1606" s="63"/>
      <c r="I1606" s="63"/>
      <c r="J1606" s="63"/>
      <c r="K1606" s="63"/>
      <c r="L1606" s="63"/>
      <c r="M1606" s="63"/>
      <c r="N1606" s="63"/>
      <c r="O1606" s="63"/>
      <c r="P1606" s="63"/>
      <c r="Q1606" s="63"/>
      <c r="R1606" s="63"/>
      <c r="S1606" s="63"/>
      <c r="T1606" s="63"/>
      <c r="U1606" s="63"/>
      <c r="X1606" s="63"/>
      <c r="Y1606" s="63"/>
      <c r="Z1606" s="63"/>
      <c r="AA1606" s="63"/>
      <c r="AB1606" s="63"/>
      <c r="AC1606" s="63"/>
      <c r="AD1606" s="63"/>
      <c r="AE1606" s="110"/>
      <c r="AF1606" s="63"/>
      <c r="AG1606" s="63"/>
      <c r="AH1606" s="63"/>
      <c r="AI1606" s="63"/>
      <c r="AJ1606" s="63"/>
      <c r="AK1606" s="63"/>
      <c r="AL1606" s="63"/>
      <c r="AM1606" s="63"/>
      <c r="AN1606" s="63"/>
      <c r="AO1606" s="63"/>
      <c r="AP1606" s="63"/>
      <c r="AQ1606" s="63"/>
      <c r="AT1606" s="63"/>
      <c r="AU1606" s="63"/>
      <c r="AV1606" s="63"/>
      <c r="AW1606" s="63"/>
      <c r="AX1606" s="63"/>
      <c r="AY1606" s="63"/>
      <c r="AZ1606" s="63"/>
      <c r="BA1606" s="63"/>
      <c r="BB1606" s="63"/>
      <c r="BC1606" s="63"/>
      <c r="BD1606" s="63"/>
      <c r="BE1606" s="63"/>
      <c r="BF1606" s="63"/>
      <c r="BG1606" s="63"/>
      <c r="BH1606" s="63"/>
      <c r="BI1606" s="63"/>
      <c r="BJ1606" s="63"/>
      <c r="BK1606" s="63"/>
      <c r="BL1606" s="63"/>
      <c r="BM1606" s="63"/>
      <c r="BN1606" s="63"/>
      <c r="BO1606" s="63"/>
      <c r="BR1606" s="63"/>
      <c r="BS1606" s="63"/>
      <c r="BT1606" s="63"/>
      <c r="BU1606" s="63"/>
      <c r="BV1606" s="63"/>
      <c r="BW1606" s="63"/>
      <c r="BX1606" s="63"/>
      <c r="BY1606" s="63"/>
      <c r="BZ1606" s="63"/>
      <c r="CA1606" s="63"/>
      <c r="CB1606" s="63"/>
      <c r="CC1606" s="63"/>
    </row>
    <row r="1607" spans="1:81" x14ac:dyDescent="0.35">
      <c r="A1607" s="97"/>
      <c r="B1607" s="82"/>
      <c r="C1607" s="82"/>
      <c r="D1607" s="82"/>
      <c r="E1607" s="82"/>
      <c r="F1607" s="63"/>
      <c r="G1607" s="63"/>
      <c r="H1607" s="63"/>
      <c r="I1607" s="63"/>
      <c r="J1607" s="63"/>
      <c r="K1607" s="63"/>
      <c r="L1607" s="63"/>
      <c r="M1607" s="63"/>
      <c r="N1607" s="63"/>
      <c r="O1607" s="63"/>
      <c r="P1607" s="63"/>
      <c r="Q1607" s="63"/>
      <c r="R1607" s="63"/>
      <c r="S1607" s="63"/>
      <c r="T1607" s="63"/>
      <c r="U1607" s="63"/>
      <c r="X1607" s="63"/>
      <c r="Y1607" s="63"/>
      <c r="Z1607" s="63"/>
      <c r="AA1607" s="63"/>
      <c r="AB1607" s="63"/>
      <c r="AC1607" s="63"/>
      <c r="AD1607" s="63"/>
      <c r="AE1607" s="110"/>
      <c r="AF1607" s="63"/>
      <c r="AG1607" s="63"/>
      <c r="AH1607" s="63"/>
      <c r="AI1607" s="63"/>
      <c r="AJ1607" s="63"/>
      <c r="AK1607" s="63"/>
      <c r="AL1607" s="63"/>
      <c r="AM1607" s="63"/>
      <c r="AN1607" s="63"/>
      <c r="AO1607" s="63"/>
      <c r="AP1607" s="63"/>
      <c r="AQ1607" s="63"/>
      <c r="AT1607" s="63"/>
      <c r="AU1607" s="63"/>
      <c r="AV1607" s="63"/>
      <c r="AW1607" s="63"/>
      <c r="AX1607" s="63"/>
      <c r="AY1607" s="63"/>
      <c r="AZ1607" s="63"/>
      <c r="BA1607" s="63"/>
      <c r="BB1607" s="63"/>
      <c r="BC1607" s="63"/>
      <c r="BD1607" s="63"/>
      <c r="BE1607" s="63"/>
      <c r="BF1607" s="63"/>
      <c r="BG1607" s="63"/>
      <c r="BH1607" s="63"/>
      <c r="BI1607" s="63"/>
      <c r="BJ1607" s="63"/>
      <c r="BK1607" s="63"/>
      <c r="BL1607" s="63"/>
      <c r="BM1607" s="63"/>
      <c r="BN1607" s="63"/>
      <c r="BO1607" s="63"/>
      <c r="BR1607" s="63"/>
      <c r="BS1607" s="63"/>
      <c r="BT1607" s="63"/>
      <c r="BU1607" s="63"/>
      <c r="BV1607" s="63"/>
      <c r="BW1607" s="63"/>
      <c r="BX1607" s="63"/>
      <c r="BY1607" s="63"/>
      <c r="BZ1607" s="63"/>
      <c r="CA1607" s="63"/>
      <c r="CB1607" s="63"/>
      <c r="CC1607" s="63"/>
    </row>
    <row r="1608" spans="1:81" x14ac:dyDescent="0.35">
      <c r="A1608" s="97"/>
      <c r="B1608" s="82"/>
      <c r="C1608" s="82"/>
      <c r="D1608" s="82"/>
      <c r="E1608" s="82"/>
      <c r="F1608" s="63"/>
      <c r="G1608" s="63"/>
      <c r="H1608" s="63"/>
      <c r="I1608" s="63"/>
      <c r="J1608" s="63"/>
      <c r="K1608" s="63"/>
      <c r="L1608" s="63"/>
      <c r="M1608" s="63"/>
      <c r="N1608" s="63"/>
      <c r="O1608" s="63"/>
      <c r="P1608" s="63"/>
      <c r="Q1608" s="63"/>
      <c r="R1608" s="63"/>
      <c r="S1608" s="63"/>
      <c r="T1608" s="63"/>
      <c r="U1608" s="63"/>
      <c r="X1608" s="63"/>
      <c r="Y1608" s="63"/>
      <c r="Z1608" s="63"/>
      <c r="AA1608" s="63"/>
      <c r="AB1608" s="63"/>
      <c r="AC1608" s="63"/>
      <c r="AD1608" s="63"/>
      <c r="AE1608" s="110"/>
      <c r="AF1608" s="63"/>
      <c r="AG1608" s="63"/>
      <c r="AH1608" s="63"/>
      <c r="AI1608" s="63"/>
      <c r="AJ1608" s="63"/>
      <c r="AK1608" s="63"/>
      <c r="AL1608" s="63"/>
      <c r="AM1608" s="63"/>
      <c r="AN1608" s="63"/>
      <c r="AO1608" s="63"/>
      <c r="AP1608" s="63"/>
      <c r="AQ1608" s="63"/>
      <c r="AT1608" s="63"/>
      <c r="AU1608" s="63"/>
      <c r="AV1608" s="63"/>
      <c r="AW1608" s="63"/>
      <c r="AX1608" s="63"/>
      <c r="AY1608" s="63"/>
      <c r="AZ1608" s="63"/>
      <c r="BA1608" s="63"/>
      <c r="BB1608" s="63"/>
      <c r="BC1608" s="63"/>
      <c r="BD1608" s="63"/>
      <c r="BE1608" s="63"/>
      <c r="BF1608" s="63"/>
      <c r="BG1608" s="63"/>
      <c r="BH1608" s="63"/>
      <c r="BI1608" s="63"/>
      <c r="BJ1608" s="63"/>
      <c r="BK1608" s="63"/>
      <c r="BL1608" s="63"/>
      <c r="BM1608" s="63"/>
      <c r="BN1608" s="63"/>
      <c r="BO1608" s="63"/>
      <c r="BR1608" s="63"/>
      <c r="BS1608" s="63"/>
      <c r="BT1608" s="63"/>
      <c r="BU1608" s="63"/>
      <c r="BV1608" s="63"/>
      <c r="BW1608" s="63"/>
      <c r="BX1608" s="63"/>
      <c r="BY1608" s="63"/>
      <c r="BZ1608" s="63"/>
      <c r="CA1608" s="63"/>
      <c r="CB1608" s="63"/>
      <c r="CC1608" s="63"/>
    </row>
    <row r="1609" spans="1:81" x14ac:dyDescent="0.35">
      <c r="A1609" s="97"/>
      <c r="B1609" s="82"/>
      <c r="C1609" s="82"/>
      <c r="D1609" s="82"/>
      <c r="E1609" s="82"/>
      <c r="F1609" s="63"/>
      <c r="G1609" s="63"/>
      <c r="H1609" s="63"/>
      <c r="I1609" s="63"/>
      <c r="J1609" s="63"/>
      <c r="K1609" s="63"/>
      <c r="L1609" s="63"/>
      <c r="M1609" s="63"/>
      <c r="N1609" s="63"/>
      <c r="O1609" s="63"/>
      <c r="P1609" s="63"/>
      <c r="Q1609" s="63"/>
      <c r="R1609" s="63"/>
      <c r="S1609" s="63"/>
      <c r="T1609" s="63"/>
      <c r="U1609" s="63"/>
      <c r="X1609" s="63"/>
      <c r="Y1609" s="63"/>
      <c r="Z1609" s="63"/>
      <c r="AA1609" s="63"/>
      <c r="AB1609" s="63"/>
      <c r="AC1609" s="63"/>
      <c r="AD1609" s="63"/>
      <c r="AE1609" s="110"/>
      <c r="AF1609" s="63"/>
      <c r="AG1609" s="63"/>
      <c r="AH1609" s="63"/>
      <c r="AI1609" s="63"/>
      <c r="AJ1609" s="63"/>
      <c r="AK1609" s="63"/>
      <c r="AL1609" s="63"/>
      <c r="AM1609" s="63"/>
      <c r="AN1609" s="63"/>
      <c r="AO1609" s="63"/>
      <c r="AP1609" s="63"/>
      <c r="AQ1609" s="63"/>
      <c r="AT1609" s="63"/>
      <c r="AU1609" s="63"/>
      <c r="AV1609" s="63"/>
      <c r="AW1609" s="63"/>
      <c r="AX1609" s="63"/>
      <c r="AY1609" s="63"/>
      <c r="AZ1609" s="63"/>
      <c r="BA1609" s="63"/>
      <c r="BB1609" s="63"/>
      <c r="BC1609" s="63"/>
      <c r="BD1609" s="63"/>
      <c r="BE1609" s="63"/>
      <c r="BF1609" s="63"/>
      <c r="BG1609" s="63"/>
      <c r="BH1609" s="63"/>
      <c r="BI1609" s="63"/>
      <c r="BJ1609" s="63"/>
      <c r="BK1609" s="63"/>
      <c r="BL1609" s="63"/>
      <c r="BM1609" s="63"/>
      <c r="BN1609" s="63"/>
      <c r="BO1609" s="63"/>
      <c r="BR1609" s="63"/>
      <c r="BS1609" s="63"/>
      <c r="BT1609" s="63"/>
      <c r="BU1609" s="63"/>
      <c r="BV1609" s="63"/>
      <c r="BW1609" s="63"/>
      <c r="BX1609" s="63"/>
      <c r="BY1609" s="63"/>
      <c r="BZ1609" s="63"/>
      <c r="CA1609" s="63"/>
      <c r="CB1609" s="63"/>
      <c r="CC1609" s="63"/>
    </row>
    <row r="1610" spans="1:81" x14ac:dyDescent="0.35">
      <c r="A1610" s="97"/>
      <c r="B1610" s="82"/>
      <c r="C1610" s="82"/>
      <c r="D1610" s="82"/>
      <c r="E1610" s="82"/>
      <c r="F1610" s="63"/>
      <c r="G1610" s="63"/>
      <c r="H1610" s="63"/>
      <c r="I1610" s="63"/>
      <c r="J1610" s="63"/>
      <c r="K1610" s="63"/>
      <c r="L1610" s="63"/>
      <c r="M1610" s="63"/>
      <c r="N1610" s="63"/>
      <c r="O1610" s="63"/>
      <c r="P1610" s="63"/>
      <c r="Q1610" s="63"/>
      <c r="R1610" s="63"/>
      <c r="S1610" s="63"/>
      <c r="T1610" s="63"/>
      <c r="U1610" s="63"/>
      <c r="X1610" s="63"/>
      <c r="Y1610" s="63"/>
      <c r="Z1610" s="63"/>
      <c r="AA1610" s="63"/>
      <c r="AB1610" s="63"/>
      <c r="AC1610" s="63"/>
      <c r="AD1610" s="63"/>
      <c r="AE1610" s="110"/>
      <c r="AF1610" s="63"/>
      <c r="AG1610" s="63"/>
      <c r="AH1610" s="63"/>
      <c r="AI1610" s="63"/>
      <c r="AJ1610" s="63"/>
      <c r="AK1610" s="63"/>
      <c r="AL1610" s="63"/>
      <c r="AM1610" s="63"/>
      <c r="AN1610" s="63"/>
      <c r="AO1610" s="63"/>
      <c r="AP1610" s="63"/>
      <c r="AQ1610" s="63"/>
      <c r="AT1610" s="63"/>
      <c r="AU1610" s="63"/>
      <c r="AV1610" s="63"/>
      <c r="AW1610" s="63"/>
      <c r="AX1610" s="63"/>
      <c r="AY1610" s="63"/>
      <c r="AZ1610" s="63"/>
      <c r="BA1610" s="63"/>
      <c r="BB1610" s="63"/>
      <c r="BC1610" s="63"/>
      <c r="BD1610" s="63"/>
      <c r="BE1610" s="63"/>
      <c r="BF1610" s="63"/>
      <c r="BG1610" s="63"/>
      <c r="BH1610" s="63"/>
      <c r="BI1610" s="63"/>
      <c r="BJ1610" s="63"/>
      <c r="BK1610" s="63"/>
      <c r="BL1610" s="63"/>
      <c r="BM1610" s="63"/>
      <c r="BN1610" s="63"/>
      <c r="BO1610" s="63"/>
      <c r="BR1610" s="63"/>
      <c r="BS1610" s="63"/>
      <c r="BT1610" s="63"/>
      <c r="BU1610" s="63"/>
      <c r="BV1610" s="63"/>
      <c r="BW1610" s="63"/>
      <c r="BX1610" s="63"/>
      <c r="BY1610" s="63"/>
      <c r="BZ1610" s="63"/>
      <c r="CA1610" s="63"/>
      <c r="CB1610" s="63"/>
      <c r="CC1610" s="63"/>
    </row>
    <row r="1611" spans="1:81" x14ac:dyDescent="0.35">
      <c r="A1611" s="97"/>
      <c r="B1611" s="82"/>
      <c r="C1611" s="82"/>
      <c r="D1611" s="82"/>
      <c r="E1611" s="82"/>
      <c r="F1611" s="63"/>
      <c r="G1611" s="63"/>
      <c r="H1611" s="63"/>
      <c r="I1611" s="63"/>
      <c r="J1611" s="63"/>
      <c r="K1611" s="63"/>
      <c r="L1611" s="63"/>
      <c r="M1611" s="63"/>
      <c r="N1611" s="63"/>
      <c r="O1611" s="63"/>
      <c r="P1611" s="63"/>
      <c r="Q1611" s="63"/>
      <c r="R1611" s="63"/>
      <c r="S1611" s="63"/>
      <c r="T1611" s="63"/>
      <c r="U1611" s="63"/>
      <c r="X1611" s="63"/>
      <c r="Y1611" s="63"/>
      <c r="Z1611" s="63"/>
      <c r="AA1611" s="63"/>
      <c r="AB1611" s="63"/>
      <c r="AC1611" s="63"/>
      <c r="AD1611" s="63"/>
      <c r="AE1611" s="110"/>
      <c r="AF1611" s="63"/>
      <c r="AG1611" s="63"/>
      <c r="AH1611" s="63"/>
      <c r="AI1611" s="63"/>
      <c r="AJ1611" s="63"/>
      <c r="AK1611" s="63"/>
      <c r="AL1611" s="63"/>
      <c r="AM1611" s="63"/>
      <c r="AN1611" s="63"/>
      <c r="AO1611" s="63"/>
      <c r="AP1611" s="63"/>
      <c r="AQ1611" s="63"/>
      <c r="AT1611" s="63"/>
      <c r="AU1611" s="63"/>
      <c r="AV1611" s="63"/>
      <c r="AW1611" s="63"/>
      <c r="AX1611" s="63"/>
      <c r="AY1611" s="63"/>
      <c r="AZ1611" s="63"/>
      <c r="BA1611" s="63"/>
      <c r="BB1611" s="63"/>
      <c r="BC1611" s="63"/>
      <c r="BD1611" s="63"/>
      <c r="BE1611" s="63"/>
      <c r="BF1611" s="63"/>
      <c r="BG1611" s="63"/>
      <c r="BH1611" s="63"/>
      <c r="BI1611" s="63"/>
      <c r="BJ1611" s="63"/>
      <c r="BK1611" s="63"/>
      <c r="BL1611" s="63"/>
      <c r="BM1611" s="63"/>
      <c r="BN1611" s="63"/>
      <c r="BO1611" s="63"/>
      <c r="BR1611" s="63"/>
      <c r="BS1611" s="63"/>
      <c r="BT1611" s="63"/>
      <c r="BU1611" s="63"/>
      <c r="BV1611" s="63"/>
      <c r="BW1611" s="63"/>
      <c r="BX1611" s="63"/>
      <c r="BY1611" s="63"/>
      <c r="BZ1611" s="63"/>
      <c r="CA1611" s="63"/>
      <c r="CB1611" s="63"/>
      <c r="CC1611" s="63"/>
    </row>
    <row r="1612" spans="1:81" x14ac:dyDescent="0.35">
      <c r="A1612" s="97"/>
      <c r="B1612" s="82"/>
      <c r="C1612" s="82"/>
      <c r="D1612" s="82"/>
      <c r="E1612" s="82"/>
      <c r="F1612" s="63"/>
      <c r="G1612" s="63"/>
      <c r="H1612" s="63"/>
      <c r="I1612" s="63"/>
      <c r="J1612" s="63"/>
      <c r="K1612" s="63"/>
      <c r="L1612" s="63"/>
      <c r="M1612" s="63"/>
      <c r="N1612" s="63"/>
      <c r="O1612" s="63"/>
      <c r="P1612" s="63"/>
      <c r="Q1612" s="63"/>
      <c r="R1612" s="63"/>
      <c r="S1612" s="63"/>
      <c r="T1612" s="63"/>
      <c r="U1612" s="63"/>
      <c r="X1612" s="63"/>
      <c r="Y1612" s="63"/>
      <c r="Z1612" s="63"/>
      <c r="AA1612" s="63"/>
      <c r="AB1612" s="63"/>
      <c r="AC1612" s="63"/>
      <c r="AD1612" s="63"/>
      <c r="AE1612" s="110"/>
      <c r="AF1612" s="63"/>
      <c r="AG1612" s="63"/>
      <c r="AH1612" s="63"/>
      <c r="AI1612" s="63"/>
      <c r="AJ1612" s="63"/>
      <c r="AK1612" s="63"/>
      <c r="AL1612" s="63"/>
      <c r="AM1612" s="63"/>
      <c r="AN1612" s="63"/>
      <c r="AO1612" s="63"/>
      <c r="AP1612" s="63"/>
      <c r="AQ1612" s="63"/>
      <c r="AT1612" s="63"/>
      <c r="AU1612" s="63"/>
      <c r="AV1612" s="63"/>
      <c r="AW1612" s="63"/>
      <c r="AX1612" s="63"/>
      <c r="AY1612" s="63"/>
      <c r="AZ1612" s="63"/>
      <c r="BA1612" s="63"/>
      <c r="BB1612" s="63"/>
      <c r="BC1612" s="63"/>
      <c r="BD1612" s="63"/>
      <c r="BE1612" s="63"/>
      <c r="BF1612" s="63"/>
      <c r="BG1612" s="63"/>
      <c r="BH1612" s="63"/>
      <c r="BI1612" s="63"/>
      <c r="BJ1612" s="63"/>
      <c r="BK1612" s="63"/>
      <c r="BL1612" s="63"/>
      <c r="BM1612" s="63"/>
      <c r="BN1612" s="63"/>
      <c r="BO1612" s="63"/>
      <c r="BR1612" s="63"/>
      <c r="BS1612" s="63"/>
      <c r="BT1612" s="63"/>
      <c r="BU1612" s="63"/>
      <c r="BV1612" s="63"/>
      <c r="BW1612" s="63"/>
      <c r="BX1612" s="63"/>
      <c r="BY1612" s="63"/>
      <c r="BZ1612" s="63"/>
      <c r="CA1612" s="63"/>
      <c r="CB1612" s="63"/>
      <c r="CC1612" s="63"/>
    </row>
    <row r="1613" spans="1:81" x14ac:dyDescent="0.35">
      <c r="A1613" s="97"/>
      <c r="B1613" s="82"/>
      <c r="C1613" s="82"/>
      <c r="D1613" s="82"/>
      <c r="E1613" s="82"/>
      <c r="F1613" s="63"/>
      <c r="G1613" s="63"/>
      <c r="H1613" s="63"/>
      <c r="I1613" s="63"/>
      <c r="J1613" s="63"/>
      <c r="K1613" s="63"/>
      <c r="L1613" s="63"/>
      <c r="M1613" s="63"/>
      <c r="N1613" s="63"/>
      <c r="O1613" s="63"/>
      <c r="P1613" s="63"/>
      <c r="Q1613" s="63"/>
      <c r="R1613" s="63"/>
      <c r="S1613" s="63"/>
      <c r="T1613" s="63"/>
      <c r="U1613" s="63"/>
      <c r="X1613" s="63"/>
      <c r="Y1613" s="63"/>
      <c r="Z1613" s="63"/>
      <c r="AA1613" s="63"/>
      <c r="AB1613" s="63"/>
      <c r="AC1613" s="63"/>
      <c r="AD1613" s="63"/>
      <c r="AE1613" s="110"/>
      <c r="AF1613" s="63"/>
      <c r="AG1613" s="63"/>
      <c r="AH1613" s="63"/>
      <c r="AI1613" s="63"/>
      <c r="AJ1613" s="63"/>
      <c r="AK1613" s="63"/>
      <c r="AL1613" s="63"/>
      <c r="AM1613" s="63"/>
      <c r="AN1613" s="63"/>
      <c r="AO1613" s="63"/>
      <c r="AP1613" s="63"/>
      <c r="AQ1613" s="63"/>
      <c r="AT1613" s="63"/>
      <c r="AU1613" s="63"/>
      <c r="AV1613" s="63"/>
      <c r="AW1613" s="63"/>
      <c r="AX1613" s="63"/>
      <c r="AY1613" s="63"/>
      <c r="AZ1613" s="63"/>
      <c r="BA1613" s="63"/>
      <c r="BB1613" s="63"/>
      <c r="BC1613" s="63"/>
      <c r="BD1613" s="63"/>
      <c r="BE1613" s="63"/>
      <c r="BF1613" s="63"/>
      <c r="BG1613" s="63"/>
      <c r="BH1613" s="63"/>
      <c r="BI1613" s="63"/>
      <c r="BJ1613" s="63"/>
      <c r="BK1613" s="63"/>
      <c r="BL1613" s="63"/>
      <c r="BM1613" s="63"/>
      <c r="BN1613" s="63"/>
      <c r="BO1613" s="63"/>
      <c r="BR1613" s="63"/>
      <c r="BS1613" s="63"/>
      <c r="BT1613" s="63"/>
      <c r="BU1613" s="63"/>
      <c r="BV1613" s="63"/>
      <c r="BW1613" s="63"/>
      <c r="BX1613" s="63"/>
      <c r="BY1613" s="63"/>
      <c r="BZ1613" s="63"/>
      <c r="CA1613" s="63"/>
      <c r="CB1613" s="63"/>
      <c r="CC1613" s="63"/>
    </row>
    <row r="1614" spans="1:81" x14ac:dyDescent="0.35">
      <c r="A1614" s="97"/>
      <c r="B1614" s="82"/>
      <c r="C1614" s="82"/>
      <c r="D1614" s="82"/>
      <c r="E1614" s="82"/>
      <c r="F1614" s="63"/>
      <c r="G1614" s="63"/>
      <c r="H1614" s="63"/>
      <c r="I1614" s="63"/>
      <c r="J1614" s="63"/>
      <c r="K1614" s="63"/>
      <c r="L1614" s="63"/>
      <c r="M1614" s="63"/>
      <c r="N1614" s="63"/>
      <c r="O1614" s="63"/>
      <c r="P1614" s="63"/>
      <c r="Q1614" s="63"/>
      <c r="R1614" s="63"/>
      <c r="S1614" s="63"/>
      <c r="T1614" s="63"/>
      <c r="U1614" s="63"/>
      <c r="X1614" s="63"/>
      <c r="Y1614" s="63"/>
      <c r="Z1614" s="63"/>
      <c r="AA1614" s="63"/>
      <c r="AB1614" s="63"/>
      <c r="AC1614" s="63"/>
      <c r="AD1614" s="63"/>
      <c r="AE1614" s="110"/>
      <c r="AF1614" s="63"/>
      <c r="AG1614" s="63"/>
      <c r="AH1614" s="63"/>
      <c r="AI1614" s="63"/>
      <c r="AJ1614" s="63"/>
      <c r="AK1614" s="63"/>
      <c r="AL1614" s="63"/>
      <c r="AM1614" s="63"/>
      <c r="AN1614" s="63"/>
      <c r="AO1614" s="63"/>
      <c r="AP1614" s="63"/>
      <c r="AQ1614" s="63"/>
      <c r="AT1614" s="63"/>
      <c r="AU1614" s="63"/>
      <c r="AV1614" s="63"/>
      <c r="AW1614" s="63"/>
      <c r="AX1614" s="63"/>
      <c r="AY1614" s="63"/>
      <c r="AZ1614" s="63"/>
      <c r="BA1614" s="63"/>
      <c r="BB1614" s="63"/>
      <c r="BC1614" s="63"/>
      <c r="BD1614" s="63"/>
      <c r="BE1614" s="63"/>
      <c r="BF1614" s="63"/>
      <c r="BG1614" s="63"/>
      <c r="BH1614" s="63"/>
      <c r="BI1614" s="63"/>
      <c r="BJ1614" s="63"/>
      <c r="BK1614" s="63"/>
      <c r="BL1614" s="63"/>
      <c r="BM1614" s="63"/>
      <c r="BN1614" s="63"/>
      <c r="BO1614" s="63"/>
      <c r="BR1614" s="63"/>
      <c r="BS1614" s="63"/>
      <c r="BT1614" s="63"/>
      <c r="BU1614" s="63"/>
      <c r="BV1614" s="63"/>
      <c r="BW1614" s="63"/>
      <c r="BX1614" s="63"/>
      <c r="BY1614" s="63"/>
      <c r="BZ1614" s="63"/>
      <c r="CA1614" s="63"/>
      <c r="CB1614" s="63"/>
      <c r="CC1614" s="63"/>
    </row>
    <row r="1615" spans="1:81" x14ac:dyDescent="0.35">
      <c r="A1615" s="97"/>
      <c r="B1615" s="82"/>
      <c r="C1615" s="82"/>
      <c r="D1615" s="82"/>
      <c r="E1615" s="82"/>
      <c r="F1615" s="63"/>
      <c r="G1615" s="63"/>
      <c r="H1615" s="63"/>
      <c r="I1615" s="63"/>
      <c r="J1615" s="63"/>
      <c r="K1615" s="63"/>
      <c r="L1615" s="63"/>
      <c r="M1615" s="63"/>
      <c r="N1615" s="63"/>
      <c r="O1615" s="63"/>
      <c r="P1615" s="63"/>
      <c r="Q1615" s="63"/>
      <c r="R1615" s="63"/>
      <c r="S1615" s="63"/>
      <c r="T1615" s="63"/>
      <c r="U1615" s="63"/>
      <c r="X1615" s="63"/>
      <c r="Y1615" s="63"/>
      <c r="Z1615" s="63"/>
      <c r="AA1615" s="63"/>
      <c r="AB1615" s="63"/>
      <c r="AC1615" s="63"/>
      <c r="AD1615" s="63"/>
      <c r="AE1615" s="110"/>
      <c r="AF1615" s="63"/>
      <c r="AG1615" s="63"/>
      <c r="AH1615" s="63"/>
      <c r="AI1615" s="63"/>
      <c r="AJ1615" s="63"/>
      <c r="AK1615" s="63"/>
      <c r="AL1615" s="63"/>
      <c r="AM1615" s="63"/>
      <c r="AN1615" s="63"/>
      <c r="AO1615" s="63"/>
      <c r="AP1615" s="63"/>
      <c r="AQ1615" s="63"/>
      <c r="AT1615" s="63"/>
      <c r="AU1615" s="63"/>
      <c r="AV1615" s="63"/>
      <c r="AW1615" s="63"/>
      <c r="AX1615" s="63"/>
      <c r="AY1615" s="63"/>
      <c r="AZ1615" s="63"/>
      <c r="BA1615" s="63"/>
      <c r="BB1615" s="63"/>
      <c r="BC1615" s="63"/>
      <c r="BD1615" s="63"/>
      <c r="BE1615" s="63"/>
      <c r="BF1615" s="63"/>
      <c r="BG1615" s="63"/>
      <c r="BH1615" s="63"/>
      <c r="BI1615" s="63"/>
      <c r="BJ1615" s="63"/>
      <c r="BK1615" s="63"/>
      <c r="BL1615" s="63"/>
      <c r="BM1615" s="63"/>
      <c r="BN1615" s="63"/>
      <c r="BO1615" s="63"/>
      <c r="BR1615" s="63"/>
      <c r="BS1615" s="63"/>
      <c r="BT1615" s="63"/>
      <c r="BU1615" s="63"/>
      <c r="BV1615" s="63"/>
      <c r="BW1615" s="63"/>
      <c r="BX1615" s="63"/>
      <c r="BY1615" s="63"/>
      <c r="BZ1615" s="63"/>
      <c r="CA1615" s="63"/>
      <c r="CB1615" s="63"/>
      <c r="CC1615" s="63"/>
    </row>
    <row r="1616" spans="1:81" x14ac:dyDescent="0.35">
      <c r="A1616" s="97"/>
      <c r="B1616" s="82"/>
      <c r="C1616" s="82"/>
      <c r="D1616" s="82"/>
      <c r="E1616" s="82"/>
      <c r="F1616" s="63"/>
      <c r="G1616" s="63"/>
      <c r="H1616" s="63"/>
      <c r="I1616" s="63"/>
      <c r="J1616" s="63"/>
      <c r="K1616" s="63"/>
      <c r="L1616" s="63"/>
      <c r="M1616" s="63"/>
      <c r="N1616" s="63"/>
      <c r="O1616" s="63"/>
      <c r="P1616" s="63"/>
      <c r="Q1616" s="63"/>
      <c r="R1616" s="63"/>
      <c r="S1616" s="63"/>
      <c r="T1616" s="63"/>
      <c r="U1616" s="63"/>
      <c r="X1616" s="63"/>
      <c r="Y1616" s="63"/>
      <c r="Z1616" s="63"/>
      <c r="AA1616" s="63"/>
      <c r="AB1616" s="63"/>
      <c r="AC1616" s="63"/>
      <c r="AD1616" s="63"/>
      <c r="AE1616" s="110"/>
      <c r="AF1616" s="63"/>
      <c r="AG1616" s="63"/>
      <c r="AH1616" s="63"/>
      <c r="AI1616" s="63"/>
      <c r="AJ1616" s="63"/>
      <c r="AK1616" s="63"/>
      <c r="AL1616" s="63"/>
      <c r="AM1616" s="63"/>
      <c r="AN1616" s="63"/>
      <c r="AO1616" s="63"/>
      <c r="AP1616" s="63"/>
      <c r="AQ1616" s="63"/>
      <c r="AT1616" s="63"/>
      <c r="AU1616" s="63"/>
      <c r="AV1616" s="63"/>
      <c r="AW1616" s="63"/>
      <c r="AX1616" s="63"/>
      <c r="AY1616" s="63"/>
      <c r="AZ1616" s="63"/>
      <c r="BA1616" s="63"/>
      <c r="BB1616" s="63"/>
      <c r="BC1616" s="63"/>
      <c r="BD1616" s="63"/>
      <c r="BE1616" s="63"/>
      <c r="BF1616" s="63"/>
      <c r="BG1616" s="63"/>
      <c r="BH1616" s="63"/>
      <c r="BI1616" s="63"/>
      <c r="BJ1616" s="63"/>
      <c r="BK1616" s="63"/>
      <c r="BL1616" s="63"/>
      <c r="BM1616" s="63"/>
      <c r="BN1616" s="63"/>
      <c r="BO1616" s="63"/>
      <c r="BR1616" s="63"/>
      <c r="BS1616" s="63"/>
      <c r="BT1616" s="63"/>
      <c r="BU1616" s="63"/>
      <c r="BV1616" s="63"/>
      <c r="BW1616" s="63"/>
      <c r="BX1616" s="63"/>
      <c r="BY1616" s="63"/>
      <c r="BZ1616" s="63"/>
      <c r="CA1616" s="63"/>
      <c r="CB1616" s="63"/>
      <c r="CC1616" s="63"/>
    </row>
    <row r="1617" spans="1:81" x14ac:dyDescent="0.35">
      <c r="A1617" s="97"/>
      <c r="B1617" s="82"/>
      <c r="C1617" s="82"/>
      <c r="D1617" s="82"/>
      <c r="E1617" s="82"/>
      <c r="F1617" s="63"/>
      <c r="G1617" s="63"/>
      <c r="H1617" s="63"/>
      <c r="I1617" s="63"/>
      <c r="J1617" s="63"/>
      <c r="K1617" s="63"/>
      <c r="L1617" s="63"/>
      <c r="M1617" s="63"/>
      <c r="N1617" s="63"/>
      <c r="O1617" s="63"/>
      <c r="P1617" s="63"/>
      <c r="Q1617" s="63"/>
      <c r="R1617" s="63"/>
      <c r="S1617" s="63"/>
      <c r="T1617" s="63"/>
      <c r="U1617" s="63"/>
      <c r="X1617" s="63"/>
      <c r="Y1617" s="63"/>
      <c r="Z1617" s="63"/>
      <c r="AA1617" s="63"/>
      <c r="AB1617" s="63"/>
      <c r="AC1617" s="63"/>
      <c r="AD1617" s="63"/>
      <c r="AE1617" s="110"/>
      <c r="AF1617" s="63"/>
      <c r="AG1617" s="63"/>
      <c r="AH1617" s="63"/>
      <c r="AI1617" s="63"/>
      <c r="AJ1617" s="63"/>
      <c r="AK1617" s="63"/>
      <c r="AL1617" s="63"/>
      <c r="AM1617" s="63"/>
      <c r="AN1617" s="63"/>
      <c r="AO1617" s="63"/>
      <c r="AP1617" s="63"/>
      <c r="AQ1617" s="63"/>
      <c r="AT1617" s="63"/>
      <c r="AU1617" s="63"/>
      <c r="AV1617" s="63"/>
      <c r="AW1617" s="63"/>
      <c r="AX1617" s="63"/>
      <c r="AY1617" s="63"/>
      <c r="AZ1617" s="63"/>
      <c r="BA1617" s="63"/>
      <c r="BB1617" s="63"/>
      <c r="BC1617" s="63"/>
      <c r="BD1617" s="63"/>
      <c r="BE1617" s="63"/>
      <c r="BF1617" s="63"/>
      <c r="BG1617" s="63"/>
      <c r="BH1617" s="63"/>
      <c r="BI1617" s="63"/>
      <c r="BJ1617" s="63"/>
      <c r="BK1617" s="63"/>
      <c r="BL1617" s="63"/>
      <c r="BM1617" s="63"/>
      <c r="BN1617" s="63"/>
      <c r="BO1617" s="63"/>
      <c r="BR1617" s="63"/>
      <c r="BS1617" s="63"/>
      <c r="BT1617" s="63"/>
      <c r="BU1617" s="63"/>
      <c r="BV1617" s="63"/>
      <c r="BW1617" s="63"/>
      <c r="BX1617" s="63"/>
      <c r="BY1617" s="63"/>
      <c r="BZ1617" s="63"/>
      <c r="CA1617" s="63"/>
      <c r="CB1617" s="63"/>
      <c r="CC1617" s="63"/>
    </row>
    <row r="1618" spans="1:81" x14ac:dyDescent="0.35">
      <c r="A1618" s="97"/>
      <c r="B1618" s="82"/>
      <c r="C1618" s="82"/>
      <c r="D1618" s="82"/>
      <c r="E1618" s="82"/>
      <c r="F1618" s="63"/>
      <c r="G1618" s="63"/>
      <c r="H1618" s="63"/>
      <c r="I1618" s="63"/>
      <c r="J1618" s="63"/>
      <c r="K1618" s="63"/>
      <c r="L1618" s="63"/>
      <c r="M1618" s="63"/>
      <c r="N1618" s="63"/>
      <c r="O1618" s="63"/>
      <c r="P1618" s="63"/>
      <c r="Q1618" s="63"/>
      <c r="R1618" s="63"/>
      <c r="S1618" s="63"/>
      <c r="T1618" s="63"/>
      <c r="U1618" s="63"/>
      <c r="X1618" s="63"/>
      <c r="Y1618" s="63"/>
      <c r="Z1618" s="63"/>
      <c r="AA1618" s="63"/>
      <c r="AB1618" s="63"/>
      <c r="AC1618" s="63"/>
      <c r="AD1618" s="63"/>
      <c r="AE1618" s="110"/>
      <c r="AF1618" s="63"/>
      <c r="AG1618" s="63"/>
      <c r="AH1618" s="63"/>
      <c r="AI1618" s="63"/>
      <c r="AJ1618" s="63"/>
      <c r="AK1618" s="63"/>
      <c r="AL1618" s="63"/>
      <c r="AM1618" s="63"/>
      <c r="AN1618" s="63"/>
      <c r="AO1618" s="63"/>
      <c r="AP1618" s="63"/>
      <c r="AQ1618" s="63"/>
      <c r="AT1618" s="63"/>
      <c r="AU1618" s="63"/>
      <c r="AV1618" s="63"/>
      <c r="AW1618" s="63"/>
      <c r="AX1618" s="63"/>
      <c r="AY1618" s="63"/>
      <c r="AZ1618" s="63"/>
      <c r="BA1618" s="63"/>
      <c r="BB1618" s="63"/>
      <c r="BC1618" s="63"/>
      <c r="BD1618" s="63"/>
      <c r="BE1618" s="63"/>
      <c r="BF1618" s="63"/>
      <c r="BG1618" s="63"/>
      <c r="BH1618" s="63"/>
      <c r="BI1618" s="63"/>
      <c r="BJ1618" s="63"/>
      <c r="BK1618" s="63"/>
      <c r="BL1618" s="63"/>
      <c r="BM1618" s="63"/>
      <c r="BN1618" s="63"/>
      <c r="BO1618" s="63"/>
      <c r="BR1618" s="63"/>
      <c r="BS1618" s="63"/>
      <c r="BT1618" s="63"/>
      <c r="BU1618" s="63"/>
      <c r="BV1618" s="63"/>
      <c r="BW1618" s="63"/>
      <c r="BX1618" s="63"/>
      <c r="BY1618" s="63"/>
      <c r="BZ1618" s="63"/>
      <c r="CA1618" s="63"/>
      <c r="CB1618" s="63"/>
      <c r="CC1618" s="63"/>
    </row>
    <row r="1619" spans="1:81" x14ac:dyDescent="0.35">
      <c r="A1619" s="97"/>
      <c r="B1619" s="82"/>
      <c r="C1619" s="82"/>
      <c r="D1619" s="82"/>
      <c r="E1619" s="82"/>
      <c r="F1619" s="63"/>
      <c r="G1619" s="63"/>
      <c r="H1619" s="63"/>
      <c r="I1619" s="63"/>
      <c r="J1619" s="63"/>
      <c r="K1619" s="63"/>
      <c r="L1619" s="63"/>
      <c r="M1619" s="63"/>
      <c r="N1619" s="63"/>
      <c r="O1619" s="63"/>
      <c r="P1619" s="63"/>
      <c r="Q1619" s="63"/>
      <c r="R1619" s="63"/>
      <c r="S1619" s="63"/>
      <c r="T1619" s="63"/>
      <c r="U1619" s="63"/>
      <c r="X1619" s="63"/>
      <c r="Y1619" s="63"/>
      <c r="Z1619" s="63"/>
      <c r="AA1619" s="63"/>
      <c r="AB1619" s="63"/>
      <c r="AC1619" s="63"/>
      <c r="AD1619" s="63"/>
      <c r="AE1619" s="110"/>
      <c r="AF1619" s="63"/>
      <c r="AG1619" s="63"/>
      <c r="AH1619" s="63"/>
      <c r="AI1619" s="63"/>
      <c r="AJ1619" s="63"/>
      <c r="AK1619" s="63"/>
      <c r="AL1619" s="63"/>
      <c r="AM1619" s="63"/>
      <c r="AN1619" s="63"/>
      <c r="AO1619" s="63"/>
      <c r="AP1619" s="63"/>
      <c r="AQ1619" s="63"/>
      <c r="AT1619" s="63"/>
      <c r="AU1619" s="63"/>
      <c r="AV1619" s="63"/>
      <c r="AW1619" s="63"/>
      <c r="AX1619" s="63"/>
      <c r="AY1619" s="63"/>
      <c r="AZ1619" s="63"/>
      <c r="BA1619" s="63"/>
      <c r="BB1619" s="63"/>
      <c r="BC1619" s="63"/>
      <c r="BD1619" s="63"/>
      <c r="BE1619" s="63"/>
      <c r="BF1619" s="63"/>
      <c r="BG1619" s="63"/>
      <c r="BH1619" s="63"/>
      <c r="BI1619" s="63"/>
      <c r="BJ1619" s="63"/>
      <c r="BK1619" s="63"/>
      <c r="BL1619" s="63"/>
      <c r="BM1619" s="63"/>
      <c r="BN1619" s="63"/>
      <c r="BO1619" s="63"/>
      <c r="BR1619" s="63"/>
      <c r="BS1619" s="63"/>
      <c r="BT1619" s="63"/>
      <c r="BU1619" s="63"/>
      <c r="BV1619" s="63"/>
      <c r="BW1619" s="63"/>
      <c r="BX1619" s="63"/>
      <c r="BY1619" s="63"/>
      <c r="BZ1619" s="63"/>
      <c r="CA1619" s="63"/>
      <c r="CB1619" s="63"/>
      <c r="CC1619" s="63"/>
    </row>
    <row r="1620" spans="1:81" x14ac:dyDescent="0.35">
      <c r="A1620" s="97"/>
      <c r="B1620" s="82"/>
      <c r="C1620" s="82"/>
      <c r="D1620" s="82"/>
      <c r="E1620" s="82"/>
      <c r="F1620" s="63"/>
      <c r="G1620" s="63"/>
      <c r="H1620" s="63"/>
      <c r="I1620" s="63"/>
      <c r="J1620" s="63"/>
      <c r="K1620" s="63"/>
      <c r="L1620" s="63"/>
      <c r="M1620" s="63"/>
      <c r="N1620" s="63"/>
      <c r="O1620" s="63"/>
      <c r="P1620" s="63"/>
      <c r="Q1620" s="63"/>
      <c r="R1620" s="63"/>
      <c r="S1620" s="63"/>
      <c r="T1620" s="63"/>
      <c r="U1620" s="63"/>
      <c r="X1620" s="63"/>
      <c r="Y1620" s="63"/>
      <c r="Z1620" s="63"/>
      <c r="AA1620" s="63"/>
      <c r="AB1620" s="63"/>
      <c r="AC1620" s="63"/>
      <c r="AD1620" s="63"/>
      <c r="AE1620" s="110"/>
      <c r="AF1620" s="63"/>
      <c r="AG1620" s="63"/>
      <c r="AH1620" s="63"/>
      <c r="AI1620" s="63"/>
      <c r="AJ1620" s="63"/>
      <c r="AK1620" s="63"/>
      <c r="AL1620" s="63"/>
      <c r="AM1620" s="63"/>
      <c r="AN1620" s="63"/>
      <c r="AO1620" s="63"/>
      <c r="AP1620" s="63"/>
      <c r="AQ1620" s="63"/>
      <c r="AT1620" s="63"/>
      <c r="AU1620" s="63"/>
      <c r="AV1620" s="63"/>
      <c r="AW1620" s="63"/>
      <c r="AX1620" s="63"/>
      <c r="AY1620" s="63"/>
      <c r="AZ1620" s="63"/>
      <c r="BA1620" s="63"/>
      <c r="BB1620" s="63"/>
      <c r="BC1620" s="63"/>
      <c r="BD1620" s="63"/>
      <c r="BE1620" s="63"/>
      <c r="BF1620" s="63"/>
      <c r="BG1620" s="63"/>
      <c r="BH1620" s="63"/>
      <c r="BI1620" s="63"/>
      <c r="BJ1620" s="63"/>
      <c r="BK1620" s="63"/>
      <c r="BL1620" s="63"/>
      <c r="BM1620" s="63"/>
      <c r="BN1620" s="63"/>
      <c r="BO1620" s="63"/>
      <c r="BR1620" s="63"/>
      <c r="BS1620" s="63"/>
      <c r="BT1620" s="63"/>
      <c r="BU1620" s="63"/>
      <c r="BV1620" s="63"/>
      <c r="BW1620" s="63"/>
      <c r="BX1620" s="63"/>
      <c r="BY1620" s="63"/>
      <c r="BZ1620" s="63"/>
      <c r="CA1620" s="63"/>
      <c r="CB1620" s="63"/>
      <c r="CC1620" s="63"/>
    </row>
    <row r="1621" spans="1:81" x14ac:dyDescent="0.35">
      <c r="A1621" s="97"/>
      <c r="B1621" s="82"/>
      <c r="C1621" s="82"/>
      <c r="D1621" s="82"/>
      <c r="E1621" s="82"/>
      <c r="F1621" s="63"/>
      <c r="G1621" s="63"/>
      <c r="H1621" s="63"/>
      <c r="I1621" s="63"/>
      <c r="J1621" s="63"/>
      <c r="K1621" s="63"/>
      <c r="L1621" s="63"/>
      <c r="M1621" s="63"/>
      <c r="N1621" s="63"/>
      <c r="O1621" s="63"/>
      <c r="P1621" s="63"/>
      <c r="Q1621" s="63"/>
      <c r="R1621" s="63"/>
      <c r="S1621" s="63"/>
      <c r="T1621" s="63"/>
      <c r="U1621" s="63"/>
      <c r="X1621" s="63"/>
      <c r="Y1621" s="63"/>
      <c r="Z1621" s="63"/>
      <c r="AA1621" s="63"/>
      <c r="AB1621" s="63"/>
      <c r="AC1621" s="63"/>
      <c r="AD1621" s="63"/>
      <c r="AE1621" s="110"/>
      <c r="AF1621" s="63"/>
      <c r="AG1621" s="63"/>
      <c r="AH1621" s="63"/>
      <c r="AI1621" s="63"/>
      <c r="AJ1621" s="63"/>
      <c r="AK1621" s="63"/>
      <c r="AL1621" s="63"/>
      <c r="AM1621" s="63"/>
      <c r="AN1621" s="63"/>
      <c r="AO1621" s="63"/>
      <c r="AP1621" s="63"/>
      <c r="AQ1621" s="63"/>
      <c r="AT1621" s="63"/>
      <c r="AU1621" s="63"/>
      <c r="AV1621" s="63"/>
      <c r="AW1621" s="63"/>
      <c r="AX1621" s="63"/>
      <c r="AY1621" s="63"/>
      <c r="AZ1621" s="63"/>
      <c r="BA1621" s="63"/>
      <c r="BB1621" s="63"/>
      <c r="BC1621" s="63"/>
      <c r="BD1621" s="63"/>
      <c r="BE1621" s="63"/>
      <c r="BF1621" s="63"/>
      <c r="BG1621" s="63"/>
      <c r="BH1621" s="63"/>
      <c r="BI1621" s="63"/>
      <c r="BJ1621" s="63"/>
      <c r="BK1621" s="63"/>
      <c r="BL1621" s="63"/>
      <c r="BM1621" s="63"/>
      <c r="BN1621" s="63"/>
      <c r="BO1621" s="63"/>
      <c r="BR1621" s="63"/>
      <c r="BS1621" s="63"/>
      <c r="BT1621" s="63"/>
      <c r="BU1621" s="63"/>
      <c r="BV1621" s="63"/>
      <c r="BW1621" s="63"/>
      <c r="BX1621" s="63"/>
      <c r="BY1621" s="63"/>
      <c r="BZ1621" s="63"/>
      <c r="CA1621" s="63"/>
      <c r="CB1621" s="63"/>
      <c r="CC1621" s="63"/>
    </row>
    <row r="1622" spans="1:81" x14ac:dyDescent="0.35">
      <c r="A1622" s="97"/>
      <c r="B1622" s="82"/>
      <c r="C1622" s="82"/>
      <c r="D1622" s="82"/>
      <c r="E1622" s="82"/>
      <c r="F1622" s="63"/>
      <c r="G1622" s="63"/>
      <c r="H1622" s="63"/>
      <c r="I1622" s="63"/>
      <c r="J1622" s="63"/>
      <c r="K1622" s="63"/>
      <c r="L1622" s="63"/>
      <c r="M1622" s="63"/>
      <c r="N1622" s="63"/>
      <c r="O1622" s="63"/>
      <c r="P1622" s="63"/>
      <c r="Q1622" s="63"/>
      <c r="R1622" s="63"/>
      <c r="S1622" s="63"/>
      <c r="T1622" s="63"/>
      <c r="U1622" s="63"/>
      <c r="X1622" s="63"/>
      <c r="Y1622" s="63"/>
      <c r="Z1622" s="63"/>
      <c r="AA1622" s="63"/>
      <c r="AB1622" s="63"/>
      <c r="AC1622" s="63"/>
      <c r="AD1622" s="63"/>
      <c r="AE1622" s="110"/>
      <c r="AF1622" s="63"/>
      <c r="AG1622" s="63"/>
      <c r="AH1622" s="63"/>
      <c r="AI1622" s="63"/>
      <c r="AJ1622" s="63"/>
      <c r="AK1622" s="63"/>
      <c r="AL1622" s="63"/>
      <c r="AM1622" s="63"/>
      <c r="AN1622" s="63"/>
      <c r="AO1622" s="63"/>
      <c r="AP1622" s="63"/>
      <c r="AQ1622" s="63"/>
      <c r="AT1622" s="63"/>
      <c r="AU1622" s="63"/>
      <c r="AV1622" s="63"/>
      <c r="AW1622" s="63"/>
      <c r="AX1622" s="63"/>
      <c r="AY1622" s="63"/>
      <c r="AZ1622" s="63"/>
      <c r="BA1622" s="63"/>
      <c r="BB1622" s="63"/>
      <c r="BC1622" s="63"/>
      <c r="BD1622" s="63"/>
      <c r="BE1622" s="63"/>
      <c r="BF1622" s="63"/>
      <c r="BG1622" s="63"/>
      <c r="BH1622" s="63"/>
      <c r="BI1622" s="63"/>
      <c r="BJ1622" s="63"/>
      <c r="BK1622" s="63"/>
      <c r="BL1622" s="63"/>
      <c r="BM1622" s="63"/>
      <c r="BN1622" s="63"/>
      <c r="BO1622" s="63"/>
      <c r="BR1622" s="63"/>
      <c r="BS1622" s="63"/>
      <c r="BT1622" s="63"/>
      <c r="BU1622" s="63"/>
      <c r="BV1622" s="63"/>
      <c r="BW1622" s="63"/>
      <c r="BX1622" s="63"/>
      <c r="BY1622" s="63"/>
      <c r="BZ1622" s="63"/>
      <c r="CA1622" s="63"/>
      <c r="CB1622" s="63"/>
      <c r="CC1622" s="63"/>
    </row>
    <row r="1623" spans="1:81" x14ac:dyDescent="0.35">
      <c r="A1623" s="97"/>
      <c r="B1623" s="82"/>
      <c r="C1623" s="82"/>
      <c r="D1623" s="82"/>
      <c r="E1623" s="82"/>
      <c r="F1623" s="63"/>
      <c r="G1623" s="63"/>
      <c r="H1623" s="63"/>
      <c r="I1623" s="63"/>
      <c r="J1623" s="63"/>
      <c r="K1623" s="63"/>
      <c r="L1623" s="63"/>
      <c r="M1623" s="63"/>
      <c r="N1623" s="63"/>
      <c r="O1623" s="63"/>
      <c r="P1623" s="63"/>
      <c r="Q1623" s="63"/>
      <c r="R1623" s="63"/>
      <c r="S1623" s="63"/>
      <c r="T1623" s="63"/>
      <c r="U1623" s="63"/>
      <c r="X1623" s="63"/>
      <c r="Y1623" s="63"/>
      <c r="Z1623" s="63"/>
      <c r="AA1623" s="63"/>
      <c r="AB1623" s="63"/>
      <c r="AC1623" s="63"/>
      <c r="AD1623" s="63"/>
      <c r="AE1623" s="110"/>
      <c r="AF1623" s="63"/>
      <c r="AG1623" s="63"/>
      <c r="AH1623" s="63"/>
      <c r="AI1623" s="63"/>
      <c r="AJ1623" s="63"/>
      <c r="AK1623" s="63"/>
      <c r="AL1623" s="63"/>
      <c r="AM1623" s="63"/>
      <c r="AN1623" s="63"/>
      <c r="AO1623" s="63"/>
      <c r="AP1623" s="63"/>
      <c r="AQ1623" s="63"/>
      <c r="AT1623" s="63"/>
      <c r="AU1623" s="63"/>
      <c r="AV1623" s="63"/>
      <c r="AW1623" s="63"/>
      <c r="AX1623" s="63"/>
      <c r="AY1623" s="63"/>
      <c r="AZ1623" s="63"/>
      <c r="BA1623" s="63"/>
      <c r="BB1623" s="63"/>
      <c r="BC1623" s="63"/>
      <c r="BD1623" s="63"/>
      <c r="BE1623" s="63"/>
      <c r="BF1623" s="63"/>
      <c r="BG1623" s="63"/>
      <c r="BH1623" s="63"/>
      <c r="BI1623" s="63"/>
      <c r="BJ1623" s="63"/>
      <c r="BK1623" s="63"/>
      <c r="BL1623" s="63"/>
      <c r="BM1623" s="63"/>
      <c r="BN1623" s="63"/>
      <c r="BO1623" s="63"/>
      <c r="BR1623" s="63"/>
      <c r="BS1623" s="63"/>
      <c r="BT1623" s="63"/>
      <c r="BU1623" s="63"/>
      <c r="BV1623" s="63"/>
      <c r="BW1623" s="63"/>
      <c r="BX1623" s="63"/>
      <c r="BY1623" s="63"/>
      <c r="BZ1623" s="63"/>
      <c r="CA1623" s="63"/>
      <c r="CB1623" s="63"/>
      <c r="CC1623" s="63"/>
    </row>
    <row r="1624" spans="1:81" x14ac:dyDescent="0.35">
      <c r="A1624" s="97"/>
      <c r="B1624" s="82"/>
      <c r="C1624" s="82"/>
      <c r="D1624" s="82"/>
      <c r="E1624" s="82"/>
      <c r="F1624" s="63"/>
      <c r="G1624" s="63"/>
      <c r="H1624" s="63"/>
      <c r="I1624" s="63"/>
      <c r="J1624" s="63"/>
      <c r="K1624" s="63"/>
      <c r="L1624" s="63"/>
      <c r="M1624" s="63"/>
      <c r="N1624" s="63"/>
      <c r="O1624" s="63"/>
      <c r="P1624" s="63"/>
      <c r="Q1624" s="63"/>
      <c r="R1624" s="63"/>
      <c r="S1624" s="63"/>
      <c r="T1624" s="63"/>
      <c r="U1624" s="63"/>
      <c r="X1624" s="63"/>
      <c r="Y1624" s="63"/>
      <c r="Z1624" s="63"/>
      <c r="AA1624" s="63"/>
      <c r="AB1624" s="63"/>
      <c r="AC1624" s="63"/>
      <c r="AD1624" s="63"/>
      <c r="AE1624" s="110"/>
      <c r="AF1624" s="63"/>
      <c r="AG1624" s="63"/>
      <c r="AH1624" s="63"/>
      <c r="AI1624" s="63"/>
      <c r="AJ1624" s="63"/>
      <c r="AK1624" s="63"/>
      <c r="AL1624" s="63"/>
      <c r="AM1624" s="63"/>
      <c r="AN1624" s="63"/>
      <c r="AO1624" s="63"/>
      <c r="AP1624" s="63"/>
      <c r="AQ1624" s="63"/>
      <c r="AT1624" s="63"/>
      <c r="AU1624" s="63"/>
      <c r="AV1624" s="63"/>
      <c r="AW1624" s="63"/>
      <c r="AX1624" s="63"/>
      <c r="AY1624" s="63"/>
      <c r="AZ1624" s="63"/>
      <c r="BA1624" s="63"/>
      <c r="BB1624" s="63"/>
      <c r="BC1624" s="63"/>
      <c r="BD1624" s="63"/>
      <c r="BE1624" s="63"/>
      <c r="BF1624" s="63"/>
      <c r="BG1624" s="63"/>
      <c r="BH1624" s="63"/>
      <c r="BI1624" s="63"/>
      <c r="BJ1624" s="63"/>
      <c r="BK1624" s="63"/>
      <c r="BL1624" s="63"/>
      <c r="BM1624" s="63"/>
      <c r="BN1624" s="63"/>
      <c r="BO1624" s="63"/>
      <c r="BR1624" s="63"/>
      <c r="BS1624" s="63"/>
      <c r="BT1624" s="63"/>
      <c r="BU1624" s="63"/>
      <c r="BV1624" s="63"/>
      <c r="BW1624" s="63"/>
      <c r="BX1624" s="63"/>
      <c r="BY1624" s="63"/>
      <c r="BZ1624" s="63"/>
      <c r="CA1624" s="63"/>
      <c r="CB1624" s="63"/>
      <c r="CC1624" s="63"/>
    </row>
    <row r="1625" spans="1:81" x14ac:dyDescent="0.35">
      <c r="A1625" s="97"/>
      <c r="B1625" s="82"/>
      <c r="C1625" s="82"/>
      <c r="D1625" s="82"/>
      <c r="E1625" s="82"/>
      <c r="F1625" s="63"/>
      <c r="G1625" s="63"/>
      <c r="H1625" s="63"/>
      <c r="I1625" s="63"/>
      <c r="J1625" s="63"/>
      <c r="K1625" s="63"/>
      <c r="L1625" s="63"/>
      <c r="M1625" s="63"/>
      <c r="N1625" s="63"/>
      <c r="O1625" s="63"/>
      <c r="P1625" s="63"/>
      <c r="Q1625" s="63"/>
      <c r="R1625" s="63"/>
      <c r="S1625" s="63"/>
      <c r="T1625" s="63"/>
      <c r="U1625" s="63"/>
      <c r="X1625" s="63"/>
      <c r="Y1625" s="63"/>
      <c r="Z1625" s="63"/>
      <c r="AA1625" s="63"/>
      <c r="AB1625" s="63"/>
      <c r="AC1625" s="63"/>
      <c r="AD1625" s="63"/>
      <c r="AE1625" s="110"/>
      <c r="AF1625" s="63"/>
      <c r="AG1625" s="63"/>
      <c r="AH1625" s="63"/>
      <c r="AI1625" s="63"/>
      <c r="AJ1625" s="63"/>
      <c r="AK1625" s="63"/>
      <c r="AL1625" s="63"/>
      <c r="AM1625" s="63"/>
      <c r="AN1625" s="63"/>
      <c r="AO1625" s="63"/>
      <c r="AP1625" s="63"/>
      <c r="AQ1625" s="63"/>
      <c r="AT1625" s="63"/>
      <c r="AU1625" s="63"/>
      <c r="AV1625" s="63"/>
      <c r="AW1625" s="63"/>
      <c r="AX1625" s="63"/>
      <c r="AY1625" s="63"/>
      <c r="AZ1625" s="63"/>
      <c r="BA1625" s="63"/>
      <c r="BB1625" s="63"/>
      <c r="BC1625" s="63"/>
      <c r="BD1625" s="63"/>
      <c r="BE1625" s="63"/>
      <c r="BF1625" s="63"/>
      <c r="BG1625" s="63"/>
      <c r="BH1625" s="63"/>
      <c r="BI1625" s="63"/>
      <c r="BJ1625" s="63"/>
      <c r="BK1625" s="63"/>
      <c r="BL1625" s="63"/>
      <c r="BM1625" s="63"/>
      <c r="BN1625" s="63"/>
      <c r="BO1625" s="63"/>
      <c r="BR1625" s="63"/>
      <c r="BS1625" s="63"/>
      <c r="BT1625" s="63"/>
      <c r="BU1625" s="63"/>
      <c r="BV1625" s="63"/>
      <c r="BW1625" s="63"/>
      <c r="BX1625" s="63"/>
      <c r="BY1625" s="63"/>
      <c r="BZ1625" s="63"/>
      <c r="CA1625" s="63"/>
      <c r="CB1625" s="63"/>
      <c r="CC1625" s="63"/>
    </row>
    <row r="1626" spans="1:81" x14ac:dyDescent="0.35">
      <c r="A1626" s="97"/>
      <c r="B1626" s="82"/>
      <c r="C1626" s="82"/>
      <c r="D1626" s="82"/>
      <c r="E1626" s="82"/>
      <c r="F1626" s="63"/>
      <c r="G1626" s="63"/>
      <c r="H1626" s="63"/>
      <c r="I1626" s="63"/>
      <c r="J1626" s="63"/>
      <c r="K1626" s="63"/>
      <c r="L1626" s="63"/>
      <c r="M1626" s="63"/>
      <c r="N1626" s="63"/>
      <c r="O1626" s="63"/>
      <c r="P1626" s="63"/>
      <c r="Q1626" s="63"/>
      <c r="R1626" s="63"/>
      <c r="S1626" s="63"/>
      <c r="T1626" s="63"/>
      <c r="U1626" s="63"/>
      <c r="X1626" s="63"/>
      <c r="Y1626" s="63"/>
      <c r="Z1626" s="63"/>
      <c r="AA1626" s="63"/>
      <c r="AB1626" s="63"/>
      <c r="AC1626" s="63"/>
      <c r="AD1626" s="63"/>
      <c r="AE1626" s="110"/>
      <c r="AF1626" s="63"/>
      <c r="AG1626" s="63"/>
      <c r="AH1626" s="63"/>
      <c r="AI1626" s="63"/>
      <c r="AJ1626" s="63"/>
      <c r="AK1626" s="63"/>
      <c r="AL1626" s="63"/>
      <c r="AM1626" s="63"/>
      <c r="AN1626" s="63"/>
      <c r="AO1626" s="63"/>
      <c r="AP1626" s="63"/>
      <c r="AQ1626" s="63"/>
      <c r="AT1626" s="63"/>
      <c r="AU1626" s="63"/>
      <c r="AV1626" s="63"/>
      <c r="AW1626" s="63"/>
      <c r="AX1626" s="63"/>
      <c r="AY1626" s="63"/>
      <c r="AZ1626" s="63"/>
      <c r="BA1626" s="63"/>
      <c r="BB1626" s="63"/>
      <c r="BC1626" s="63"/>
      <c r="BD1626" s="63"/>
      <c r="BE1626" s="63"/>
      <c r="BF1626" s="63"/>
      <c r="BG1626" s="63"/>
      <c r="BH1626" s="63"/>
      <c r="BI1626" s="63"/>
      <c r="BJ1626" s="63"/>
      <c r="BK1626" s="63"/>
      <c r="BL1626" s="63"/>
      <c r="BM1626" s="63"/>
      <c r="BN1626" s="63"/>
      <c r="BO1626" s="63"/>
      <c r="BR1626" s="63"/>
      <c r="BS1626" s="63"/>
      <c r="BT1626" s="63"/>
      <c r="BU1626" s="63"/>
      <c r="BV1626" s="63"/>
      <c r="BW1626" s="63"/>
      <c r="BX1626" s="63"/>
      <c r="BY1626" s="63"/>
      <c r="BZ1626" s="63"/>
      <c r="CA1626" s="63"/>
      <c r="CB1626" s="63"/>
      <c r="CC1626" s="63"/>
    </row>
    <row r="1627" spans="1:81" x14ac:dyDescent="0.35">
      <c r="A1627" s="97"/>
      <c r="B1627" s="82"/>
      <c r="C1627" s="82"/>
      <c r="D1627" s="82"/>
      <c r="E1627" s="82"/>
      <c r="F1627" s="63"/>
      <c r="G1627" s="63"/>
      <c r="H1627" s="63"/>
      <c r="I1627" s="63"/>
      <c r="J1627" s="63"/>
      <c r="K1627" s="63"/>
      <c r="L1627" s="63"/>
      <c r="M1627" s="63"/>
      <c r="N1627" s="63"/>
      <c r="O1627" s="63"/>
      <c r="P1627" s="63"/>
      <c r="Q1627" s="63"/>
      <c r="R1627" s="63"/>
      <c r="S1627" s="63"/>
      <c r="T1627" s="63"/>
      <c r="U1627" s="63"/>
      <c r="X1627" s="63"/>
      <c r="Y1627" s="63"/>
      <c r="Z1627" s="63"/>
      <c r="AA1627" s="63"/>
      <c r="AB1627" s="63"/>
      <c r="AC1627" s="63"/>
      <c r="AD1627" s="63"/>
      <c r="AE1627" s="110"/>
      <c r="AF1627" s="63"/>
      <c r="AG1627" s="63"/>
      <c r="AH1627" s="63"/>
      <c r="AI1627" s="63"/>
      <c r="AJ1627" s="63"/>
      <c r="AK1627" s="63"/>
      <c r="AL1627" s="63"/>
      <c r="AM1627" s="63"/>
      <c r="AN1627" s="63"/>
      <c r="AO1627" s="63"/>
      <c r="AP1627" s="63"/>
      <c r="AQ1627" s="63"/>
      <c r="AT1627" s="63"/>
      <c r="AU1627" s="63"/>
      <c r="AV1627" s="63"/>
      <c r="AW1627" s="63"/>
      <c r="AX1627" s="63"/>
      <c r="AY1627" s="63"/>
      <c r="AZ1627" s="63"/>
      <c r="BA1627" s="63"/>
      <c r="BB1627" s="63"/>
      <c r="BC1627" s="63"/>
      <c r="BD1627" s="63"/>
      <c r="BE1627" s="63"/>
      <c r="BF1627" s="63"/>
      <c r="BG1627" s="63"/>
      <c r="BH1627" s="63"/>
      <c r="BI1627" s="63"/>
      <c r="BJ1627" s="63"/>
      <c r="BK1627" s="63"/>
      <c r="BL1627" s="63"/>
      <c r="BM1627" s="63"/>
      <c r="BN1627" s="63"/>
      <c r="BO1627" s="63"/>
      <c r="BR1627" s="63"/>
      <c r="BS1627" s="63"/>
      <c r="BT1627" s="63"/>
      <c r="BU1627" s="63"/>
      <c r="BV1627" s="63"/>
      <c r="BW1627" s="63"/>
      <c r="BX1627" s="63"/>
      <c r="BY1627" s="63"/>
      <c r="BZ1627" s="63"/>
      <c r="CA1627" s="63"/>
      <c r="CB1627" s="63"/>
      <c r="CC1627" s="63"/>
    </row>
    <row r="1628" spans="1:81" x14ac:dyDescent="0.35">
      <c r="A1628" s="97"/>
      <c r="B1628" s="82"/>
      <c r="C1628" s="82"/>
      <c r="D1628" s="82"/>
      <c r="E1628" s="82"/>
      <c r="F1628" s="63"/>
      <c r="G1628" s="63"/>
      <c r="H1628" s="63"/>
      <c r="I1628" s="63"/>
      <c r="J1628" s="63"/>
      <c r="K1628" s="63"/>
      <c r="L1628" s="63"/>
      <c r="M1628" s="63"/>
      <c r="N1628" s="63"/>
      <c r="O1628" s="63"/>
      <c r="P1628" s="63"/>
      <c r="Q1628" s="63"/>
      <c r="R1628" s="63"/>
      <c r="S1628" s="63"/>
      <c r="T1628" s="63"/>
      <c r="U1628" s="63"/>
      <c r="X1628" s="63"/>
      <c r="Y1628" s="63"/>
      <c r="Z1628" s="63"/>
      <c r="AA1628" s="63"/>
      <c r="AB1628" s="63"/>
      <c r="AC1628" s="63"/>
      <c r="AD1628" s="63"/>
      <c r="AE1628" s="110"/>
      <c r="AF1628" s="63"/>
      <c r="AG1628" s="63"/>
      <c r="AH1628" s="63"/>
      <c r="AI1628" s="63"/>
      <c r="AJ1628" s="63"/>
      <c r="AK1628" s="63"/>
      <c r="AL1628" s="63"/>
      <c r="AM1628" s="63"/>
      <c r="AN1628" s="63"/>
      <c r="AO1628" s="63"/>
      <c r="AP1628" s="63"/>
      <c r="AQ1628" s="63"/>
      <c r="AT1628" s="63"/>
      <c r="AU1628" s="63"/>
      <c r="AV1628" s="63"/>
      <c r="AW1628" s="63"/>
      <c r="AX1628" s="63"/>
      <c r="AY1628" s="63"/>
      <c r="AZ1628" s="63"/>
      <c r="BA1628" s="63"/>
      <c r="BB1628" s="63"/>
      <c r="BC1628" s="63"/>
      <c r="BD1628" s="63"/>
      <c r="BE1628" s="63"/>
      <c r="BF1628" s="63"/>
      <c r="BG1628" s="63"/>
      <c r="BH1628" s="63"/>
      <c r="BI1628" s="63"/>
      <c r="BJ1628" s="63"/>
      <c r="BK1628" s="63"/>
      <c r="BL1628" s="63"/>
      <c r="BM1628" s="63"/>
      <c r="BN1628" s="63"/>
      <c r="BO1628" s="63"/>
      <c r="BR1628" s="63"/>
      <c r="BS1628" s="63"/>
      <c r="BT1628" s="63"/>
      <c r="BU1628" s="63"/>
      <c r="BV1628" s="63"/>
      <c r="BW1628" s="63"/>
      <c r="BX1628" s="63"/>
      <c r="BY1628" s="63"/>
      <c r="BZ1628" s="63"/>
      <c r="CA1628" s="63"/>
      <c r="CB1628" s="63"/>
      <c r="CC1628" s="63"/>
    </row>
    <row r="1629" spans="1:81" x14ac:dyDescent="0.35">
      <c r="A1629" s="97"/>
      <c r="B1629" s="82"/>
      <c r="C1629" s="82"/>
      <c r="D1629" s="82"/>
      <c r="E1629" s="82"/>
      <c r="F1629" s="63"/>
      <c r="G1629" s="63"/>
      <c r="H1629" s="63"/>
      <c r="I1629" s="63"/>
      <c r="J1629" s="63"/>
      <c r="K1629" s="63"/>
      <c r="L1629" s="63"/>
      <c r="M1629" s="63"/>
      <c r="N1629" s="63"/>
      <c r="O1629" s="63"/>
      <c r="P1629" s="63"/>
      <c r="Q1629" s="63"/>
      <c r="R1629" s="63"/>
      <c r="S1629" s="63"/>
      <c r="T1629" s="63"/>
      <c r="U1629" s="63"/>
      <c r="X1629" s="63"/>
      <c r="Y1629" s="63"/>
      <c r="Z1629" s="63"/>
      <c r="AA1629" s="63"/>
      <c r="AB1629" s="63"/>
      <c r="AC1629" s="63"/>
      <c r="AD1629" s="63"/>
      <c r="AE1629" s="110"/>
      <c r="AF1629" s="63"/>
      <c r="AG1629" s="63"/>
      <c r="AH1629" s="63"/>
      <c r="AI1629" s="63"/>
      <c r="AJ1629" s="63"/>
      <c r="AK1629" s="63"/>
      <c r="AL1629" s="63"/>
      <c r="AM1629" s="63"/>
      <c r="AN1629" s="63"/>
      <c r="AO1629" s="63"/>
      <c r="AP1629" s="63"/>
      <c r="AQ1629" s="63"/>
      <c r="AT1629" s="63"/>
      <c r="AU1629" s="63"/>
      <c r="AV1629" s="63"/>
      <c r="AW1629" s="63"/>
      <c r="AX1629" s="63"/>
      <c r="AY1629" s="63"/>
      <c r="AZ1629" s="63"/>
      <c r="BA1629" s="63"/>
      <c r="BB1629" s="63"/>
      <c r="BC1629" s="63"/>
      <c r="BD1629" s="63"/>
      <c r="BE1629" s="63"/>
      <c r="BF1629" s="63"/>
      <c r="BG1629" s="63"/>
      <c r="BH1629" s="63"/>
      <c r="BI1629" s="63"/>
      <c r="BJ1629" s="63"/>
      <c r="BK1629" s="63"/>
      <c r="BL1629" s="63"/>
      <c r="BM1629" s="63"/>
      <c r="BN1629" s="63"/>
      <c r="BO1629" s="63"/>
      <c r="BR1629" s="63"/>
      <c r="BS1629" s="63"/>
      <c r="BT1629" s="63"/>
      <c r="BU1629" s="63"/>
      <c r="BV1629" s="63"/>
      <c r="BW1629" s="63"/>
      <c r="BX1629" s="63"/>
      <c r="BY1629" s="63"/>
      <c r="BZ1629" s="63"/>
      <c r="CA1629" s="63"/>
      <c r="CB1629" s="63"/>
      <c r="CC1629" s="63"/>
    </row>
    <row r="1630" spans="1:81" x14ac:dyDescent="0.35">
      <c r="A1630" s="97"/>
      <c r="B1630" s="82"/>
      <c r="C1630" s="82"/>
      <c r="D1630" s="82"/>
      <c r="E1630" s="82"/>
      <c r="F1630" s="63"/>
      <c r="G1630" s="63"/>
      <c r="H1630" s="63"/>
      <c r="I1630" s="63"/>
      <c r="J1630" s="63"/>
      <c r="K1630" s="63"/>
      <c r="L1630" s="63"/>
      <c r="M1630" s="63"/>
      <c r="N1630" s="63"/>
      <c r="O1630" s="63"/>
      <c r="P1630" s="63"/>
      <c r="Q1630" s="63"/>
      <c r="R1630" s="63"/>
      <c r="S1630" s="63"/>
      <c r="T1630" s="63"/>
      <c r="U1630" s="63"/>
      <c r="X1630" s="63"/>
      <c r="Y1630" s="63"/>
      <c r="Z1630" s="63"/>
      <c r="AA1630" s="63"/>
      <c r="AB1630" s="63"/>
      <c r="AC1630" s="63"/>
      <c r="AD1630" s="63"/>
      <c r="AE1630" s="110"/>
      <c r="AF1630" s="63"/>
      <c r="AG1630" s="63"/>
      <c r="AH1630" s="63"/>
      <c r="AI1630" s="63"/>
      <c r="AJ1630" s="63"/>
      <c r="AK1630" s="63"/>
      <c r="AL1630" s="63"/>
      <c r="AM1630" s="63"/>
      <c r="AN1630" s="63"/>
      <c r="AO1630" s="63"/>
      <c r="AP1630" s="63"/>
      <c r="AQ1630" s="63"/>
      <c r="AT1630" s="63"/>
      <c r="AU1630" s="63"/>
      <c r="AV1630" s="63"/>
      <c r="AW1630" s="63"/>
      <c r="AX1630" s="63"/>
      <c r="AY1630" s="63"/>
      <c r="AZ1630" s="63"/>
      <c r="BA1630" s="63"/>
      <c r="BB1630" s="63"/>
      <c r="BC1630" s="63"/>
      <c r="BD1630" s="63"/>
      <c r="BE1630" s="63"/>
      <c r="BF1630" s="63"/>
      <c r="BG1630" s="63"/>
      <c r="BH1630" s="63"/>
      <c r="BI1630" s="63"/>
      <c r="BJ1630" s="63"/>
      <c r="BK1630" s="63"/>
      <c r="BL1630" s="63"/>
      <c r="BM1630" s="63"/>
      <c r="BN1630" s="63"/>
      <c r="BO1630" s="63"/>
      <c r="BR1630" s="63"/>
      <c r="BS1630" s="63"/>
      <c r="BT1630" s="63"/>
      <c r="BU1630" s="63"/>
      <c r="BV1630" s="63"/>
      <c r="BW1630" s="63"/>
      <c r="BX1630" s="63"/>
      <c r="BY1630" s="63"/>
      <c r="BZ1630" s="63"/>
      <c r="CA1630" s="63"/>
      <c r="CB1630" s="63"/>
      <c r="CC1630" s="63"/>
    </row>
    <row r="1631" spans="1:81" x14ac:dyDescent="0.35">
      <c r="A1631" s="97"/>
      <c r="B1631" s="82"/>
      <c r="C1631" s="82"/>
      <c r="D1631" s="82"/>
      <c r="E1631" s="82"/>
      <c r="F1631" s="63"/>
      <c r="G1631" s="63"/>
      <c r="H1631" s="63"/>
      <c r="I1631" s="63"/>
      <c r="J1631" s="63"/>
      <c r="K1631" s="63"/>
      <c r="L1631" s="63"/>
      <c r="M1631" s="63"/>
      <c r="N1631" s="63"/>
      <c r="O1631" s="63"/>
      <c r="P1631" s="63"/>
      <c r="Q1631" s="63"/>
      <c r="R1631" s="63"/>
      <c r="S1631" s="63"/>
      <c r="T1631" s="63"/>
      <c r="U1631" s="63"/>
      <c r="X1631" s="63"/>
      <c r="Y1631" s="63"/>
      <c r="Z1631" s="63"/>
      <c r="AA1631" s="63"/>
      <c r="AB1631" s="63"/>
      <c r="AC1631" s="63"/>
      <c r="AD1631" s="63"/>
      <c r="AE1631" s="110"/>
      <c r="AF1631" s="63"/>
      <c r="AG1631" s="63"/>
      <c r="AH1631" s="63"/>
      <c r="AI1631" s="63"/>
      <c r="AJ1631" s="63"/>
      <c r="AK1631" s="63"/>
      <c r="AL1631" s="63"/>
      <c r="AM1631" s="63"/>
      <c r="AN1631" s="63"/>
      <c r="AO1631" s="63"/>
      <c r="AP1631" s="63"/>
      <c r="AQ1631" s="63"/>
      <c r="AT1631" s="63"/>
      <c r="AU1631" s="63"/>
      <c r="AV1631" s="63"/>
      <c r="AW1631" s="63"/>
      <c r="AX1631" s="63"/>
      <c r="AY1631" s="63"/>
      <c r="AZ1631" s="63"/>
      <c r="BA1631" s="63"/>
      <c r="BB1631" s="63"/>
      <c r="BC1631" s="63"/>
      <c r="BD1631" s="63"/>
      <c r="BE1631" s="63"/>
      <c r="BF1631" s="63"/>
      <c r="BG1631" s="63"/>
      <c r="BH1631" s="63"/>
      <c r="BI1631" s="63"/>
      <c r="BJ1631" s="63"/>
      <c r="BK1631" s="63"/>
      <c r="BL1631" s="63"/>
      <c r="BM1631" s="63"/>
      <c r="BN1631" s="63"/>
      <c r="BO1631" s="63"/>
      <c r="BR1631" s="63"/>
      <c r="BS1631" s="63"/>
      <c r="BT1631" s="63"/>
      <c r="BU1631" s="63"/>
      <c r="BV1631" s="63"/>
      <c r="BW1631" s="63"/>
      <c r="BX1631" s="63"/>
      <c r="BY1631" s="63"/>
      <c r="BZ1631" s="63"/>
      <c r="CA1631" s="63"/>
      <c r="CB1631" s="63"/>
      <c r="CC1631" s="63"/>
    </row>
    <row r="1632" spans="1:81" x14ac:dyDescent="0.35">
      <c r="A1632" s="97"/>
      <c r="B1632" s="82"/>
      <c r="C1632" s="82"/>
      <c r="D1632" s="82"/>
      <c r="E1632" s="82"/>
      <c r="F1632" s="63"/>
      <c r="G1632" s="63"/>
      <c r="H1632" s="63"/>
      <c r="I1632" s="63"/>
      <c r="J1632" s="63"/>
      <c r="K1632" s="63"/>
      <c r="L1632" s="63"/>
      <c r="M1632" s="63"/>
      <c r="N1632" s="63"/>
      <c r="O1632" s="63"/>
      <c r="P1632" s="63"/>
      <c r="Q1632" s="63"/>
      <c r="R1632" s="63"/>
      <c r="S1632" s="63"/>
      <c r="T1632" s="63"/>
      <c r="U1632" s="63"/>
      <c r="X1632" s="63"/>
      <c r="Y1632" s="63"/>
      <c r="Z1632" s="63"/>
      <c r="AA1632" s="63"/>
      <c r="AB1632" s="63"/>
      <c r="AC1632" s="63"/>
      <c r="AD1632" s="63"/>
      <c r="AE1632" s="110"/>
      <c r="AF1632" s="63"/>
      <c r="AG1632" s="63"/>
      <c r="AH1632" s="63"/>
      <c r="AI1632" s="63"/>
      <c r="AJ1632" s="63"/>
      <c r="AK1632" s="63"/>
      <c r="AL1632" s="63"/>
      <c r="AM1632" s="63"/>
      <c r="AN1632" s="63"/>
      <c r="AO1632" s="63"/>
      <c r="AP1632" s="63"/>
      <c r="AQ1632" s="63"/>
      <c r="AT1632" s="63"/>
      <c r="AU1632" s="63"/>
      <c r="AV1632" s="63"/>
      <c r="AW1632" s="63"/>
      <c r="AX1632" s="63"/>
      <c r="AY1632" s="63"/>
      <c r="AZ1632" s="63"/>
      <c r="BA1632" s="63"/>
      <c r="BB1632" s="63"/>
      <c r="BC1632" s="63"/>
      <c r="BD1632" s="63"/>
      <c r="BE1632" s="63"/>
      <c r="BF1632" s="63"/>
      <c r="BG1632" s="63"/>
      <c r="BH1632" s="63"/>
      <c r="BI1632" s="63"/>
      <c r="BJ1632" s="63"/>
      <c r="BK1632" s="63"/>
      <c r="BL1632" s="63"/>
      <c r="BM1632" s="63"/>
      <c r="BN1632" s="63"/>
      <c r="BO1632" s="63"/>
      <c r="BR1632" s="63"/>
      <c r="BS1632" s="63"/>
      <c r="BT1632" s="63"/>
      <c r="BU1632" s="63"/>
      <c r="BV1632" s="63"/>
      <c r="BW1632" s="63"/>
      <c r="BX1632" s="63"/>
      <c r="BY1632" s="63"/>
      <c r="BZ1632" s="63"/>
      <c r="CA1632" s="63"/>
      <c r="CB1632" s="63"/>
      <c r="CC1632" s="63"/>
    </row>
    <row r="1633" spans="1:82" x14ac:dyDescent="0.35">
      <c r="A1633" s="97"/>
      <c r="B1633" s="82"/>
      <c r="C1633" s="82"/>
      <c r="D1633" s="82"/>
      <c r="E1633" s="82"/>
      <c r="F1633" s="63"/>
      <c r="G1633" s="63"/>
      <c r="H1633" s="63"/>
      <c r="I1633" s="63"/>
      <c r="J1633" s="63"/>
      <c r="K1633" s="63"/>
      <c r="L1633" s="63"/>
      <c r="M1633" s="63"/>
      <c r="N1633" s="63"/>
      <c r="O1633" s="63"/>
      <c r="P1633" s="63"/>
      <c r="Q1633" s="63"/>
      <c r="R1633" s="63"/>
      <c r="S1633" s="63"/>
      <c r="T1633" s="63"/>
      <c r="U1633" s="63"/>
      <c r="X1633" s="63"/>
      <c r="Y1633" s="63"/>
      <c r="Z1633" s="63"/>
      <c r="AA1633" s="63"/>
      <c r="AB1633" s="63"/>
      <c r="AC1633" s="63"/>
      <c r="AD1633" s="63"/>
      <c r="AE1633" s="110"/>
      <c r="AF1633" s="63"/>
      <c r="AG1633" s="63"/>
      <c r="AH1633" s="63"/>
      <c r="AI1633" s="63"/>
      <c r="AJ1633" s="63"/>
      <c r="AK1633" s="63"/>
      <c r="AL1633" s="63"/>
      <c r="AM1633" s="63"/>
      <c r="AN1633" s="63"/>
      <c r="AO1633" s="63"/>
      <c r="AP1633" s="63"/>
      <c r="AQ1633" s="63"/>
      <c r="AT1633" s="63"/>
      <c r="AU1633" s="63"/>
      <c r="AV1633" s="63"/>
      <c r="AW1633" s="63"/>
      <c r="AX1633" s="63"/>
      <c r="AY1633" s="63"/>
      <c r="AZ1633" s="63"/>
      <c r="BA1633" s="63"/>
      <c r="BB1633" s="63"/>
      <c r="BC1633" s="63"/>
      <c r="BD1633" s="63"/>
      <c r="BE1633" s="63"/>
      <c r="BF1633" s="63"/>
      <c r="BG1633" s="63"/>
      <c r="BH1633" s="63"/>
      <c r="BI1633" s="63"/>
      <c r="BJ1633" s="63"/>
      <c r="BK1633" s="63"/>
      <c r="BL1633" s="63"/>
      <c r="BM1633" s="63"/>
      <c r="BN1633" s="63"/>
      <c r="BO1633" s="63"/>
      <c r="BR1633" s="63"/>
      <c r="BS1633" s="63"/>
      <c r="BT1633" s="63"/>
      <c r="BU1633" s="63"/>
      <c r="BV1633" s="63"/>
      <c r="BW1633" s="63"/>
      <c r="BX1633" s="63"/>
      <c r="BY1633" s="63"/>
      <c r="BZ1633" s="63"/>
      <c r="CA1633" s="63"/>
      <c r="CB1633" s="63"/>
      <c r="CC1633" s="63"/>
    </row>
    <row r="1634" spans="1:82" x14ac:dyDescent="0.35">
      <c r="A1634" s="97"/>
      <c r="B1634" s="82"/>
      <c r="C1634" s="82"/>
      <c r="D1634" s="82"/>
      <c r="E1634" s="82"/>
      <c r="F1634" s="63"/>
      <c r="G1634" s="63"/>
      <c r="H1634" s="63"/>
      <c r="I1634" s="63"/>
      <c r="J1634" s="63"/>
      <c r="K1634" s="63"/>
      <c r="L1634" s="63"/>
      <c r="M1634" s="63"/>
      <c r="N1634" s="63"/>
      <c r="O1634" s="63"/>
      <c r="P1634" s="63"/>
      <c r="Q1634" s="63"/>
      <c r="R1634" s="63"/>
      <c r="S1634" s="63"/>
      <c r="T1634" s="63"/>
      <c r="U1634" s="63"/>
      <c r="X1634" s="63"/>
      <c r="Y1634" s="63"/>
      <c r="Z1634" s="63"/>
      <c r="AA1634" s="63"/>
      <c r="AB1634" s="63"/>
      <c r="AC1634" s="63"/>
      <c r="AD1634" s="63"/>
      <c r="AE1634" s="110"/>
      <c r="AF1634" s="63"/>
      <c r="AG1634" s="63"/>
      <c r="AH1634" s="63"/>
      <c r="AI1634" s="63"/>
      <c r="AJ1634" s="63"/>
      <c r="AK1634" s="63"/>
      <c r="AL1634" s="63"/>
      <c r="AM1634" s="63"/>
      <c r="AN1634" s="63"/>
      <c r="AO1634" s="63"/>
      <c r="AP1634" s="63"/>
      <c r="AQ1634" s="63"/>
      <c r="AT1634" s="63"/>
      <c r="AU1634" s="63"/>
      <c r="AV1634" s="63"/>
      <c r="AW1634" s="63"/>
      <c r="AX1634" s="63"/>
      <c r="AY1634" s="63"/>
      <c r="AZ1634" s="63"/>
      <c r="BA1634" s="63"/>
      <c r="BB1634" s="63"/>
      <c r="BC1634" s="63"/>
      <c r="BD1634" s="63"/>
      <c r="BE1634" s="63"/>
      <c r="BF1634" s="63"/>
      <c r="BG1634" s="63"/>
      <c r="BH1634" s="63"/>
      <c r="BI1634" s="63"/>
      <c r="BJ1634" s="63"/>
      <c r="BK1634" s="63"/>
      <c r="BL1634" s="63"/>
      <c r="BM1634" s="63"/>
      <c r="BN1634" s="63"/>
      <c r="BO1634" s="63"/>
      <c r="BR1634" s="63"/>
      <c r="BS1634" s="63"/>
      <c r="BT1634" s="63"/>
      <c r="BU1634" s="63"/>
      <c r="BV1634" s="63"/>
      <c r="BW1634" s="63"/>
      <c r="BX1634" s="63"/>
      <c r="BY1634" s="63"/>
      <c r="BZ1634" s="63"/>
      <c r="CA1634" s="63"/>
      <c r="CB1634" s="63"/>
      <c r="CC1634" s="63"/>
    </row>
    <row r="1635" spans="1:82" x14ac:dyDescent="0.35">
      <c r="A1635" s="97"/>
      <c r="B1635" s="82"/>
      <c r="C1635" s="82"/>
      <c r="D1635" s="82"/>
      <c r="E1635" s="82"/>
      <c r="F1635" s="63"/>
      <c r="G1635" s="63"/>
      <c r="H1635" s="63"/>
      <c r="I1635" s="63"/>
      <c r="J1635" s="63"/>
      <c r="K1635" s="63"/>
      <c r="L1635" s="63"/>
      <c r="M1635" s="63"/>
      <c r="N1635" s="63"/>
      <c r="O1635" s="63"/>
      <c r="P1635" s="63"/>
      <c r="Q1635" s="63"/>
      <c r="R1635" s="63"/>
      <c r="S1635" s="63"/>
      <c r="T1635" s="63"/>
      <c r="U1635" s="63"/>
      <c r="X1635" s="63"/>
      <c r="Y1635" s="63"/>
      <c r="Z1635" s="63"/>
      <c r="AA1635" s="63"/>
      <c r="AB1635" s="63"/>
      <c r="AC1635" s="63"/>
      <c r="AD1635" s="63"/>
      <c r="AE1635" s="110"/>
      <c r="AF1635" s="63"/>
      <c r="AG1635" s="63"/>
      <c r="AH1635" s="63"/>
      <c r="AI1635" s="63"/>
      <c r="AJ1635" s="63"/>
      <c r="AK1635" s="63"/>
      <c r="AL1635" s="63"/>
      <c r="AM1635" s="63"/>
      <c r="AN1635" s="63"/>
      <c r="AO1635" s="63"/>
      <c r="AP1635" s="63"/>
      <c r="AQ1635" s="63"/>
      <c r="AT1635" s="63"/>
      <c r="AU1635" s="63"/>
      <c r="AV1635" s="63"/>
      <c r="AW1635" s="63"/>
      <c r="AX1635" s="63"/>
      <c r="AY1635" s="63"/>
      <c r="AZ1635" s="63"/>
      <c r="BA1635" s="63"/>
      <c r="BB1635" s="63"/>
      <c r="BC1635" s="63"/>
      <c r="BD1635" s="63"/>
      <c r="BE1635" s="63"/>
      <c r="BF1635" s="63"/>
      <c r="BG1635" s="63"/>
      <c r="BH1635" s="63"/>
      <c r="BI1635" s="63"/>
      <c r="BJ1635" s="63"/>
      <c r="BK1635" s="63"/>
      <c r="BL1635" s="63"/>
      <c r="BM1635" s="63"/>
      <c r="BN1635" s="63"/>
      <c r="BO1635" s="63"/>
      <c r="BR1635" s="63"/>
      <c r="BS1635" s="63"/>
      <c r="BT1635" s="63"/>
      <c r="BU1635" s="63"/>
      <c r="BV1635" s="63"/>
      <c r="BW1635" s="63"/>
      <c r="BX1635" s="63"/>
      <c r="BY1635" s="63"/>
      <c r="BZ1635" s="63"/>
      <c r="CA1635" s="63"/>
      <c r="CB1635" s="63"/>
      <c r="CC1635" s="63"/>
    </row>
    <row r="1636" spans="1:82" x14ac:dyDescent="0.35">
      <c r="A1636" s="97"/>
      <c r="B1636" s="82"/>
      <c r="C1636" s="82"/>
      <c r="D1636" s="82"/>
      <c r="E1636" s="82"/>
      <c r="F1636" s="63"/>
      <c r="G1636" s="63"/>
      <c r="H1636" s="63"/>
      <c r="I1636" s="63"/>
      <c r="J1636" s="63"/>
      <c r="K1636" s="63"/>
      <c r="L1636" s="63"/>
      <c r="M1636" s="63"/>
      <c r="N1636" s="63"/>
      <c r="O1636" s="63"/>
      <c r="P1636" s="63"/>
      <c r="Q1636" s="63"/>
      <c r="R1636" s="63"/>
      <c r="S1636" s="63"/>
      <c r="T1636" s="63"/>
      <c r="U1636" s="63"/>
      <c r="X1636" s="63"/>
      <c r="Y1636" s="63"/>
      <c r="Z1636" s="63"/>
      <c r="AA1636" s="63"/>
      <c r="AB1636" s="63"/>
      <c r="AC1636" s="63"/>
      <c r="AD1636" s="63"/>
      <c r="AE1636" s="110"/>
      <c r="AF1636" s="63"/>
      <c r="AG1636" s="63"/>
      <c r="AH1636" s="63"/>
      <c r="AI1636" s="63"/>
      <c r="AJ1636" s="63"/>
      <c r="AK1636" s="63"/>
      <c r="AL1636" s="63"/>
      <c r="AM1636" s="63"/>
      <c r="AN1636" s="63"/>
      <c r="AO1636" s="63"/>
      <c r="AP1636" s="63"/>
      <c r="AQ1636" s="63"/>
      <c r="AT1636" s="63"/>
      <c r="AU1636" s="63"/>
      <c r="AV1636" s="63"/>
      <c r="AW1636" s="63"/>
      <c r="AX1636" s="63"/>
      <c r="AY1636" s="63"/>
      <c r="AZ1636" s="63"/>
      <c r="BA1636" s="63"/>
      <c r="BB1636" s="63"/>
      <c r="BC1636" s="63"/>
      <c r="BD1636" s="63"/>
      <c r="BE1636" s="63"/>
      <c r="BF1636" s="63"/>
      <c r="BG1636" s="63"/>
      <c r="BH1636" s="63"/>
      <c r="BI1636" s="63"/>
      <c r="BJ1636" s="63"/>
      <c r="BK1636" s="63"/>
      <c r="BL1636" s="63"/>
      <c r="BM1636" s="63"/>
      <c r="BN1636" s="63"/>
      <c r="BO1636" s="63"/>
      <c r="BR1636" s="63"/>
      <c r="BS1636" s="63"/>
      <c r="BT1636" s="63"/>
      <c r="BU1636" s="63"/>
      <c r="BV1636" s="63"/>
      <c r="BW1636" s="63"/>
      <c r="BX1636" s="63"/>
      <c r="BY1636" s="63"/>
      <c r="BZ1636" s="63"/>
      <c r="CA1636" s="63"/>
      <c r="CB1636" s="63"/>
      <c r="CC1636" s="63"/>
    </row>
    <row r="1637" spans="1:82" x14ac:dyDescent="0.35">
      <c r="A1637" s="97"/>
      <c r="B1637" s="82"/>
      <c r="C1637" s="82"/>
      <c r="D1637" s="82"/>
      <c r="E1637" s="82"/>
      <c r="F1637" s="63"/>
      <c r="G1637" s="63"/>
      <c r="H1637" s="63"/>
      <c r="I1637" s="63"/>
      <c r="J1637" s="63"/>
      <c r="K1637" s="63"/>
      <c r="L1637" s="63"/>
      <c r="M1637" s="63"/>
      <c r="N1637" s="63"/>
      <c r="O1637" s="63"/>
      <c r="P1637" s="63"/>
      <c r="Q1637" s="63"/>
      <c r="R1637" s="63"/>
      <c r="S1637" s="63"/>
      <c r="T1637" s="63"/>
      <c r="U1637" s="63"/>
      <c r="X1637" s="63"/>
      <c r="Y1637" s="63"/>
      <c r="Z1637" s="63"/>
      <c r="AA1637" s="63"/>
      <c r="AB1637" s="63"/>
      <c r="AC1637" s="63"/>
      <c r="AD1637" s="63"/>
      <c r="AE1637" s="110"/>
      <c r="AF1637" s="63"/>
      <c r="AG1637" s="63"/>
      <c r="AH1637" s="63"/>
      <c r="AI1637" s="63"/>
      <c r="AJ1637" s="63"/>
      <c r="AK1637" s="63"/>
      <c r="AL1637" s="63"/>
      <c r="AM1637" s="63"/>
      <c r="AN1637" s="63"/>
      <c r="AO1637" s="63"/>
      <c r="AP1637" s="63"/>
      <c r="AQ1637" s="63"/>
      <c r="AT1637" s="63"/>
      <c r="AU1637" s="63"/>
      <c r="AV1637" s="63"/>
      <c r="AW1637" s="63"/>
      <c r="AX1637" s="63"/>
      <c r="AY1637" s="63"/>
      <c r="AZ1637" s="63"/>
      <c r="BA1637" s="63"/>
      <c r="BB1637" s="63"/>
      <c r="BC1637" s="63"/>
      <c r="BD1637" s="63"/>
      <c r="BE1637" s="63"/>
      <c r="BF1637" s="63"/>
      <c r="BG1637" s="63"/>
      <c r="BH1637" s="63"/>
      <c r="BI1637" s="63"/>
      <c r="BJ1637" s="63"/>
      <c r="BK1637" s="63"/>
      <c r="BL1637" s="63"/>
      <c r="BM1637" s="63"/>
      <c r="BN1637" s="63"/>
      <c r="BO1637" s="63"/>
      <c r="BR1637" s="63"/>
      <c r="BS1637" s="63"/>
      <c r="BT1637" s="63"/>
      <c r="BU1637" s="63"/>
      <c r="BV1637" s="63"/>
      <c r="BW1637" s="63"/>
      <c r="BX1637" s="63"/>
      <c r="BY1637" s="63"/>
      <c r="BZ1637" s="63"/>
      <c r="CA1637" s="63"/>
      <c r="CB1637" s="63"/>
      <c r="CC1637" s="63"/>
    </row>
    <row r="1638" spans="1:82" x14ac:dyDescent="0.35">
      <c r="A1638" s="97"/>
      <c r="B1638" s="82"/>
      <c r="C1638" s="82"/>
      <c r="D1638" s="82"/>
      <c r="E1638" s="82"/>
      <c r="F1638" s="63"/>
      <c r="G1638" s="63"/>
      <c r="H1638" s="63"/>
      <c r="I1638" s="63"/>
      <c r="J1638" s="63"/>
      <c r="K1638" s="63"/>
      <c r="L1638" s="63"/>
      <c r="M1638" s="63"/>
      <c r="N1638" s="63"/>
      <c r="O1638" s="63"/>
      <c r="P1638" s="63"/>
      <c r="Q1638" s="63"/>
      <c r="R1638" s="63"/>
      <c r="S1638" s="63"/>
      <c r="T1638" s="63"/>
      <c r="U1638" s="63"/>
      <c r="X1638" s="63"/>
      <c r="Y1638" s="63"/>
      <c r="Z1638" s="63"/>
      <c r="AA1638" s="63"/>
      <c r="AB1638" s="63"/>
      <c r="AC1638" s="63"/>
      <c r="AD1638" s="63"/>
      <c r="AE1638" s="110"/>
      <c r="AF1638" s="63"/>
      <c r="AG1638" s="63"/>
      <c r="AH1638" s="63"/>
      <c r="AI1638" s="63"/>
      <c r="AJ1638" s="63"/>
      <c r="AK1638" s="63"/>
      <c r="AL1638" s="63"/>
      <c r="AM1638" s="63"/>
      <c r="AN1638" s="63"/>
      <c r="AO1638" s="63"/>
      <c r="AP1638" s="63"/>
      <c r="AQ1638" s="63"/>
      <c r="AT1638" s="63"/>
      <c r="AU1638" s="63"/>
      <c r="AV1638" s="63"/>
      <c r="AW1638" s="63"/>
      <c r="AX1638" s="63"/>
      <c r="AY1638" s="63"/>
      <c r="AZ1638" s="63"/>
      <c r="BA1638" s="63"/>
      <c r="BB1638" s="63"/>
      <c r="BC1638" s="63"/>
      <c r="BD1638" s="63"/>
      <c r="BE1638" s="63"/>
      <c r="BF1638" s="63"/>
      <c r="BG1638" s="63"/>
      <c r="BH1638" s="63"/>
      <c r="BI1638" s="63"/>
      <c r="BJ1638" s="63"/>
      <c r="BK1638" s="63"/>
      <c r="BL1638" s="63"/>
      <c r="BM1638" s="63"/>
      <c r="BN1638" s="63"/>
      <c r="BO1638" s="63"/>
      <c r="BR1638" s="63"/>
      <c r="BS1638" s="63"/>
      <c r="BT1638" s="63"/>
      <c r="BU1638" s="63"/>
      <c r="BV1638" s="63"/>
      <c r="BW1638" s="63"/>
      <c r="BX1638" s="63"/>
      <c r="BY1638" s="63"/>
      <c r="BZ1638" s="63"/>
      <c r="CA1638" s="63"/>
      <c r="CB1638" s="63"/>
      <c r="CC1638" s="63"/>
    </row>
    <row r="1639" spans="1:82" x14ac:dyDescent="0.35">
      <c r="A1639" s="97"/>
      <c r="B1639" s="82"/>
      <c r="C1639" s="82"/>
      <c r="D1639" s="82"/>
      <c r="E1639" s="82"/>
      <c r="F1639" s="63"/>
      <c r="G1639" s="63"/>
      <c r="H1639" s="63"/>
      <c r="I1639" s="63"/>
      <c r="J1639" s="63"/>
      <c r="K1639" s="63"/>
      <c r="L1639" s="63"/>
      <c r="M1639" s="63"/>
      <c r="N1639" s="63"/>
      <c r="O1639" s="63"/>
      <c r="P1639" s="63"/>
      <c r="Q1639" s="63"/>
      <c r="R1639" s="63"/>
      <c r="S1639" s="63"/>
      <c r="T1639" s="63"/>
      <c r="U1639" s="63"/>
      <c r="X1639" s="63"/>
      <c r="Y1639" s="63"/>
      <c r="Z1639" s="63"/>
      <c r="AA1639" s="63"/>
      <c r="AB1639" s="63"/>
      <c r="AC1639" s="63"/>
      <c r="AD1639" s="63"/>
      <c r="AE1639" s="110"/>
      <c r="AF1639" s="63"/>
      <c r="AG1639" s="63"/>
      <c r="AH1639" s="63"/>
      <c r="AI1639" s="63"/>
      <c r="AJ1639" s="63"/>
      <c r="AK1639" s="63"/>
      <c r="AL1639" s="63"/>
      <c r="AM1639" s="63"/>
      <c r="AN1639" s="63"/>
      <c r="AO1639" s="63"/>
      <c r="AP1639" s="63"/>
      <c r="AQ1639" s="63"/>
      <c r="AT1639" s="63"/>
      <c r="AU1639" s="63"/>
      <c r="AV1639" s="63"/>
      <c r="AW1639" s="63"/>
      <c r="AX1639" s="63"/>
      <c r="AY1639" s="63"/>
      <c r="AZ1639" s="63"/>
      <c r="BA1639" s="63"/>
      <c r="BB1639" s="63"/>
      <c r="BC1639" s="63"/>
      <c r="BD1639" s="63"/>
      <c r="BE1639" s="63"/>
      <c r="BF1639" s="63"/>
      <c r="BG1639" s="63"/>
      <c r="BH1639" s="63"/>
      <c r="BI1639" s="63"/>
      <c r="BJ1639" s="63"/>
      <c r="BK1639" s="63"/>
      <c r="BL1639" s="63"/>
      <c r="BM1639" s="63"/>
      <c r="BN1639" s="63"/>
      <c r="BO1639" s="63"/>
      <c r="BR1639" s="63"/>
      <c r="BS1639" s="63"/>
      <c r="BT1639" s="63"/>
      <c r="BU1639" s="63"/>
      <c r="BV1639" s="63"/>
      <c r="BW1639" s="63"/>
      <c r="BX1639" s="63"/>
      <c r="BY1639" s="63"/>
      <c r="BZ1639" s="63"/>
      <c r="CA1639" s="63"/>
      <c r="CB1639" s="63"/>
      <c r="CC1639" s="63"/>
    </row>
    <row r="1640" spans="1:82" x14ac:dyDescent="0.35">
      <c r="A1640" s="97"/>
      <c r="B1640" s="82"/>
      <c r="C1640" s="82"/>
      <c r="D1640" s="82"/>
      <c r="E1640" s="82"/>
      <c r="F1640" s="63"/>
      <c r="G1640" s="63"/>
      <c r="H1640" s="63"/>
      <c r="I1640" s="63"/>
      <c r="J1640" s="63"/>
      <c r="K1640" s="63"/>
      <c r="L1640" s="63"/>
      <c r="M1640" s="63"/>
      <c r="N1640" s="63"/>
      <c r="O1640" s="63"/>
      <c r="P1640" s="63"/>
      <c r="Q1640" s="63"/>
      <c r="R1640" s="63"/>
      <c r="S1640" s="63"/>
      <c r="T1640" s="63"/>
      <c r="U1640" s="63"/>
      <c r="X1640" s="63"/>
      <c r="Y1640" s="63"/>
      <c r="Z1640" s="63"/>
      <c r="AA1640" s="63"/>
      <c r="AB1640" s="63"/>
      <c r="AC1640" s="63"/>
      <c r="AD1640" s="63"/>
      <c r="AE1640" s="110"/>
      <c r="AF1640" s="63"/>
      <c r="AG1640" s="63"/>
      <c r="AH1640" s="63"/>
      <c r="AI1640" s="63"/>
      <c r="AJ1640" s="63"/>
      <c r="AK1640" s="63"/>
      <c r="AL1640" s="63"/>
      <c r="AM1640" s="63"/>
      <c r="AN1640" s="63"/>
      <c r="AO1640" s="63"/>
      <c r="AP1640" s="63"/>
      <c r="AQ1640" s="63"/>
      <c r="AT1640" s="63"/>
      <c r="AU1640" s="63"/>
      <c r="AV1640" s="63"/>
      <c r="AW1640" s="63"/>
      <c r="AX1640" s="63"/>
      <c r="AY1640" s="63"/>
      <c r="AZ1640" s="63"/>
      <c r="BA1640" s="63"/>
      <c r="BB1640" s="63"/>
      <c r="BC1640" s="63"/>
      <c r="BD1640" s="63"/>
      <c r="BE1640" s="63"/>
      <c r="BF1640" s="63"/>
      <c r="BG1640" s="63"/>
      <c r="BH1640" s="63"/>
      <c r="BI1640" s="63"/>
      <c r="BJ1640" s="63"/>
      <c r="BK1640" s="63"/>
      <c r="BL1640" s="63"/>
      <c r="BM1640" s="63"/>
      <c r="BN1640" s="63"/>
      <c r="BO1640" s="63"/>
      <c r="BR1640" s="63"/>
      <c r="BS1640" s="63"/>
      <c r="BT1640" s="63"/>
      <c r="BU1640" s="63"/>
      <c r="BV1640" s="63"/>
      <c r="BW1640" s="63"/>
      <c r="BX1640" s="63"/>
      <c r="BY1640" s="63"/>
      <c r="BZ1640" s="63"/>
      <c r="CA1640" s="63"/>
      <c r="CB1640" s="63"/>
      <c r="CC1640" s="63"/>
    </row>
    <row r="1641" spans="1:82" x14ac:dyDescent="0.35">
      <c r="A1641" s="97"/>
      <c r="B1641" s="82"/>
      <c r="C1641" s="82"/>
      <c r="D1641" s="82"/>
      <c r="E1641" s="82"/>
      <c r="F1641" s="63"/>
      <c r="G1641" s="63"/>
      <c r="H1641" s="63"/>
      <c r="I1641" s="63"/>
      <c r="J1641" s="63"/>
      <c r="K1641" s="63"/>
      <c r="L1641" s="63"/>
      <c r="M1641" s="63"/>
      <c r="N1641" s="63"/>
      <c r="O1641" s="63"/>
      <c r="P1641" s="63"/>
      <c r="Q1641" s="63"/>
      <c r="R1641" s="63"/>
      <c r="S1641" s="63"/>
      <c r="T1641" s="63"/>
      <c r="U1641" s="63"/>
      <c r="X1641" s="63"/>
      <c r="Y1641" s="63"/>
      <c r="Z1641" s="63"/>
      <c r="AA1641" s="63"/>
      <c r="AB1641" s="63"/>
      <c r="AC1641" s="63"/>
      <c r="AD1641" s="63"/>
      <c r="AE1641" s="110"/>
      <c r="AF1641" s="63"/>
      <c r="AG1641" s="63"/>
      <c r="AH1641" s="63"/>
      <c r="AI1641" s="63"/>
      <c r="AJ1641" s="63"/>
      <c r="AK1641" s="63"/>
      <c r="AL1641" s="63"/>
      <c r="AM1641" s="63"/>
      <c r="AN1641" s="63"/>
      <c r="AO1641" s="63"/>
      <c r="AP1641" s="63"/>
      <c r="AQ1641" s="63"/>
      <c r="AT1641" s="63"/>
      <c r="AU1641" s="63"/>
      <c r="AV1641" s="63"/>
      <c r="AW1641" s="63"/>
      <c r="AX1641" s="63"/>
      <c r="AY1641" s="63"/>
      <c r="AZ1641" s="63"/>
      <c r="BA1641" s="63"/>
      <c r="BB1641" s="63"/>
      <c r="BC1641" s="63"/>
      <c r="BD1641" s="63"/>
      <c r="BE1641" s="63"/>
      <c r="BF1641" s="63"/>
      <c r="BG1641" s="63"/>
      <c r="BH1641" s="63"/>
      <c r="BI1641" s="63"/>
      <c r="BJ1641" s="63"/>
      <c r="BK1641" s="63"/>
      <c r="BL1641" s="63"/>
      <c r="BM1641" s="63"/>
      <c r="BN1641" s="63"/>
      <c r="BO1641" s="63"/>
      <c r="BR1641" s="63"/>
      <c r="BS1641" s="63"/>
      <c r="BT1641" s="63"/>
      <c r="BU1641" s="63"/>
      <c r="BV1641" s="63"/>
      <c r="BW1641" s="63"/>
      <c r="BX1641" s="63"/>
      <c r="BY1641" s="63"/>
      <c r="BZ1641" s="63"/>
      <c r="CA1641" s="63"/>
      <c r="CB1641" s="63"/>
      <c r="CC1641" s="63"/>
    </row>
    <row r="1642" spans="1:82" x14ac:dyDescent="0.35">
      <c r="A1642" s="97"/>
      <c r="B1642" s="82"/>
      <c r="C1642" s="82"/>
      <c r="D1642" s="82"/>
      <c r="E1642" s="82"/>
      <c r="F1642" s="63"/>
      <c r="G1642" s="63"/>
      <c r="H1642" s="63"/>
      <c r="I1642" s="63"/>
      <c r="J1642" s="63"/>
      <c r="K1642" s="63"/>
      <c r="L1642" s="63"/>
      <c r="M1642" s="63"/>
      <c r="N1642" s="63"/>
      <c r="O1642" s="63"/>
      <c r="P1642" s="63"/>
      <c r="Q1642" s="63"/>
      <c r="R1642" s="63"/>
      <c r="S1642" s="63"/>
      <c r="T1642" s="63"/>
      <c r="U1642" s="63"/>
      <c r="X1642" s="63"/>
      <c r="Y1642" s="63"/>
      <c r="Z1642" s="63"/>
      <c r="AA1642" s="63"/>
      <c r="AB1642" s="63"/>
      <c r="AC1642" s="63"/>
      <c r="AD1642" s="63"/>
      <c r="AE1642" s="110"/>
      <c r="AF1642" s="63"/>
      <c r="AG1642" s="63"/>
      <c r="AH1642" s="63"/>
      <c r="AI1642" s="63"/>
      <c r="AJ1642" s="63"/>
      <c r="AK1642" s="63"/>
      <c r="AL1642" s="63"/>
      <c r="AM1642" s="63"/>
      <c r="AN1642" s="63"/>
      <c r="AO1642" s="63"/>
      <c r="AP1642" s="63"/>
      <c r="AQ1642" s="63"/>
      <c r="AT1642" s="63"/>
      <c r="AU1642" s="63"/>
      <c r="AV1642" s="63"/>
      <c r="AW1642" s="63"/>
      <c r="AX1642" s="63"/>
      <c r="AY1642" s="63"/>
      <c r="AZ1642" s="63"/>
      <c r="BA1642" s="63"/>
      <c r="BB1642" s="63"/>
      <c r="BC1642" s="63"/>
      <c r="BD1642" s="63"/>
      <c r="BE1642" s="63"/>
      <c r="BF1642" s="63"/>
      <c r="BG1642" s="63"/>
      <c r="BH1642" s="63"/>
      <c r="BI1642" s="63"/>
      <c r="BJ1642" s="63"/>
      <c r="BK1642" s="63"/>
      <c r="BL1642" s="63"/>
      <c r="BM1642" s="63"/>
      <c r="BN1642" s="63"/>
      <c r="BO1642" s="63"/>
      <c r="BR1642" s="63"/>
      <c r="BS1642" s="63"/>
      <c r="BT1642" s="63"/>
      <c r="BU1642" s="63"/>
      <c r="BV1642" s="63"/>
      <c r="BW1642" s="63"/>
      <c r="BX1642" s="63"/>
      <c r="BY1642" s="63"/>
      <c r="BZ1642" s="63"/>
      <c r="CA1642" s="63"/>
      <c r="CB1642" s="63"/>
      <c r="CC1642" s="63"/>
    </row>
    <row r="1643" spans="1:82" s="100" customFormat="1" x14ac:dyDescent="0.35">
      <c r="A1643" s="98"/>
      <c r="B1643" s="99"/>
      <c r="C1643" s="99"/>
      <c r="D1643" s="99"/>
      <c r="E1643" s="99"/>
      <c r="V1643" s="63"/>
      <c r="W1643" s="63"/>
      <c r="AE1643" s="101"/>
      <c r="AR1643" s="63"/>
      <c r="AS1643" s="63"/>
      <c r="AT1643" s="102"/>
      <c r="BO1643" s="102"/>
      <c r="BP1643" s="63"/>
      <c r="BQ1643" s="63"/>
      <c r="CD1643" s="63"/>
    </row>
    <row r="1644" spans="1:82" s="78" customFormat="1" x14ac:dyDescent="0.35">
      <c r="A1644" s="104"/>
      <c r="B1644" s="105"/>
      <c r="C1644" s="105"/>
      <c r="D1644" s="105"/>
      <c r="E1644" s="105"/>
      <c r="V1644" s="63"/>
      <c r="W1644" s="63"/>
      <c r="AE1644" s="79"/>
      <c r="AR1644" s="63"/>
      <c r="AS1644" s="63"/>
      <c r="AT1644" s="103"/>
      <c r="BO1644" s="103"/>
      <c r="BP1644" s="63"/>
      <c r="BQ1644" s="63"/>
      <c r="CD1644" s="63"/>
    </row>
    <row r="1645" spans="1:82" x14ac:dyDescent="0.35">
      <c r="A1645" s="97"/>
      <c r="B1645" s="82"/>
      <c r="C1645" s="82"/>
      <c r="D1645" s="82"/>
      <c r="E1645" s="82"/>
      <c r="F1645" s="63"/>
      <c r="G1645" s="63"/>
      <c r="H1645" s="63"/>
      <c r="I1645" s="63"/>
      <c r="J1645" s="63"/>
      <c r="K1645" s="63"/>
      <c r="L1645" s="63"/>
      <c r="M1645" s="63"/>
      <c r="N1645" s="63"/>
      <c r="O1645" s="63"/>
      <c r="P1645" s="63"/>
      <c r="Q1645" s="63"/>
      <c r="R1645" s="63"/>
      <c r="S1645" s="63"/>
      <c r="T1645" s="63"/>
      <c r="U1645" s="63"/>
      <c r="X1645" s="63"/>
      <c r="Y1645" s="63"/>
      <c r="Z1645" s="63"/>
      <c r="AA1645" s="63"/>
      <c r="AB1645" s="63"/>
      <c r="AC1645" s="63"/>
      <c r="AD1645" s="63"/>
      <c r="AE1645" s="110"/>
      <c r="AF1645" s="63"/>
      <c r="AG1645" s="63"/>
      <c r="AH1645" s="63"/>
      <c r="AI1645" s="63"/>
      <c r="AJ1645" s="63"/>
      <c r="AK1645" s="63"/>
      <c r="AL1645" s="63"/>
      <c r="AM1645" s="63"/>
      <c r="AN1645" s="63"/>
      <c r="AO1645" s="63"/>
      <c r="AP1645" s="63"/>
      <c r="AQ1645" s="63"/>
      <c r="AT1645" s="63"/>
      <c r="AU1645" s="63"/>
      <c r="AV1645" s="63"/>
      <c r="AW1645" s="63"/>
      <c r="AX1645" s="63"/>
      <c r="AY1645" s="63"/>
      <c r="AZ1645" s="63"/>
      <c r="BA1645" s="63"/>
      <c r="BB1645" s="63"/>
      <c r="BC1645" s="63"/>
      <c r="BD1645" s="63"/>
      <c r="BE1645" s="63"/>
      <c r="BF1645" s="63"/>
      <c r="BG1645" s="63"/>
      <c r="BH1645" s="63"/>
      <c r="BI1645" s="63"/>
      <c r="BJ1645" s="63"/>
      <c r="BK1645" s="63"/>
      <c r="BL1645" s="63"/>
      <c r="BM1645" s="63"/>
      <c r="BN1645" s="63"/>
      <c r="BO1645" s="63"/>
      <c r="BR1645" s="63"/>
      <c r="BS1645" s="63"/>
      <c r="BT1645" s="63"/>
      <c r="BU1645" s="63"/>
      <c r="BV1645" s="63"/>
      <c r="BW1645" s="63"/>
      <c r="BX1645" s="63"/>
      <c r="BY1645" s="63"/>
      <c r="BZ1645" s="63"/>
      <c r="CA1645" s="63"/>
      <c r="CB1645" s="63"/>
      <c r="CC1645" s="63"/>
    </row>
    <row r="1646" spans="1:82" x14ac:dyDescent="0.35">
      <c r="A1646" s="97"/>
      <c r="B1646" s="82"/>
      <c r="C1646" s="82"/>
      <c r="D1646" s="82"/>
      <c r="E1646" s="82"/>
      <c r="F1646" s="63"/>
      <c r="G1646" s="63"/>
      <c r="H1646" s="63"/>
      <c r="I1646" s="63"/>
      <c r="J1646" s="63"/>
      <c r="K1646" s="63"/>
      <c r="L1646" s="63"/>
      <c r="M1646" s="63"/>
      <c r="N1646" s="63"/>
      <c r="O1646" s="63"/>
      <c r="P1646" s="63"/>
      <c r="Q1646" s="63"/>
      <c r="R1646" s="63"/>
      <c r="S1646" s="63"/>
      <c r="T1646" s="63"/>
      <c r="U1646" s="63"/>
      <c r="X1646" s="63"/>
      <c r="Y1646" s="63"/>
      <c r="Z1646" s="63"/>
      <c r="AA1646" s="63"/>
      <c r="AB1646" s="63"/>
      <c r="AC1646" s="63"/>
      <c r="AD1646" s="63"/>
      <c r="AE1646" s="110"/>
      <c r="AF1646" s="63"/>
      <c r="AG1646" s="63"/>
      <c r="AH1646" s="63"/>
      <c r="AI1646" s="63"/>
      <c r="AJ1646" s="63"/>
      <c r="AK1646" s="63"/>
      <c r="AL1646" s="63"/>
      <c r="AM1646" s="63"/>
      <c r="AN1646" s="63"/>
      <c r="AO1646" s="63"/>
      <c r="AP1646" s="63"/>
      <c r="AQ1646" s="63"/>
      <c r="AT1646" s="63"/>
      <c r="AU1646" s="63"/>
      <c r="AV1646" s="63"/>
      <c r="AW1646" s="63"/>
      <c r="AX1646" s="63"/>
      <c r="AY1646" s="63"/>
      <c r="AZ1646" s="63"/>
      <c r="BA1646" s="63"/>
      <c r="BB1646" s="63"/>
      <c r="BC1646" s="63"/>
      <c r="BD1646" s="63"/>
      <c r="BE1646" s="63"/>
      <c r="BF1646" s="63"/>
      <c r="BG1646" s="63"/>
      <c r="BH1646" s="63"/>
      <c r="BI1646" s="63"/>
      <c r="BJ1646" s="63"/>
      <c r="BK1646" s="63"/>
      <c r="BL1646" s="63"/>
      <c r="BM1646" s="63"/>
      <c r="BN1646" s="63"/>
      <c r="BO1646" s="63"/>
      <c r="BR1646" s="63"/>
      <c r="BS1646" s="63"/>
      <c r="BT1646" s="63"/>
      <c r="BU1646" s="63"/>
      <c r="BV1646" s="63"/>
      <c r="BW1646" s="63"/>
      <c r="BX1646" s="63"/>
      <c r="BY1646" s="63"/>
      <c r="BZ1646" s="63"/>
      <c r="CA1646" s="63"/>
      <c r="CB1646" s="63"/>
      <c r="CC1646" s="63"/>
    </row>
    <row r="1647" spans="1:82" x14ac:dyDescent="0.35">
      <c r="A1647" s="97"/>
      <c r="B1647" s="82"/>
      <c r="C1647" s="82"/>
      <c r="D1647" s="82"/>
      <c r="E1647" s="82"/>
      <c r="F1647" s="63"/>
      <c r="G1647" s="63"/>
      <c r="H1647" s="63"/>
      <c r="I1647" s="63"/>
      <c r="J1647" s="63"/>
      <c r="K1647" s="63"/>
      <c r="L1647" s="63"/>
      <c r="M1647" s="63"/>
      <c r="N1647" s="63"/>
      <c r="O1647" s="63"/>
      <c r="P1647" s="63"/>
      <c r="Q1647" s="63"/>
      <c r="R1647" s="63"/>
      <c r="S1647" s="63"/>
      <c r="T1647" s="63"/>
      <c r="U1647" s="63"/>
      <c r="X1647" s="63"/>
      <c r="Y1647" s="63"/>
      <c r="Z1647" s="63"/>
      <c r="AA1647" s="63"/>
      <c r="AB1647" s="63"/>
      <c r="AC1647" s="63"/>
      <c r="AD1647" s="63"/>
      <c r="AE1647" s="110"/>
      <c r="AF1647" s="63"/>
      <c r="AG1647" s="63"/>
      <c r="AH1647" s="63"/>
      <c r="AI1647" s="63"/>
      <c r="AJ1647" s="63"/>
      <c r="AK1647" s="63"/>
      <c r="AL1647" s="63"/>
      <c r="AM1647" s="63"/>
      <c r="AN1647" s="63"/>
      <c r="AO1647" s="63"/>
      <c r="AP1647" s="63"/>
      <c r="AQ1647" s="63"/>
      <c r="AT1647" s="63"/>
      <c r="AU1647" s="63"/>
      <c r="AV1647" s="63"/>
      <c r="AW1647" s="63"/>
      <c r="AX1647" s="63"/>
      <c r="AY1647" s="63"/>
      <c r="AZ1647" s="63"/>
      <c r="BA1647" s="63"/>
      <c r="BB1647" s="63"/>
      <c r="BC1647" s="63"/>
      <c r="BD1647" s="63"/>
      <c r="BE1647" s="63"/>
      <c r="BF1647" s="63"/>
      <c r="BG1647" s="63"/>
      <c r="BH1647" s="63"/>
      <c r="BI1647" s="63"/>
      <c r="BJ1647" s="63"/>
      <c r="BK1647" s="63"/>
      <c r="BL1647" s="63"/>
      <c r="BM1647" s="63"/>
      <c r="BN1647" s="63"/>
      <c r="BO1647" s="63"/>
      <c r="BR1647" s="63"/>
      <c r="BS1647" s="63"/>
      <c r="BT1647" s="63"/>
      <c r="BU1647" s="63"/>
      <c r="BV1647" s="63"/>
      <c r="BW1647" s="63"/>
      <c r="BX1647" s="63"/>
      <c r="BY1647" s="63"/>
      <c r="BZ1647" s="63"/>
      <c r="CA1647" s="63"/>
      <c r="CB1647" s="63"/>
      <c r="CC1647" s="63"/>
    </row>
    <row r="1648" spans="1:82" x14ac:dyDescent="0.35">
      <c r="A1648" s="97"/>
      <c r="B1648" s="82"/>
      <c r="C1648" s="82"/>
      <c r="D1648" s="82"/>
      <c r="E1648" s="82"/>
      <c r="F1648" s="63"/>
      <c r="G1648" s="63"/>
      <c r="H1648" s="63"/>
      <c r="I1648" s="63"/>
      <c r="J1648" s="63"/>
      <c r="K1648" s="63"/>
      <c r="L1648" s="63"/>
      <c r="M1648" s="63"/>
      <c r="N1648" s="63"/>
      <c r="O1648" s="63"/>
      <c r="P1648" s="63"/>
      <c r="Q1648" s="63"/>
      <c r="R1648" s="63"/>
      <c r="S1648" s="63"/>
      <c r="T1648" s="63"/>
      <c r="U1648" s="63"/>
      <c r="X1648" s="63"/>
      <c r="Y1648" s="63"/>
      <c r="Z1648" s="63"/>
      <c r="AA1648" s="63"/>
      <c r="AB1648" s="63"/>
      <c r="AC1648" s="63"/>
      <c r="AD1648" s="63"/>
      <c r="AE1648" s="110"/>
      <c r="AF1648" s="63"/>
      <c r="AG1648" s="63"/>
      <c r="AH1648" s="63"/>
      <c r="AI1648" s="63"/>
      <c r="AJ1648" s="63"/>
      <c r="AK1648" s="63"/>
      <c r="AL1648" s="63"/>
      <c r="AM1648" s="63"/>
      <c r="AN1648" s="63"/>
      <c r="AO1648" s="63"/>
      <c r="AP1648" s="63"/>
      <c r="AQ1648" s="63"/>
      <c r="AT1648" s="63"/>
      <c r="AU1648" s="63"/>
      <c r="AV1648" s="63"/>
      <c r="AW1648" s="63"/>
      <c r="AX1648" s="63"/>
      <c r="AY1648" s="63"/>
      <c r="AZ1648" s="63"/>
      <c r="BA1648" s="63"/>
      <c r="BB1648" s="63"/>
      <c r="BC1648" s="63"/>
      <c r="BD1648" s="63"/>
      <c r="BE1648" s="63"/>
      <c r="BF1648" s="63"/>
      <c r="BG1648" s="63"/>
      <c r="BH1648" s="63"/>
      <c r="BI1648" s="63"/>
      <c r="BJ1648" s="63"/>
      <c r="BK1648" s="63"/>
      <c r="BL1648" s="63"/>
      <c r="BM1648" s="63"/>
      <c r="BN1648" s="63"/>
      <c r="BO1648" s="63"/>
      <c r="BR1648" s="63"/>
      <c r="BS1648" s="63"/>
      <c r="BT1648" s="63"/>
      <c r="BU1648" s="63"/>
      <c r="BV1648" s="63"/>
      <c r="BW1648" s="63"/>
      <c r="BX1648" s="63"/>
      <c r="BY1648" s="63"/>
      <c r="BZ1648" s="63"/>
      <c r="CA1648" s="63"/>
      <c r="CB1648" s="63"/>
      <c r="CC1648" s="63"/>
    </row>
    <row r="1649" spans="1:81" x14ac:dyDescent="0.35">
      <c r="A1649" s="97"/>
      <c r="B1649" s="82"/>
      <c r="C1649" s="82"/>
      <c r="D1649" s="82"/>
      <c r="E1649" s="82"/>
      <c r="F1649" s="63"/>
      <c r="G1649" s="63"/>
      <c r="H1649" s="63"/>
      <c r="I1649" s="63"/>
      <c r="J1649" s="63"/>
      <c r="K1649" s="63"/>
      <c r="L1649" s="63"/>
      <c r="M1649" s="63"/>
      <c r="N1649" s="63"/>
      <c r="O1649" s="63"/>
      <c r="P1649" s="63"/>
      <c r="Q1649" s="63"/>
      <c r="R1649" s="63"/>
      <c r="S1649" s="63"/>
      <c r="T1649" s="63"/>
      <c r="U1649" s="63"/>
      <c r="X1649" s="63"/>
      <c r="Y1649" s="63"/>
      <c r="Z1649" s="63"/>
      <c r="AA1649" s="63"/>
      <c r="AB1649" s="63"/>
      <c r="AC1649" s="63"/>
      <c r="AD1649" s="63"/>
      <c r="AE1649" s="110"/>
      <c r="AF1649" s="63"/>
      <c r="AG1649" s="63"/>
      <c r="AH1649" s="63"/>
      <c r="AI1649" s="63"/>
      <c r="AJ1649" s="63"/>
      <c r="AK1649" s="63"/>
      <c r="AL1649" s="63"/>
      <c r="AM1649" s="63"/>
      <c r="AN1649" s="63"/>
      <c r="AO1649" s="63"/>
      <c r="AP1649" s="63"/>
      <c r="AQ1649" s="63"/>
      <c r="AT1649" s="63"/>
      <c r="AU1649" s="63"/>
      <c r="AV1649" s="63"/>
      <c r="AW1649" s="63"/>
      <c r="AX1649" s="63"/>
      <c r="AY1649" s="63"/>
      <c r="AZ1649" s="63"/>
      <c r="BA1649" s="63"/>
      <c r="BB1649" s="63"/>
      <c r="BC1649" s="63"/>
      <c r="BD1649" s="63"/>
      <c r="BE1649" s="63"/>
      <c r="BF1649" s="63"/>
      <c r="BG1649" s="63"/>
      <c r="BH1649" s="63"/>
      <c r="BI1649" s="63"/>
      <c r="BJ1649" s="63"/>
      <c r="BK1649" s="63"/>
      <c r="BL1649" s="63"/>
      <c r="BM1649" s="63"/>
      <c r="BN1649" s="63"/>
      <c r="BO1649" s="63"/>
      <c r="BR1649" s="63"/>
      <c r="BS1649" s="63"/>
      <c r="BT1649" s="63"/>
      <c r="BU1649" s="63"/>
      <c r="BV1649" s="63"/>
      <c r="BW1649" s="63"/>
      <c r="BX1649" s="63"/>
      <c r="BY1649" s="63"/>
      <c r="BZ1649" s="63"/>
      <c r="CA1649" s="63"/>
      <c r="CB1649" s="63"/>
      <c r="CC1649" s="63"/>
    </row>
    <row r="1650" spans="1:81" x14ac:dyDescent="0.35">
      <c r="A1650" s="97"/>
      <c r="B1650" s="82"/>
      <c r="C1650" s="82"/>
      <c r="D1650" s="82"/>
      <c r="E1650" s="82"/>
      <c r="F1650" s="63"/>
      <c r="G1650" s="63"/>
      <c r="H1650" s="63"/>
      <c r="I1650" s="63"/>
      <c r="J1650" s="63"/>
      <c r="K1650" s="63"/>
      <c r="L1650" s="63"/>
      <c r="M1650" s="63"/>
      <c r="N1650" s="63"/>
      <c r="O1650" s="63"/>
      <c r="P1650" s="63"/>
      <c r="Q1650" s="63"/>
      <c r="R1650" s="63"/>
      <c r="S1650" s="63"/>
      <c r="T1650" s="63"/>
      <c r="U1650" s="63"/>
      <c r="X1650" s="63"/>
      <c r="Y1650" s="63"/>
      <c r="Z1650" s="63"/>
      <c r="AA1650" s="63"/>
      <c r="AB1650" s="63"/>
      <c r="AC1650" s="63"/>
      <c r="AD1650" s="63"/>
      <c r="AE1650" s="110"/>
      <c r="AF1650" s="63"/>
      <c r="AG1650" s="63"/>
      <c r="AH1650" s="63"/>
      <c r="AI1650" s="63"/>
      <c r="AJ1650" s="63"/>
      <c r="AK1650" s="63"/>
      <c r="AL1650" s="63"/>
      <c r="AM1650" s="63"/>
      <c r="AN1650" s="63"/>
      <c r="AO1650" s="63"/>
      <c r="AP1650" s="63"/>
      <c r="AQ1650" s="63"/>
      <c r="AT1650" s="63"/>
      <c r="AU1650" s="63"/>
      <c r="AV1650" s="63"/>
      <c r="AW1650" s="63"/>
      <c r="AX1650" s="63"/>
      <c r="AY1650" s="63"/>
      <c r="AZ1650" s="63"/>
      <c r="BA1650" s="63"/>
      <c r="BB1650" s="63"/>
      <c r="BC1650" s="63"/>
      <c r="BD1650" s="63"/>
      <c r="BE1650" s="63"/>
      <c r="BF1650" s="63"/>
      <c r="BG1650" s="63"/>
      <c r="BH1650" s="63"/>
      <c r="BI1650" s="63"/>
      <c r="BJ1650" s="63"/>
      <c r="BK1650" s="63"/>
      <c r="BL1650" s="63"/>
      <c r="BM1650" s="63"/>
      <c r="BN1650" s="63"/>
      <c r="BO1650" s="63"/>
      <c r="BR1650" s="63"/>
      <c r="BS1650" s="63"/>
      <c r="BT1650" s="63"/>
      <c r="BU1650" s="63"/>
      <c r="BV1650" s="63"/>
      <c r="BW1650" s="63"/>
      <c r="BX1650" s="63"/>
      <c r="BY1650" s="63"/>
      <c r="BZ1650" s="63"/>
      <c r="CA1650" s="63"/>
      <c r="CB1650" s="63"/>
      <c r="CC1650" s="63"/>
    </row>
    <row r="1651" spans="1:81" x14ac:dyDescent="0.35">
      <c r="A1651" s="97"/>
      <c r="B1651" s="82"/>
      <c r="C1651" s="82"/>
      <c r="D1651" s="82"/>
      <c r="E1651" s="82"/>
      <c r="F1651" s="63"/>
      <c r="G1651" s="63"/>
      <c r="H1651" s="63"/>
      <c r="I1651" s="63"/>
      <c r="J1651" s="63"/>
      <c r="K1651" s="63"/>
      <c r="L1651" s="63"/>
      <c r="M1651" s="63"/>
      <c r="N1651" s="63"/>
      <c r="O1651" s="63"/>
      <c r="P1651" s="63"/>
      <c r="Q1651" s="63"/>
      <c r="R1651" s="63"/>
      <c r="S1651" s="63"/>
      <c r="T1651" s="63"/>
      <c r="U1651" s="63"/>
      <c r="X1651" s="63"/>
      <c r="Y1651" s="63"/>
      <c r="Z1651" s="63"/>
      <c r="AA1651" s="63"/>
      <c r="AB1651" s="63"/>
      <c r="AC1651" s="63"/>
      <c r="AD1651" s="63"/>
      <c r="AE1651" s="110"/>
      <c r="AF1651" s="63"/>
      <c r="AG1651" s="63"/>
      <c r="AH1651" s="63"/>
      <c r="AI1651" s="63"/>
      <c r="AJ1651" s="63"/>
      <c r="AK1651" s="63"/>
      <c r="AL1651" s="63"/>
      <c r="AM1651" s="63"/>
      <c r="AN1651" s="63"/>
      <c r="AO1651" s="63"/>
      <c r="AP1651" s="63"/>
      <c r="AQ1651" s="63"/>
      <c r="AT1651" s="63"/>
      <c r="AU1651" s="63"/>
      <c r="AV1651" s="63"/>
      <c r="AW1651" s="63"/>
      <c r="AX1651" s="63"/>
      <c r="AY1651" s="63"/>
      <c r="AZ1651" s="63"/>
      <c r="BA1651" s="63"/>
      <c r="BB1651" s="63"/>
      <c r="BC1651" s="63"/>
      <c r="BD1651" s="63"/>
      <c r="BE1651" s="63"/>
      <c r="BF1651" s="63"/>
      <c r="BG1651" s="63"/>
      <c r="BH1651" s="63"/>
      <c r="BI1651" s="63"/>
      <c r="BJ1651" s="63"/>
      <c r="BK1651" s="63"/>
      <c r="BL1651" s="63"/>
      <c r="BM1651" s="63"/>
      <c r="BN1651" s="63"/>
      <c r="BO1651" s="63"/>
      <c r="BR1651" s="63"/>
      <c r="BS1651" s="63"/>
      <c r="BT1651" s="63"/>
      <c r="BU1651" s="63"/>
      <c r="BV1651" s="63"/>
      <c r="BW1651" s="63"/>
      <c r="BX1651" s="63"/>
      <c r="BY1651" s="63"/>
      <c r="BZ1651" s="63"/>
      <c r="CA1651" s="63"/>
      <c r="CB1651" s="63"/>
      <c r="CC1651" s="63"/>
    </row>
    <row r="1652" spans="1:81" x14ac:dyDescent="0.35">
      <c r="A1652" s="97"/>
      <c r="B1652" s="82"/>
      <c r="C1652" s="82"/>
      <c r="D1652" s="82"/>
      <c r="E1652" s="82"/>
      <c r="F1652" s="63"/>
      <c r="G1652" s="63"/>
      <c r="H1652" s="63"/>
      <c r="I1652" s="63"/>
      <c r="J1652" s="63"/>
      <c r="K1652" s="63"/>
      <c r="L1652" s="63"/>
      <c r="M1652" s="63"/>
      <c r="N1652" s="63"/>
      <c r="O1652" s="63"/>
      <c r="P1652" s="63"/>
      <c r="Q1652" s="63"/>
      <c r="R1652" s="63"/>
      <c r="S1652" s="63"/>
      <c r="T1652" s="63"/>
      <c r="U1652" s="63"/>
      <c r="X1652" s="63"/>
      <c r="Y1652" s="63"/>
      <c r="Z1652" s="63"/>
      <c r="AA1652" s="63"/>
      <c r="AB1652" s="63"/>
      <c r="AC1652" s="63"/>
      <c r="AD1652" s="63"/>
      <c r="AE1652" s="110"/>
      <c r="AF1652" s="63"/>
      <c r="AG1652" s="63"/>
      <c r="AH1652" s="63"/>
      <c r="AI1652" s="63"/>
      <c r="AJ1652" s="63"/>
      <c r="AK1652" s="63"/>
      <c r="AL1652" s="63"/>
      <c r="AM1652" s="63"/>
      <c r="AN1652" s="63"/>
      <c r="AO1652" s="63"/>
      <c r="AP1652" s="63"/>
      <c r="AQ1652" s="63"/>
      <c r="AT1652" s="63"/>
      <c r="AU1652" s="63"/>
      <c r="AV1652" s="63"/>
      <c r="AW1652" s="63"/>
      <c r="AX1652" s="63"/>
      <c r="AY1652" s="63"/>
      <c r="AZ1652" s="63"/>
      <c r="BA1652" s="63"/>
      <c r="BB1652" s="63"/>
      <c r="BC1652" s="63"/>
      <c r="BD1652" s="63"/>
      <c r="BE1652" s="63"/>
      <c r="BF1652" s="63"/>
      <c r="BG1652" s="63"/>
      <c r="BH1652" s="63"/>
      <c r="BI1652" s="63"/>
      <c r="BJ1652" s="63"/>
      <c r="BK1652" s="63"/>
      <c r="BL1652" s="63"/>
      <c r="BM1652" s="63"/>
      <c r="BN1652" s="63"/>
      <c r="BO1652" s="63"/>
      <c r="BR1652" s="63"/>
      <c r="BS1652" s="63"/>
      <c r="BT1652" s="63"/>
      <c r="BU1652" s="63"/>
      <c r="BV1652" s="63"/>
      <c r="BW1652" s="63"/>
      <c r="BX1652" s="63"/>
      <c r="BY1652" s="63"/>
      <c r="BZ1652" s="63"/>
      <c r="CA1652" s="63"/>
      <c r="CB1652" s="63"/>
      <c r="CC1652" s="63"/>
    </row>
    <row r="1653" spans="1:81" x14ac:dyDescent="0.35">
      <c r="A1653" s="97"/>
      <c r="B1653" s="82"/>
      <c r="C1653" s="82"/>
      <c r="D1653" s="82"/>
      <c r="E1653" s="82"/>
      <c r="F1653" s="63"/>
      <c r="G1653" s="63"/>
      <c r="H1653" s="63"/>
      <c r="I1653" s="63"/>
      <c r="J1653" s="63"/>
      <c r="K1653" s="63"/>
      <c r="L1653" s="63"/>
      <c r="M1653" s="63"/>
      <c r="N1653" s="63"/>
      <c r="O1653" s="63"/>
      <c r="P1653" s="63"/>
      <c r="Q1653" s="63"/>
      <c r="R1653" s="63"/>
      <c r="S1653" s="63"/>
      <c r="T1653" s="63"/>
      <c r="U1653" s="63"/>
      <c r="X1653" s="63"/>
      <c r="Y1653" s="63"/>
      <c r="Z1653" s="63"/>
      <c r="AA1653" s="63"/>
      <c r="AB1653" s="63"/>
      <c r="AC1653" s="63"/>
      <c r="AD1653" s="63"/>
      <c r="AE1653" s="110"/>
      <c r="AF1653" s="63"/>
      <c r="AG1653" s="63"/>
      <c r="AH1653" s="63"/>
      <c r="AI1653" s="63"/>
      <c r="AJ1653" s="63"/>
      <c r="AK1653" s="63"/>
      <c r="AL1653" s="63"/>
      <c r="AM1653" s="63"/>
      <c r="AN1653" s="63"/>
      <c r="AO1653" s="63"/>
      <c r="AP1653" s="63"/>
      <c r="AQ1653" s="63"/>
      <c r="AT1653" s="63"/>
      <c r="AU1653" s="63"/>
      <c r="AV1653" s="63"/>
      <c r="AW1653" s="63"/>
      <c r="AX1653" s="63"/>
      <c r="AY1653" s="63"/>
      <c r="AZ1653" s="63"/>
      <c r="BA1653" s="63"/>
      <c r="BB1653" s="63"/>
      <c r="BC1653" s="63"/>
      <c r="BD1653" s="63"/>
      <c r="BE1653" s="63"/>
      <c r="BF1653" s="63"/>
      <c r="BG1653" s="63"/>
      <c r="BH1653" s="63"/>
      <c r="BI1653" s="63"/>
      <c r="BJ1653" s="63"/>
      <c r="BK1653" s="63"/>
      <c r="BL1653" s="63"/>
      <c r="BM1653" s="63"/>
      <c r="BN1653" s="63"/>
      <c r="BO1653" s="63"/>
      <c r="BR1653" s="63"/>
      <c r="BS1653" s="63"/>
      <c r="BT1653" s="63"/>
      <c r="BU1653" s="63"/>
      <c r="BV1653" s="63"/>
      <c r="BW1653" s="63"/>
      <c r="BX1653" s="63"/>
      <c r="BY1653" s="63"/>
      <c r="BZ1653" s="63"/>
      <c r="CA1653" s="63"/>
      <c r="CB1653" s="63"/>
      <c r="CC1653" s="63"/>
    </row>
    <row r="1654" spans="1:81" x14ac:dyDescent="0.35">
      <c r="A1654" s="97"/>
      <c r="B1654" s="82"/>
      <c r="C1654" s="82"/>
      <c r="D1654" s="82"/>
      <c r="E1654" s="82"/>
      <c r="F1654" s="63"/>
      <c r="G1654" s="63"/>
      <c r="H1654" s="63"/>
      <c r="I1654" s="63"/>
      <c r="J1654" s="63"/>
      <c r="K1654" s="63"/>
      <c r="L1654" s="63"/>
      <c r="M1654" s="63"/>
      <c r="N1654" s="63"/>
      <c r="O1654" s="63"/>
      <c r="P1654" s="63"/>
      <c r="Q1654" s="63"/>
      <c r="R1654" s="63"/>
      <c r="S1654" s="63"/>
      <c r="T1654" s="63"/>
      <c r="U1654" s="63"/>
      <c r="X1654" s="63"/>
      <c r="Y1654" s="63"/>
      <c r="Z1654" s="63"/>
      <c r="AA1654" s="63"/>
      <c r="AB1654" s="63"/>
      <c r="AC1654" s="63"/>
      <c r="AD1654" s="63"/>
      <c r="AE1654" s="110"/>
      <c r="AF1654" s="63"/>
      <c r="AG1654" s="63"/>
      <c r="AH1654" s="63"/>
      <c r="AI1654" s="63"/>
      <c r="AJ1654" s="63"/>
      <c r="AK1654" s="63"/>
      <c r="AL1654" s="63"/>
      <c r="AM1654" s="63"/>
      <c r="AN1654" s="63"/>
      <c r="AO1654" s="63"/>
      <c r="AP1654" s="63"/>
      <c r="AQ1654" s="63"/>
      <c r="AT1654" s="63"/>
      <c r="AU1654" s="63"/>
      <c r="AV1654" s="63"/>
      <c r="AW1654" s="63"/>
      <c r="AX1654" s="63"/>
      <c r="AY1654" s="63"/>
      <c r="AZ1654" s="63"/>
      <c r="BA1654" s="63"/>
      <c r="BB1654" s="63"/>
      <c r="BC1654" s="63"/>
      <c r="BD1654" s="63"/>
      <c r="BE1654" s="63"/>
      <c r="BF1654" s="63"/>
      <c r="BG1654" s="63"/>
      <c r="BH1654" s="63"/>
      <c r="BI1654" s="63"/>
      <c r="BJ1654" s="63"/>
      <c r="BK1654" s="63"/>
      <c r="BL1654" s="63"/>
      <c r="BM1654" s="63"/>
      <c r="BN1654" s="63"/>
      <c r="BO1654" s="63"/>
      <c r="BR1654" s="63"/>
      <c r="BS1654" s="63"/>
      <c r="BT1654" s="63"/>
      <c r="BU1654" s="63"/>
      <c r="BV1654" s="63"/>
      <c r="BW1654" s="63"/>
      <c r="BX1654" s="63"/>
      <c r="BY1654" s="63"/>
      <c r="BZ1654" s="63"/>
      <c r="CA1654" s="63"/>
      <c r="CB1654" s="63"/>
      <c r="CC1654" s="63"/>
    </row>
    <row r="1655" spans="1:81" x14ac:dyDescent="0.35">
      <c r="A1655" s="97"/>
      <c r="B1655" s="82"/>
      <c r="C1655" s="82"/>
      <c r="D1655" s="82"/>
      <c r="E1655" s="82"/>
      <c r="F1655" s="63"/>
      <c r="G1655" s="63"/>
      <c r="H1655" s="63"/>
      <c r="I1655" s="63"/>
      <c r="J1655" s="63"/>
      <c r="K1655" s="63"/>
      <c r="L1655" s="63"/>
      <c r="M1655" s="63"/>
      <c r="N1655" s="63"/>
      <c r="O1655" s="63"/>
      <c r="P1655" s="63"/>
      <c r="Q1655" s="63"/>
      <c r="R1655" s="63"/>
      <c r="S1655" s="63"/>
      <c r="T1655" s="63"/>
      <c r="U1655" s="63"/>
      <c r="X1655" s="63"/>
      <c r="Y1655" s="63"/>
      <c r="Z1655" s="63"/>
      <c r="AA1655" s="63"/>
      <c r="AB1655" s="63"/>
      <c r="AC1655" s="63"/>
      <c r="AD1655" s="63"/>
      <c r="AE1655" s="110"/>
      <c r="AF1655" s="63"/>
      <c r="AG1655" s="63"/>
      <c r="AH1655" s="63"/>
      <c r="AI1655" s="63"/>
      <c r="AJ1655" s="63"/>
      <c r="AK1655" s="63"/>
      <c r="AL1655" s="63"/>
      <c r="AM1655" s="63"/>
      <c r="AN1655" s="63"/>
      <c r="AO1655" s="63"/>
      <c r="AP1655" s="63"/>
      <c r="AQ1655" s="63"/>
      <c r="AT1655" s="63"/>
      <c r="AU1655" s="63"/>
      <c r="AV1655" s="63"/>
      <c r="AW1655" s="63"/>
      <c r="AX1655" s="63"/>
      <c r="AY1655" s="63"/>
      <c r="AZ1655" s="63"/>
      <c r="BA1655" s="63"/>
      <c r="BB1655" s="63"/>
      <c r="BC1655" s="63"/>
      <c r="BD1655" s="63"/>
      <c r="BE1655" s="63"/>
      <c r="BF1655" s="63"/>
      <c r="BG1655" s="63"/>
      <c r="BH1655" s="63"/>
      <c r="BI1655" s="63"/>
      <c r="BJ1655" s="63"/>
      <c r="BK1655" s="63"/>
      <c r="BL1655" s="63"/>
      <c r="BM1655" s="63"/>
      <c r="BN1655" s="63"/>
      <c r="BO1655" s="63"/>
      <c r="BR1655" s="63"/>
      <c r="BS1655" s="63"/>
      <c r="BT1655" s="63"/>
      <c r="BU1655" s="63"/>
      <c r="BV1655" s="63"/>
      <c r="BW1655" s="63"/>
      <c r="BX1655" s="63"/>
      <c r="BY1655" s="63"/>
      <c r="BZ1655" s="63"/>
      <c r="CA1655" s="63"/>
      <c r="CB1655" s="63"/>
      <c r="CC1655" s="63"/>
    </row>
    <row r="1656" spans="1:81" x14ac:dyDescent="0.35">
      <c r="A1656" s="97"/>
      <c r="B1656" s="82"/>
      <c r="C1656" s="82"/>
      <c r="D1656" s="82"/>
      <c r="E1656" s="82"/>
      <c r="F1656" s="63"/>
      <c r="G1656" s="63"/>
      <c r="H1656" s="63"/>
      <c r="I1656" s="63"/>
      <c r="J1656" s="63"/>
      <c r="K1656" s="63"/>
      <c r="L1656" s="63"/>
      <c r="M1656" s="63"/>
      <c r="N1656" s="63"/>
      <c r="O1656" s="63"/>
      <c r="P1656" s="63"/>
      <c r="Q1656" s="63"/>
      <c r="R1656" s="63"/>
      <c r="S1656" s="63"/>
      <c r="T1656" s="63"/>
      <c r="U1656" s="63"/>
      <c r="X1656" s="63"/>
      <c r="Y1656" s="63"/>
      <c r="Z1656" s="63"/>
      <c r="AA1656" s="63"/>
      <c r="AB1656" s="63"/>
      <c r="AC1656" s="63"/>
      <c r="AD1656" s="63"/>
      <c r="AE1656" s="110"/>
      <c r="AF1656" s="63"/>
      <c r="AG1656" s="63"/>
      <c r="AH1656" s="63"/>
      <c r="AI1656" s="63"/>
      <c r="AJ1656" s="63"/>
      <c r="AK1656" s="63"/>
      <c r="AL1656" s="63"/>
      <c r="AM1656" s="63"/>
      <c r="AN1656" s="63"/>
      <c r="AO1656" s="63"/>
      <c r="AP1656" s="63"/>
      <c r="AQ1656" s="63"/>
      <c r="AT1656" s="63"/>
      <c r="AU1656" s="63"/>
      <c r="AV1656" s="63"/>
      <c r="AW1656" s="63"/>
      <c r="AX1656" s="63"/>
      <c r="AY1656" s="63"/>
      <c r="AZ1656" s="63"/>
      <c r="BA1656" s="63"/>
      <c r="BB1656" s="63"/>
      <c r="BC1656" s="63"/>
      <c r="BD1656" s="63"/>
      <c r="BE1656" s="63"/>
      <c r="BF1656" s="63"/>
      <c r="BG1656" s="63"/>
      <c r="BH1656" s="63"/>
      <c r="BI1656" s="63"/>
      <c r="BJ1656" s="63"/>
      <c r="BK1656" s="63"/>
      <c r="BL1656" s="63"/>
      <c r="BM1656" s="63"/>
      <c r="BN1656" s="63"/>
      <c r="BO1656" s="63"/>
      <c r="BR1656" s="63"/>
      <c r="BS1656" s="63"/>
      <c r="BT1656" s="63"/>
      <c r="BU1656" s="63"/>
      <c r="BV1656" s="63"/>
      <c r="BW1656" s="63"/>
      <c r="BX1656" s="63"/>
      <c r="BY1656" s="63"/>
      <c r="BZ1656" s="63"/>
      <c r="CA1656" s="63"/>
      <c r="CB1656" s="63"/>
      <c r="CC1656" s="63"/>
    </row>
    <row r="1657" spans="1:81" x14ac:dyDescent="0.35">
      <c r="A1657" s="97"/>
      <c r="B1657" s="82"/>
      <c r="C1657" s="82"/>
      <c r="D1657" s="82"/>
      <c r="E1657" s="82"/>
      <c r="F1657" s="63"/>
      <c r="G1657" s="63"/>
      <c r="H1657" s="63"/>
      <c r="I1657" s="63"/>
      <c r="J1657" s="63"/>
      <c r="K1657" s="63"/>
      <c r="L1657" s="63"/>
      <c r="M1657" s="63"/>
      <c r="N1657" s="63"/>
      <c r="O1657" s="63"/>
      <c r="P1657" s="63"/>
      <c r="Q1657" s="63"/>
      <c r="R1657" s="63"/>
      <c r="S1657" s="63"/>
      <c r="T1657" s="63"/>
      <c r="U1657" s="63"/>
      <c r="X1657" s="63"/>
      <c r="Y1657" s="63"/>
      <c r="Z1657" s="63"/>
      <c r="AA1657" s="63"/>
      <c r="AB1657" s="63"/>
      <c r="AC1657" s="63"/>
      <c r="AD1657" s="63"/>
      <c r="AE1657" s="110"/>
      <c r="AF1657" s="63"/>
      <c r="AG1657" s="63"/>
      <c r="AH1657" s="63"/>
      <c r="AI1657" s="63"/>
      <c r="AJ1657" s="63"/>
      <c r="AK1657" s="63"/>
      <c r="AL1657" s="63"/>
      <c r="AM1657" s="63"/>
      <c r="AN1657" s="63"/>
      <c r="AO1657" s="63"/>
      <c r="AP1657" s="63"/>
      <c r="AQ1657" s="63"/>
      <c r="AT1657" s="63"/>
      <c r="AU1657" s="63"/>
      <c r="AV1657" s="63"/>
      <c r="AW1657" s="63"/>
      <c r="AX1657" s="63"/>
      <c r="AY1657" s="63"/>
      <c r="AZ1657" s="63"/>
      <c r="BA1657" s="63"/>
      <c r="BB1657" s="63"/>
      <c r="BC1657" s="63"/>
      <c r="BD1657" s="63"/>
      <c r="BE1657" s="63"/>
      <c r="BF1657" s="63"/>
      <c r="BG1657" s="63"/>
      <c r="BH1657" s="63"/>
      <c r="BI1657" s="63"/>
      <c r="BJ1657" s="63"/>
      <c r="BK1657" s="63"/>
      <c r="BL1657" s="63"/>
      <c r="BM1657" s="63"/>
      <c r="BN1657" s="63"/>
      <c r="BO1657" s="63"/>
      <c r="BR1657" s="63"/>
      <c r="BS1657" s="63"/>
      <c r="BT1657" s="63"/>
      <c r="BU1657" s="63"/>
      <c r="BV1657" s="63"/>
      <c r="BW1657" s="63"/>
      <c r="BX1657" s="63"/>
      <c r="BY1657" s="63"/>
      <c r="BZ1657" s="63"/>
      <c r="CA1657" s="63"/>
      <c r="CB1657" s="63"/>
      <c r="CC1657" s="63"/>
    </row>
    <row r="1658" spans="1:81" x14ac:dyDescent="0.35">
      <c r="A1658" s="97"/>
      <c r="B1658" s="82"/>
      <c r="C1658" s="82"/>
      <c r="D1658" s="82"/>
      <c r="E1658" s="82"/>
      <c r="F1658" s="63"/>
      <c r="G1658" s="63"/>
      <c r="H1658" s="63"/>
      <c r="I1658" s="63"/>
      <c r="J1658" s="63"/>
      <c r="K1658" s="63"/>
      <c r="L1658" s="63"/>
      <c r="M1658" s="63"/>
      <c r="N1658" s="63"/>
      <c r="O1658" s="63"/>
      <c r="P1658" s="63"/>
      <c r="Q1658" s="63"/>
      <c r="R1658" s="63"/>
      <c r="S1658" s="63"/>
      <c r="T1658" s="63"/>
      <c r="U1658" s="63"/>
      <c r="X1658" s="63"/>
      <c r="Y1658" s="63"/>
      <c r="Z1658" s="63"/>
      <c r="AA1658" s="63"/>
      <c r="AB1658" s="63"/>
      <c r="AC1658" s="63"/>
      <c r="AD1658" s="63"/>
      <c r="AE1658" s="110"/>
      <c r="AF1658" s="63"/>
      <c r="AG1658" s="63"/>
      <c r="AH1658" s="63"/>
      <c r="AI1658" s="63"/>
      <c r="AJ1658" s="63"/>
      <c r="AK1658" s="63"/>
      <c r="AL1658" s="63"/>
      <c r="AM1658" s="63"/>
      <c r="AN1658" s="63"/>
      <c r="AO1658" s="63"/>
      <c r="AP1658" s="63"/>
      <c r="AQ1658" s="63"/>
      <c r="AT1658" s="63"/>
      <c r="AU1658" s="63"/>
      <c r="AV1658" s="63"/>
      <c r="AW1658" s="63"/>
      <c r="AX1658" s="63"/>
      <c r="AY1658" s="63"/>
      <c r="AZ1658" s="63"/>
      <c r="BA1658" s="63"/>
      <c r="BB1658" s="63"/>
      <c r="BC1658" s="63"/>
      <c r="BD1658" s="63"/>
      <c r="BE1658" s="63"/>
      <c r="BF1658" s="63"/>
      <c r="BG1658" s="63"/>
      <c r="BH1658" s="63"/>
      <c r="BI1658" s="63"/>
      <c r="BJ1658" s="63"/>
      <c r="BK1658" s="63"/>
      <c r="BL1658" s="63"/>
      <c r="BM1658" s="63"/>
      <c r="BN1658" s="63"/>
      <c r="BO1658" s="63"/>
      <c r="BR1658" s="63"/>
      <c r="BS1658" s="63"/>
      <c r="BT1658" s="63"/>
      <c r="BU1658" s="63"/>
      <c r="BV1658" s="63"/>
      <c r="BW1658" s="63"/>
      <c r="BX1658" s="63"/>
      <c r="BY1658" s="63"/>
      <c r="BZ1658" s="63"/>
      <c r="CA1658" s="63"/>
      <c r="CB1658" s="63"/>
      <c r="CC1658" s="63"/>
    </row>
    <row r="1659" spans="1:81" x14ac:dyDescent="0.35">
      <c r="A1659" s="97"/>
      <c r="B1659" s="82"/>
      <c r="C1659" s="82"/>
      <c r="D1659" s="82"/>
      <c r="E1659" s="82"/>
      <c r="F1659" s="63"/>
      <c r="G1659" s="63"/>
      <c r="H1659" s="63"/>
      <c r="I1659" s="63"/>
      <c r="J1659" s="63"/>
      <c r="K1659" s="63"/>
      <c r="L1659" s="63"/>
      <c r="M1659" s="63"/>
      <c r="N1659" s="63"/>
      <c r="O1659" s="63"/>
      <c r="P1659" s="63"/>
      <c r="Q1659" s="63"/>
      <c r="R1659" s="63"/>
      <c r="S1659" s="63"/>
      <c r="T1659" s="63"/>
      <c r="U1659" s="63"/>
      <c r="X1659" s="63"/>
      <c r="Y1659" s="63"/>
      <c r="Z1659" s="63"/>
      <c r="AA1659" s="63"/>
      <c r="AB1659" s="63"/>
      <c r="AC1659" s="63"/>
      <c r="AD1659" s="63"/>
      <c r="AE1659" s="110"/>
      <c r="AF1659" s="63"/>
      <c r="AG1659" s="63"/>
      <c r="AH1659" s="63"/>
      <c r="AI1659" s="63"/>
      <c r="AJ1659" s="63"/>
      <c r="AK1659" s="63"/>
      <c r="AL1659" s="63"/>
      <c r="AM1659" s="63"/>
      <c r="AN1659" s="63"/>
      <c r="AO1659" s="63"/>
      <c r="AP1659" s="63"/>
      <c r="AQ1659" s="63"/>
      <c r="AT1659" s="63"/>
      <c r="AU1659" s="63"/>
      <c r="AV1659" s="63"/>
      <c r="AW1659" s="63"/>
      <c r="AX1659" s="63"/>
      <c r="AY1659" s="63"/>
      <c r="AZ1659" s="63"/>
      <c r="BA1659" s="63"/>
      <c r="BB1659" s="63"/>
      <c r="BC1659" s="63"/>
      <c r="BD1659" s="63"/>
      <c r="BE1659" s="63"/>
      <c r="BF1659" s="63"/>
      <c r="BG1659" s="63"/>
      <c r="BH1659" s="63"/>
      <c r="BI1659" s="63"/>
      <c r="BJ1659" s="63"/>
      <c r="BK1659" s="63"/>
      <c r="BL1659" s="63"/>
      <c r="BM1659" s="63"/>
      <c r="BN1659" s="63"/>
      <c r="BO1659" s="63"/>
      <c r="BR1659" s="63"/>
      <c r="BS1659" s="63"/>
      <c r="BT1659" s="63"/>
      <c r="BU1659" s="63"/>
      <c r="BV1659" s="63"/>
      <c r="BW1659" s="63"/>
      <c r="BX1659" s="63"/>
      <c r="BY1659" s="63"/>
      <c r="BZ1659" s="63"/>
      <c r="CA1659" s="63"/>
      <c r="CB1659" s="63"/>
      <c r="CC1659" s="63"/>
    </row>
    <row r="1660" spans="1:81" x14ac:dyDescent="0.35">
      <c r="A1660" s="97"/>
      <c r="B1660" s="82"/>
      <c r="C1660" s="82"/>
      <c r="D1660" s="82"/>
      <c r="E1660" s="82"/>
      <c r="F1660" s="63"/>
      <c r="G1660" s="63"/>
      <c r="H1660" s="63"/>
      <c r="I1660" s="63"/>
      <c r="J1660" s="63"/>
      <c r="K1660" s="63"/>
      <c r="L1660" s="63"/>
      <c r="M1660" s="63"/>
      <c r="N1660" s="63"/>
      <c r="O1660" s="63"/>
      <c r="P1660" s="63"/>
      <c r="Q1660" s="63"/>
      <c r="R1660" s="63"/>
      <c r="S1660" s="63"/>
      <c r="T1660" s="63"/>
      <c r="U1660" s="63"/>
      <c r="X1660" s="63"/>
      <c r="Y1660" s="63"/>
      <c r="Z1660" s="63"/>
      <c r="AA1660" s="63"/>
      <c r="AB1660" s="63"/>
      <c r="AC1660" s="63"/>
      <c r="AD1660" s="63"/>
      <c r="AE1660" s="110"/>
      <c r="AF1660" s="63"/>
      <c r="AG1660" s="63"/>
      <c r="AH1660" s="63"/>
      <c r="AI1660" s="63"/>
      <c r="AJ1660" s="63"/>
      <c r="AK1660" s="63"/>
      <c r="AL1660" s="63"/>
      <c r="AM1660" s="63"/>
      <c r="AN1660" s="63"/>
      <c r="AO1660" s="63"/>
      <c r="AP1660" s="63"/>
      <c r="AQ1660" s="63"/>
      <c r="AT1660" s="63"/>
      <c r="AU1660" s="63"/>
      <c r="AV1660" s="63"/>
      <c r="AW1660" s="63"/>
      <c r="AX1660" s="63"/>
      <c r="AY1660" s="63"/>
      <c r="AZ1660" s="63"/>
      <c r="BA1660" s="63"/>
      <c r="BB1660" s="63"/>
      <c r="BC1660" s="63"/>
      <c r="BD1660" s="63"/>
      <c r="BE1660" s="63"/>
      <c r="BF1660" s="63"/>
      <c r="BG1660" s="63"/>
      <c r="BH1660" s="63"/>
      <c r="BI1660" s="63"/>
      <c r="BJ1660" s="63"/>
      <c r="BK1660" s="63"/>
      <c r="BL1660" s="63"/>
      <c r="BM1660" s="63"/>
      <c r="BN1660" s="63"/>
      <c r="BO1660" s="63"/>
      <c r="BR1660" s="63"/>
      <c r="BS1660" s="63"/>
      <c r="BT1660" s="63"/>
      <c r="BU1660" s="63"/>
      <c r="BV1660" s="63"/>
      <c r="BW1660" s="63"/>
      <c r="BX1660" s="63"/>
      <c r="BY1660" s="63"/>
      <c r="BZ1660" s="63"/>
      <c r="CA1660" s="63"/>
      <c r="CB1660" s="63"/>
      <c r="CC1660" s="63"/>
    </row>
    <row r="1661" spans="1:81" x14ac:dyDescent="0.35">
      <c r="A1661" s="97"/>
      <c r="B1661" s="82"/>
      <c r="C1661" s="82"/>
      <c r="D1661" s="82"/>
      <c r="E1661" s="82"/>
      <c r="F1661" s="63"/>
      <c r="G1661" s="63"/>
      <c r="H1661" s="63"/>
      <c r="I1661" s="63"/>
      <c r="J1661" s="63"/>
      <c r="K1661" s="63"/>
      <c r="L1661" s="63"/>
      <c r="M1661" s="63"/>
      <c r="N1661" s="63"/>
      <c r="O1661" s="63"/>
      <c r="P1661" s="63"/>
      <c r="Q1661" s="63"/>
      <c r="R1661" s="63"/>
      <c r="S1661" s="63"/>
      <c r="T1661" s="63"/>
      <c r="U1661" s="63"/>
      <c r="X1661" s="63"/>
      <c r="Y1661" s="63"/>
      <c r="Z1661" s="63"/>
      <c r="AA1661" s="63"/>
      <c r="AB1661" s="63"/>
      <c r="AC1661" s="63"/>
      <c r="AD1661" s="63"/>
      <c r="AE1661" s="110"/>
      <c r="AF1661" s="63"/>
      <c r="AG1661" s="63"/>
      <c r="AH1661" s="63"/>
      <c r="AI1661" s="63"/>
      <c r="AJ1661" s="63"/>
      <c r="AK1661" s="63"/>
      <c r="AL1661" s="63"/>
      <c r="AM1661" s="63"/>
      <c r="AN1661" s="63"/>
      <c r="AO1661" s="63"/>
      <c r="AP1661" s="63"/>
      <c r="AQ1661" s="63"/>
      <c r="AT1661" s="63"/>
      <c r="AU1661" s="63"/>
      <c r="AV1661" s="63"/>
      <c r="AW1661" s="63"/>
      <c r="AX1661" s="63"/>
      <c r="AY1661" s="63"/>
      <c r="AZ1661" s="63"/>
      <c r="BA1661" s="63"/>
      <c r="BB1661" s="63"/>
      <c r="BC1661" s="63"/>
      <c r="BD1661" s="63"/>
      <c r="BE1661" s="63"/>
      <c r="BF1661" s="63"/>
      <c r="BG1661" s="63"/>
      <c r="BH1661" s="63"/>
      <c r="BI1661" s="63"/>
      <c r="BJ1661" s="63"/>
      <c r="BK1661" s="63"/>
      <c r="BL1661" s="63"/>
      <c r="BM1661" s="63"/>
      <c r="BN1661" s="63"/>
      <c r="BO1661" s="63"/>
      <c r="BR1661" s="63"/>
      <c r="BS1661" s="63"/>
      <c r="BT1661" s="63"/>
      <c r="BU1661" s="63"/>
      <c r="BV1661" s="63"/>
      <c r="BW1661" s="63"/>
      <c r="BX1661" s="63"/>
      <c r="BY1661" s="63"/>
      <c r="BZ1661" s="63"/>
      <c r="CA1661" s="63"/>
      <c r="CB1661" s="63"/>
      <c r="CC1661" s="63"/>
    </row>
    <row r="1662" spans="1:81" x14ac:dyDescent="0.35">
      <c r="A1662" s="97"/>
      <c r="B1662" s="82"/>
      <c r="C1662" s="82"/>
      <c r="D1662" s="82"/>
      <c r="E1662" s="82"/>
      <c r="F1662" s="63"/>
      <c r="G1662" s="63"/>
      <c r="H1662" s="63"/>
      <c r="I1662" s="63"/>
      <c r="J1662" s="63"/>
      <c r="K1662" s="63"/>
      <c r="L1662" s="63"/>
      <c r="M1662" s="63"/>
      <c r="N1662" s="63"/>
      <c r="O1662" s="63"/>
      <c r="P1662" s="63"/>
      <c r="Q1662" s="63"/>
      <c r="R1662" s="63"/>
      <c r="S1662" s="63"/>
      <c r="T1662" s="63"/>
      <c r="U1662" s="63"/>
      <c r="X1662" s="63"/>
      <c r="Y1662" s="63"/>
      <c r="Z1662" s="63"/>
      <c r="AA1662" s="63"/>
      <c r="AB1662" s="63"/>
      <c r="AC1662" s="63"/>
      <c r="AD1662" s="63"/>
      <c r="AE1662" s="110"/>
      <c r="AF1662" s="63"/>
      <c r="AG1662" s="63"/>
      <c r="AH1662" s="63"/>
      <c r="AI1662" s="63"/>
      <c r="AJ1662" s="63"/>
      <c r="AK1662" s="63"/>
      <c r="AL1662" s="63"/>
      <c r="AM1662" s="63"/>
      <c r="AN1662" s="63"/>
      <c r="AO1662" s="63"/>
      <c r="AP1662" s="63"/>
      <c r="AQ1662" s="63"/>
      <c r="AT1662" s="63"/>
      <c r="AU1662" s="63"/>
      <c r="AV1662" s="63"/>
      <c r="AW1662" s="63"/>
      <c r="AX1662" s="63"/>
      <c r="AY1662" s="63"/>
      <c r="AZ1662" s="63"/>
      <c r="BA1662" s="63"/>
      <c r="BB1662" s="63"/>
      <c r="BC1662" s="63"/>
      <c r="BD1662" s="63"/>
      <c r="BE1662" s="63"/>
      <c r="BF1662" s="63"/>
      <c r="BG1662" s="63"/>
      <c r="BH1662" s="63"/>
      <c r="BI1662" s="63"/>
      <c r="BJ1662" s="63"/>
      <c r="BK1662" s="63"/>
      <c r="BL1662" s="63"/>
      <c r="BM1662" s="63"/>
      <c r="BN1662" s="63"/>
      <c r="BO1662" s="63"/>
      <c r="BR1662" s="63"/>
      <c r="BS1662" s="63"/>
      <c r="BT1662" s="63"/>
      <c r="BU1662" s="63"/>
      <c r="BV1662" s="63"/>
      <c r="BW1662" s="63"/>
      <c r="BX1662" s="63"/>
      <c r="BY1662" s="63"/>
      <c r="BZ1662" s="63"/>
      <c r="CA1662" s="63"/>
      <c r="CB1662" s="63"/>
      <c r="CC1662" s="63"/>
    </row>
    <row r="1663" spans="1:81" x14ac:dyDescent="0.35">
      <c r="A1663" s="97"/>
      <c r="B1663" s="82"/>
      <c r="C1663" s="82"/>
      <c r="D1663" s="82"/>
      <c r="E1663" s="82"/>
      <c r="F1663" s="63"/>
      <c r="G1663" s="63"/>
      <c r="H1663" s="63"/>
      <c r="I1663" s="63"/>
      <c r="J1663" s="63"/>
      <c r="K1663" s="63"/>
      <c r="L1663" s="63"/>
      <c r="M1663" s="63"/>
      <c r="N1663" s="63"/>
      <c r="O1663" s="63"/>
      <c r="P1663" s="63"/>
      <c r="Q1663" s="63"/>
      <c r="R1663" s="63"/>
      <c r="S1663" s="63"/>
      <c r="T1663" s="63"/>
      <c r="U1663" s="63"/>
      <c r="X1663" s="63"/>
      <c r="Y1663" s="63"/>
      <c r="Z1663" s="63"/>
      <c r="AA1663" s="63"/>
      <c r="AB1663" s="63"/>
      <c r="AC1663" s="63"/>
      <c r="AD1663" s="63"/>
      <c r="AE1663" s="110"/>
      <c r="AF1663" s="63"/>
      <c r="AG1663" s="63"/>
      <c r="AH1663" s="63"/>
      <c r="AI1663" s="63"/>
      <c r="AJ1663" s="63"/>
      <c r="AK1663" s="63"/>
      <c r="AL1663" s="63"/>
      <c r="AM1663" s="63"/>
      <c r="AN1663" s="63"/>
      <c r="AO1663" s="63"/>
      <c r="AP1663" s="63"/>
      <c r="AQ1663" s="63"/>
      <c r="AT1663" s="63"/>
      <c r="AU1663" s="63"/>
      <c r="AV1663" s="63"/>
      <c r="AW1663" s="63"/>
      <c r="AX1663" s="63"/>
      <c r="AY1663" s="63"/>
      <c r="AZ1663" s="63"/>
      <c r="BA1663" s="63"/>
      <c r="BB1663" s="63"/>
      <c r="BC1663" s="63"/>
      <c r="BD1663" s="63"/>
      <c r="BE1663" s="63"/>
      <c r="BF1663" s="63"/>
      <c r="BG1663" s="63"/>
      <c r="BH1663" s="63"/>
      <c r="BI1663" s="63"/>
      <c r="BJ1663" s="63"/>
      <c r="BK1663" s="63"/>
      <c r="BL1663" s="63"/>
      <c r="BM1663" s="63"/>
      <c r="BN1663" s="63"/>
      <c r="BO1663" s="63"/>
      <c r="BR1663" s="63"/>
      <c r="BS1663" s="63"/>
      <c r="BT1663" s="63"/>
      <c r="BU1663" s="63"/>
      <c r="BV1663" s="63"/>
      <c r="BW1663" s="63"/>
      <c r="BX1663" s="63"/>
      <c r="BY1663" s="63"/>
      <c r="BZ1663" s="63"/>
      <c r="CA1663" s="63"/>
      <c r="CB1663" s="63"/>
      <c r="CC1663" s="63"/>
    </row>
    <row r="1664" spans="1:81" x14ac:dyDescent="0.35">
      <c r="A1664" s="97"/>
      <c r="B1664" s="82"/>
      <c r="C1664" s="82"/>
      <c r="D1664" s="82"/>
      <c r="E1664" s="82"/>
      <c r="F1664" s="63"/>
      <c r="G1664" s="63"/>
      <c r="H1664" s="63"/>
      <c r="I1664" s="63"/>
      <c r="J1664" s="63"/>
      <c r="K1664" s="63"/>
      <c r="L1664" s="63"/>
      <c r="M1664" s="63"/>
      <c r="N1664" s="63"/>
      <c r="O1664" s="63"/>
      <c r="P1664" s="63"/>
      <c r="Q1664" s="63"/>
      <c r="R1664" s="63"/>
      <c r="S1664" s="63"/>
      <c r="T1664" s="63"/>
      <c r="U1664" s="63"/>
      <c r="X1664" s="63"/>
      <c r="Y1664" s="63"/>
      <c r="Z1664" s="63"/>
      <c r="AA1664" s="63"/>
      <c r="AB1664" s="63"/>
      <c r="AC1664" s="63"/>
      <c r="AD1664" s="63"/>
      <c r="AE1664" s="110"/>
      <c r="AF1664" s="63"/>
      <c r="AG1664" s="63"/>
      <c r="AH1664" s="63"/>
      <c r="AI1664" s="63"/>
      <c r="AJ1664" s="63"/>
      <c r="AK1664" s="63"/>
      <c r="AL1664" s="63"/>
      <c r="AM1664" s="63"/>
      <c r="AN1664" s="63"/>
      <c r="AO1664" s="63"/>
      <c r="AP1664" s="63"/>
      <c r="AQ1664" s="63"/>
      <c r="AT1664" s="63"/>
      <c r="AU1664" s="63"/>
      <c r="AV1664" s="63"/>
      <c r="AW1664" s="63"/>
      <c r="AX1664" s="63"/>
      <c r="AY1664" s="63"/>
      <c r="AZ1664" s="63"/>
      <c r="BA1664" s="63"/>
      <c r="BB1664" s="63"/>
      <c r="BC1664" s="63"/>
      <c r="BD1664" s="63"/>
      <c r="BE1664" s="63"/>
      <c r="BF1664" s="63"/>
      <c r="BG1664" s="63"/>
      <c r="BH1664" s="63"/>
      <c r="BI1664" s="63"/>
      <c r="BJ1664" s="63"/>
      <c r="BK1664" s="63"/>
      <c r="BL1664" s="63"/>
      <c r="BM1664" s="63"/>
      <c r="BN1664" s="63"/>
      <c r="BO1664" s="63"/>
      <c r="BR1664" s="63"/>
      <c r="BS1664" s="63"/>
      <c r="BT1664" s="63"/>
      <c r="BU1664" s="63"/>
      <c r="BV1664" s="63"/>
      <c r="BW1664" s="63"/>
      <c r="BX1664" s="63"/>
      <c r="BY1664" s="63"/>
      <c r="BZ1664" s="63"/>
      <c r="CA1664" s="63"/>
      <c r="CB1664" s="63"/>
      <c r="CC1664" s="63"/>
    </row>
    <row r="1665" spans="1:81" x14ac:dyDescent="0.35">
      <c r="A1665" s="97"/>
      <c r="B1665" s="82"/>
      <c r="C1665" s="82"/>
      <c r="D1665" s="82"/>
      <c r="E1665" s="82"/>
      <c r="F1665" s="63"/>
      <c r="G1665" s="63"/>
      <c r="H1665" s="63"/>
      <c r="I1665" s="63"/>
      <c r="J1665" s="63"/>
      <c r="K1665" s="63"/>
      <c r="L1665" s="63"/>
      <c r="M1665" s="63"/>
      <c r="N1665" s="63"/>
      <c r="O1665" s="63"/>
      <c r="P1665" s="63"/>
      <c r="Q1665" s="63"/>
      <c r="R1665" s="63"/>
      <c r="S1665" s="63"/>
      <c r="T1665" s="63"/>
      <c r="U1665" s="63"/>
      <c r="X1665" s="63"/>
      <c r="Y1665" s="63"/>
      <c r="Z1665" s="63"/>
      <c r="AA1665" s="63"/>
      <c r="AB1665" s="63"/>
      <c r="AC1665" s="63"/>
      <c r="AD1665" s="63"/>
      <c r="AE1665" s="110"/>
      <c r="AF1665" s="63"/>
      <c r="AG1665" s="63"/>
      <c r="AH1665" s="63"/>
      <c r="AI1665" s="63"/>
      <c r="AJ1665" s="63"/>
      <c r="AK1665" s="63"/>
      <c r="AL1665" s="63"/>
      <c r="AM1665" s="63"/>
      <c r="AN1665" s="63"/>
      <c r="AO1665" s="63"/>
      <c r="AP1665" s="63"/>
      <c r="AQ1665" s="63"/>
      <c r="AT1665" s="63"/>
      <c r="AU1665" s="63"/>
      <c r="AV1665" s="63"/>
      <c r="AW1665" s="63"/>
      <c r="AX1665" s="63"/>
      <c r="AY1665" s="63"/>
      <c r="AZ1665" s="63"/>
      <c r="BA1665" s="63"/>
      <c r="BB1665" s="63"/>
      <c r="BC1665" s="63"/>
      <c r="BD1665" s="63"/>
      <c r="BE1665" s="63"/>
      <c r="BF1665" s="63"/>
      <c r="BG1665" s="63"/>
      <c r="BH1665" s="63"/>
      <c r="BI1665" s="63"/>
      <c r="BJ1665" s="63"/>
      <c r="BK1665" s="63"/>
      <c r="BL1665" s="63"/>
      <c r="BM1665" s="63"/>
      <c r="BN1665" s="63"/>
      <c r="BO1665" s="63"/>
      <c r="BR1665" s="63"/>
      <c r="BS1665" s="63"/>
      <c r="BT1665" s="63"/>
      <c r="BU1665" s="63"/>
      <c r="BV1665" s="63"/>
      <c r="BW1665" s="63"/>
      <c r="BX1665" s="63"/>
      <c r="BY1665" s="63"/>
      <c r="BZ1665" s="63"/>
      <c r="CA1665" s="63"/>
      <c r="CB1665" s="63"/>
      <c r="CC1665" s="63"/>
    </row>
    <row r="1666" spans="1:81" x14ac:dyDescent="0.35">
      <c r="A1666" s="97"/>
      <c r="B1666" s="82"/>
      <c r="C1666" s="82"/>
      <c r="D1666" s="82"/>
      <c r="E1666" s="82"/>
      <c r="F1666" s="63"/>
      <c r="G1666" s="63"/>
      <c r="H1666" s="63"/>
      <c r="I1666" s="63"/>
      <c r="J1666" s="63"/>
      <c r="K1666" s="63"/>
      <c r="L1666" s="63"/>
      <c r="M1666" s="63"/>
      <c r="N1666" s="63"/>
      <c r="O1666" s="63"/>
      <c r="P1666" s="63"/>
      <c r="Q1666" s="63"/>
      <c r="R1666" s="63"/>
      <c r="S1666" s="63"/>
      <c r="T1666" s="63"/>
      <c r="U1666" s="63"/>
      <c r="X1666" s="63"/>
      <c r="Y1666" s="63"/>
      <c r="Z1666" s="63"/>
      <c r="AA1666" s="63"/>
      <c r="AB1666" s="63"/>
      <c r="AC1666" s="63"/>
      <c r="AD1666" s="63"/>
      <c r="AE1666" s="110"/>
      <c r="AF1666" s="63"/>
      <c r="AG1666" s="63"/>
      <c r="AH1666" s="63"/>
      <c r="AI1666" s="63"/>
      <c r="AJ1666" s="63"/>
      <c r="AK1666" s="63"/>
      <c r="AL1666" s="63"/>
      <c r="AM1666" s="63"/>
      <c r="AN1666" s="63"/>
      <c r="AO1666" s="63"/>
      <c r="AP1666" s="63"/>
      <c r="AQ1666" s="63"/>
      <c r="AT1666" s="63"/>
      <c r="AU1666" s="63"/>
      <c r="AV1666" s="63"/>
      <c r="AW1666" s="63"/>
      <c r="AX1666" s="63"/>
      <c r="AY1666" s="63"/>
      <c r="AZ1666" s="63"/>
      <c r="BA1666" s="63"/>
      <c r="BB1666" s="63"/>
      <c r="BC1666" s="63"/>
      <c r="BD1666" s="63"/>
      <c r="BE1666" s="63"/>
      <c r="BF1666" s="63"/>
      <c r="BG1666" s="63"/>
      <c r="BH1666" s="63"/>
      <c r="BI1666" s="63"/>
      <c r="BJ1666" s="63"/>
      <c r="BK1666" s="63"/>
      <c r="BL1666" s="63"/>
      <c r="BM1666" s="63"/>
      <c r="BN1666" s="63"/>
      <c r="BO1666" s="63"/>
      <c r="BR1666" s="63"/>
      <c r="BS1666" s="63"/>
      <c r="BT1666" s="63"/>
      <c r="BU1666" s="63"/>
      <c r="BV1666" s="63"/>
      <c r="BW1666" s="63"/>
      <c r="BX1666" s="63"/>
      <c r="BY1666" s="63"/>
      <c r="BZ1666" s="63"/>
      <c r="CA1666" s="63"/>
      <c r="CB1666" s="63"/>
      <c r="CC1666" s="63"/>
    </row>
    <row r="1667" spans="1:81" x14ac:dyDescent="0.35">
      <c r="A1667" s="97"/>
      <c r="B1667" s="82"/>
      <c r="C1667" s="82"/>
      <c r="D1667" s="82"/>
      <c r="E1667" s="82"/>
      <c r="F1667" s="63"/>
      <c r="G1667" s="63"/>
      <c r="H1667" s="63"/>
      <c r="I1667" s="63"/>
      <c r="J1667" s="63"/>
      <c r="K1667" s="63"/>
      <c r="L1667" s="63"/>
      <c r="M1667" s="63"/>
      <c r="N1667" s="63"/>
      <c r="O1667" s="63"/>
      <c r="P1667" s="63"/>
      <c r="Q1667" s="63"/>
      <c r="R1667" s="63"/>
      <c r="S1667" s="63"/>
      <c r="T1667" s="63"/>
      <c r="U1667" s="63"/>
      <c r="X1667" s="63"/>
      <c r="Y1667" s="63"/>
      <c r="Z1667" s="63"/>
      <c r="AA1667" s="63"/>
      <c r="AB1667" s="63"/>
      <c r="AC1667" s="63"/>
      <c r="AD1667" s="63"/>
      <c r="AE1667" s="110"/>
      <c r="AF1667" s="63"/>
      <c r="AG1667" s="63"/>
      <c r="AH1667" s="63"/>
      <c r="AI1667" s="63"/>
      <c r="AJ1667" s="63"/>
      <c r="AK1667" s="63"/>
      <c r="AL1667" s="63"/>
      <c r="AM1667" s="63"/>
      <c r="AN1667" s="63"/>
      <c r="AO1667" s="63"/>
      <c r="AP1667" s="63"/>
      <c r="AQ1667" s="63"/>
      <c r="AT1667" s="63"/>
      <c r="AU1667" s="63"/>
      <c r="AV1667" s="63"/>
      <c r="AW1667" s="63"/>
      <c r="AX1667" s="63"/>
      <c r="AY1667" s="63"/>
      <c r="AZ1667" s="63"/>
      <c r="BA1667" s="63"/>
      <c r="BB1667" s="63"/>
      <c r="BC1667" s="63"/>
      <c r="BD1667" s="63"/>
      <c r="BE1667" s="63"/>
      <c r="BF1667" s="63"/>
      <c r="BG1667" s="63"/>
      <c r="BH1667" s="63"/>
      <c r="BI1667" s="63"/>
      <c r="BJ1667" s="63"/>
      <c r="BK1667" s="63"/>
      <c r="BL1667" s="63"/>
      <c r="BM1667" s="63"/>
      <c r="BN1667" s="63"/>
      <c r="BO1667" s="63"/>
      <c r="BR1667" s="63"/>
      <c r="BS1667" s="63"/>
      <c r="BT1667" s="63"/>
      <c r="BU1667" s="63"/>
      <c r="BV1667" s="63"/>
      <c r="BW1667" s="63"/>
      <c r="BX1667" s="63"/>
      <c r="BY1667" s="63"/>
      <c r="BZ1667" s="63"/>
      <c r="CA1667" s="63"/>
      <c r="CB1667" s="63"/>
      <c r="CC1667" s="63"/>
    </row>
    <row r="1668" spans="1:81" x14ac:dyDescent="0.35">
      <c r="A1668" s="97"/>
      <c r="B1668" s="82"/>
      <c r="C1668" s="82"/>
      <c r="D1668" s="82"/>
      <c r="E1668" s="82"/>
      <c r="F1668" s="63"/>
      <c r="G1668" s="63"/>
      <c r="H1668" s="63"/>
      <c r="I1668" s="63"/>
      <c r="J1668" s="63"/>
      <c r="K1668" s="63"/>
      <c r="L1668" s="63"/>
      <c r="M1668" s="63"/>
      <c r="N1668" s="63"/>
      <c r="O1668" s="63"/>
      <c r="P1668" s="63"/>
      <c r="Q1668" s="63"/>
      <c r="R1668" s="63"/>
      <c r="S1668" s="63"/>
      <c r="T1668" s="63"/>
      <c r="U1668" s="63"/>
      <c r="X1668" s="63"/>
      <c r="Y1668" s="63"/>
      <c r="Z1668" s="63"/>
      <c r="AA1668" s="63"/>
      <c r="AB1668" s="63"/>
      <c r="AC1668" s="63"/>
      <c r="AD1668" s="63"/>
      <c r="AE1668" s="110"/>
      <c r="AF1668" s="63"/>
      <c r="AG1668" s="63"/>
      <c r="AH1668" s="63"/>
      <c r="AI1668" s="63"/>
      <c r="AJ1668" s="63"/>
      <c r="AK1668" s="63"/>
      <c r="AL1668" s="63"/>
      <c r="AM1668" s="63"/>
      <c r="AN1668" s="63"/>
      <c r="AO1668" s="63"/>
      <c r="AP1668" s="63"/>
      <c r="AQ1668" s="63"/>
      <c r="AT1668" s="63"/>
      <c r="AU1668" s="63"/>
      <c r="AV1668" s="63"/>
      <c r="AW1668" s="63"/>
      <c r="AX1668" s="63"/>
      <c r="AY1668" s="63"/>
      <c r="AZ1668" s="63"/>
      <c r="BA1668" s="63"/>
      <c r="BB1668" s="63"/>
      <c r="BC1668" s="63"/>
      <c r="BD1668" s="63"/>
      <c r="BE1668" s="63"/>
      <c r="BF1668" s="63"/>
      <c r="BG1668" s="63"/>
      <c r="BH1668" s="63"/>
      <c r="BI1668" s="63"/>
      <c r="BJ1668" s="63"/>
      <c r="BK1668" s="63"/>
      <c r="BL1668" s="63"/>
      <c r="BM1668" s="63"/>
      <c r="BN1668" s="63"/>
      <c r="BO1668" s="63"/>
      <c r="BR1668" s="63"/>
      <c r="BS1668" s="63"/>
      <c r="BT1668" s="63"/>
      <c r="BU1668" s="63"/>
      <c r="BV1668" s="63"/>
      <c r="BW1668" s="63"/>
      <c r="BX1668" s="63"/>
      <c r="BY1668" s="63"/>
      <c r="BZ1668" s="63"/>
      <c r="CA1668" s="63"/>
      <c r="CB1668" s="63"/>
      <c r="CC1668" s="63"/>
    </row>
    <row r="1669" spans="1:81" x14ac:dyDescent="0.35">
      <c r="A1669" s="97"/>
      <c r="B1669" s="82"/>
      <c r="C1669" s="82"/>
      <c r="D1669" s="82"/>
      <c r="E1669" s="82"/>
      <c r="F1669" s="63"/>
      <c r="G1669" s="63"/>
      <c r="H1669" s="63"/>
      <c r="I1669" s="63"/>
      <c r="J1669" s="63"/>
      <c r="K1669" s="63"/>
      <c r="L1669" s="63"/>
      <c r="M1669" s="63"/>
      <c r="N1669" s="63"/>
      <c r="O1669" s="63"/>
      <c r="P1669" s="63"/>
      <c r="Q1669" s="63"/>
      <c r="R1669" s="63"/>
      <c r="S1669" s="63"/>
      <c r="T1669" s="63"/>
      <c r="U1669" s="63"/>
      <c r="X1669" s="63"/>
      <c r="Y1669" s="63"/>
      <c r="Z1669" s="63"/>
      <c r="AA1669" s="63"/>
      <c r="AB1669" s="63"/>
      <c r="AC1669" s="63"/>
      <c r="AD1669" s="63"/>
      <c r="AE1669" s="110"/>
      <c r="AF1669" s="63"/>
      <c r="AG1669" s="63"/>
      <c r="AH1669" s="63"/>
      <c r="AI1669" s="63"/>
      <c r="AJ1669" s="63"/>
      <c r="AK1669" s="63"/>
      <c r="AL1669" s="63"/>
      <c r="AM1669" s="63"/>
      <c r="AN1669" s="63"/>
      <c r="AO1669" s="63"/>
      <c r="AP1669" s="63"/>
      <c r="AQ1669" s="63"/>
      <c r="AT1669" s="63"/>
      <c r="AU1669" s="63"/>
      <c r="AV1669" s="63"/>
      <c r="AW1669" s="63"/>
      <c r="AX1669" s="63"/>
      <c r="AY1669" s="63"/>
      <c r="AZ1669" s="63"/>
      <c r="BA1669" s="63"/>
      <c r="BB1669" s="63"/>
      <c r="BC1669" s="63"/>
      <c r="BD1669" s="63"/>
      <c r="BE1669" s="63"/>
      <c r="BF1669" s="63"/>
      <c r="BG1669" s="63"/>
      <c r="BH1669" s="63"/>
      <c r="BI1669" s="63"/>
      <c r="BJ1669" s="63"/>
      <c r="BK1669" s="63"/>
      <c r="BL1669" s="63"/>
      <c r="BM1669" s="63"/>
      <c r="BN1669" s="63"/>
      <c r="BO1669" s="63"/>
      <c r="BR1669" s="63"/>
      <c r="BS1669" s="63"/>
      <c r="BT1669" s="63"/>
      <c r="BU1669" s="63"/>
      <c r="BV1669" s="63"/>
      <c r="BW1669" s="63"/>
      <c r="BX1669" s="63"/>
      <c r="BY1669" s="63"/>
      <c r="BZ1669" s="63"/>
      <c r="CA1669" s="63"/>
      <c r="CB1669" s="63"/>
      <c r="CC1669" s="63"/>
    </row>
    <row r="1670" spans="1:81" x14ac:dyDescent="0.35">
      <c r="A1670" s="97"/>
      <c r="B1670" s="82"/>
      <c r="C1670" s="82"/>
      <c r="D1670" s="82"/>
      <c r="E1670" s="82"/>
      <c r="F1670" s="63"/>
      <c r="G1670" s="63"/>
      <c r="H1670" s="63"/>
      <c r="I1670" s="63"/>
      <c r="J1670" s="63"/>
      <c r="K1670" s="63"/>
      <c r="L1670" s="63"/>
      <c r="M1670" s="63"/>
      <c r="N1670" s="63"/>
      <c r="O1670" s="63"/>
      <c r="P1670" s="63"/>
      <c r="Q1670" s="63"/>
      <c r="R1670" s="63"/>
      <c r="S1670" s="63"/>
      <c r="T1670" s="63"/>
      <c r="U1670" s="63"/>
      <c r="X1670" s="63"/>
      <c r="Y1670" s="63"/>
      <c r="Z1670" s="63"/>
      <c r="AA1670" s="63"/>
      <c r="AB1670" s="63"/>
      <c r="AC1670" s="63"/>
      <c r="AD1670" s="63"/>
      <c r="AE1670" s="110"/>
      <c r="AF1670" s="63"/>
      <c r="AG1670" s="63"/>
      <c r="AH1670" s="63"/>
      <c r="AI1670" s="63"/>
      <c r="AJ1670" s="63"/>
      <c r="AK1670" s="63"/>
      <c r="AL1670" s="63"/>
      <c r="AM1670" s="63"/>
      <c r="AN1670" s="63"/>
      <c r="AO1670" s="63"/>
      <c r="AP1670" s="63"/>
      <c r="AQ1670" s="63"/>
      <c r="AT1670" s="63"/>
      <c r="AU1670" s="63"/>
      <c r="AV1670" s="63"/>
      <c r="AW1670" s="63"/>
      <c r="AX1670" s="63"/>
      <c r="AY1670" s="63"/>
      <c r="AZ1670" s="63"/>
      <c r="BA1670" s="63"/>
      <c r="BB1670" s="63"/>
      <c r="BC1670" s="63"/>
      <c r="BD1670" s="63"/>
      <c r="BE1670" s="63"/>
      <c r="BF1670" s="63"/>
      <c r="BG1670" s="63"/>
      <c r="BH1670" s="63"/>
      <c r="BI1670" s="63"/>
      <c r="BJ1670" s="63"/>
      <c r="BK1670" s="63"/>
      <c r="BL1670" s="63"/>
      <c r="BM1670" s="63"/>
      <c r="BN1670" s="63"/>
      <c r="BO1670" s="63"/>
      <c r="BR1670" s="63"/>
      <c r="BS1670" s="63"/>
      <c r="BT1670" s="63"/>
      <c r="BU1670" s="63"/>
      <c r="BV1670" s="63"/>
      <c r="BW1670" s="63"/>
      <c r="BX1670" s="63"/>
      <c r="BY1670" s="63"/>
      <c r="BZ1670" s="63"/>
      <c r="CA1670" s="63"/>
      <c r="CB1670" s="63"/>
      <c r="CC1670" s="63"/>
    </row>
    <row r="1671" spans="1:81" x14ac:dyDescent="0.35">
      <c r="A1671" s="97"/>
      <c r="B1671" s="82"/>
      <c r="C1671" s="82"/>
      <c r="D1671" s="82"/>
      <c r="E1671" s="82"/>
      <c r="F1671" s="63"/>
      <c r="G1671" s="63"/>
      <c r="H1671" s="63"/>
      <c r="I1671" s="63"/>
      <c r="J1671" s="63"/>
      <c r="K1671" s="63"/>
      <c r="L1671" s="63"/>
      <c r="M1671" s="63"/>
      <c r="N1671" s="63"/>
      <c r="O1671" s="63"/>
      <c r="P1671" s="63"/>
      <c r="Q1671" s="63"/>
      <c r="R1671" s="63"/>
      <c r="S1671" s="63"/>
      <c r="T1671" s="63"/>
      <c r="U1671" s="63"/>
      <c r="X1671" s="63"/>
      <c r="Y1671" s="63"/>
      <c r="Z1671" s="63"/>
      <c r="AA1671" s="63"/>
      <c r="AB1671" s="63"/>
      <c r="AC1671" s="63"/>
      <c r="AD1671" s="63"/>
      <c r="AE1671" s="110"/>
      <c r="AF1671" s="63"/>
      <c r="AG1671" s="63"/>
      <c r="AH1671" s="63"/>
      <c r="AI1671" s="63"/>
      <c r="AJ1671" s="63"/>
      <c r="AK1671" s="63"/>
      <c r="AL1671" s="63"/>
      <c r="AM1671" s="63"/>
      <c r="AN1671" s="63"/>
      <c r="AO1671" s="63"/>
      <c r="AP1671" s="63"/>
      <c r="AQ1671" s="63"/>
      <c r="AT1671" s="63"/>
      <c r="AU1671" s="63"/>
      <c r="AV1671" s="63"/>
      <c r="AW1671" s="63"/>
      <c r="AX1671" s="63"/>
      <c r="AY1671" s="63"/>
      <c r="AZ1671" s="63"/>
      <c r="BA1671" s="63"/>
      <c r="BB1671" s="63"/>
      <c r="BC1671" s="63"/>
      <c r="BD1671" s="63"/>
      <c r="BE1671" s="63"/>
      <c r="BF1671" s="63"/>
      <c r="BG1671" s="63"/>
      <c r="BH1671" s="63"/>
      <c r="BI1671" s="63"/>
      <c r="BJ1671" s="63"/>
      <c r="BK1671" s="63"/>
      <c r="BL1671" s="63"/>
      <c r="BM1671" s="63"/>
      <c r="BN1671" s="63"/>
      <c r="BO1671" s="63"/>
      <c r="BR1671" s="63"/>
      <c r="BS1671" s="63"/>
      <c r="BT1671" s="63"/>
      <c r="BU1671" s="63"/>
      <c r="BV1671" s="63"/>
      <c r="BW1671" s="63"/>
      <c r="BX1671" s="63"/>
      <c r="BY1671" s="63"/>
      <c r="BZ1671" s="63"/>
      <c r="CA1671" s="63"/>
      <c r="CB1671" s="63"/>
      <c r="CC1671" s="63"/>
    </row>
    <row r="1672" spans="1:81" x14ac:dyDescent="0.35">
      <c r="A1672" s="97"/>
      <c r="B1672" s="82"/>
      <c r="C1672" s="82"/>
      <c r="D1672" s="82"/>
      <c r="E1672" s="82"/>
      <c r="F1672" s="63"/>
      <c r="G1672" s="63"/>
      <c r="H1672" s="63"/>
      <c r="I1672" s="63"/>
      <c r="J1672" s="63"/>
      <c r="K1672" s="63"/>
      <c r="L1672" s="63"/>
      <c r="M1672" s="63"/>
      <c r="N1672" s="63"/>
      <c r="O1672" s="63"/>
      <c r="P1672" s="63"/>
      <c r="Q1672" s="63"/>
      <c r="R1672" s="63"/>
      <c r="S1672" s="63"/>
      <c r="T1672" s="63"/>
      <c r="U1672" s="63"/>
      <c r="X1672" s="63"/>
      <c r="Y1672" s="63"/>
      <c r="Z1672" s="63"/>
      <c r="AA1672" s="63"/>
      <c r="AB1672" s="63"/>
      <c r="AC1672" s="63"/>
      <c r="AD1672" s="63"/>
      <c r="AE1672" s="110"/>
      <c r="AF1672" s="63"/>
      <c r="AG1672" s="63"/>
      <c r="AH1672" s="63"/>
      <c r="AI1672" s="63"/>
      <c r="AJ1672" s="63"/>
      <c r="AK1672" s="63"/>
      <c r="AL1672" s="63"/>
      <c r="AM1672" s="63"/>
      <c r="AN1672" s="63"/>
      <c r="AO1672" s="63"/>
      <c r="AP1672" s="63"/>
      <c r="AQ1672" s="63"/>
      <c r="AT1672" s="63"/>
      <c r="AU1672" s="63"/>
      <c r="AV1672" s="63"/>
      <c r="AW1672" s="63"/>
      <c r="AX1672" s="63"/>
      <c r="AY1672" s="63"/>
      <c r="AZ1672" s="63"/>
      <c r="BA1672" s="63"/>
      <c r="BB1672" s="63"/>
      <c r="BC1672" s="63"/>
      <c r="BD1672" s="63"/>
      <c r="BE1672" s="63"/>
      <c r="BF1672" s="63"/>
      <c r="BG1672" s="63"/>
      <c r="BH1672" s="63"/>
      <c r="BI1672" s="63"/>
      <c r="BJ1672" s="63"/>
      <c r="BK1672" s="63"/>
      <c r="BL1672" s="63"/>
      <c r="BM1672" s="63"/>
      <c r="BN1672" s="63"/>
      <c r="BO1672" s="63"/>
      <c r="BR1672" s="63"/>
      <c r="BS1672" s="63"/>
      <c r="BT1672" s="63"/>
      <c r="BU1672" s="63"/>
      <c r="BV1672" s="63"/>
      <c r="BW1672" s="63"/>
      <c r="BX1672" s="63"/>
      <c r="BY1672" s="63"/>
      <c r="BZ1672" s="63"/>
      <c r="CA1672" s="63"/>
      <c r="CB1672" s="63"/>
      <c r="CC1672" s="63"/>
    </row>
    <row r="1673" spans="1:81" x14ac:dyDescent="0.35">
      <c r="A1673" s="97"/>
      <c r="B1673" s="82"/>
      <c r="C1673" s="82"/>
      <c r="D1673" s="82"/>
      <c r="E1673" s="82"/>
      <c r="F1673" s="63"/>
      <c r="G1673" s="63"/>
      <c r="H1673" s="63"/>
      <c r="I1673" s="63"/>
      <c r="J1673" s="63"/>
      <c r="K1673" s="63"/>
      <c r="L1673" s="63"/>
      <c r="M1673" s="63"/>
      <c r="N1673" s="63"/>
      <c r="O1673" s="63"/>
      <c r="P1673" s="63"/>
      <c r="Q1673" s="63"/>
      <c r="R1673" s="63"/>
      <c r="S1673" s="63"/>
      <c r="T1673" s="63"/>
      <c r="U1673" s="63"/>
      <c r="X1673" s="63"/>
      <c r="Y1673" s="63"/>
      <c r="Z1673" s="63"/>
      <c r="AA1673" s="63"/>
      <c r="AB1673" s="63"/>
      <c r="AC1673" s="63"/>
      <c r="AD1673" s="63"/>
      <c r="AE1673" s="110"/>
      <c r="AF1673" s="63"/>
      <c r="AG1673" s="63"/>
      <c r="AH1673" s="63"/>
      <c r="AI1673" s="63"/>
      <c r="AJ1673" s="63"/>
      <c r="AK1673" s="63"/>
      <c r="AL1673" s="63"/>
      <c r="AM1673" s="63"/>
      <c r="AN1673" s="63"/>
      <c r="AO1673" s="63"/>
      <c r="AP1673" s="63"/>
      <c r="AQ1673" s="63"/>
      <c r="AT1673" s="63"/>
      <c r="AU1673" s="63"/>
      <c r="AV1673" s="63"/>
      <c r="AW1673" s="63"/>
      <c r="AX1673" s="63"/>
      <c r="AY1673" s="63"/>
      <c r="AZ1673" s="63"/>
      <c r="BA1673" s="63"/>
      <c r="BB1673" s="63"/>
      <c r="BC1673" s="63"/>
      <c r="BD1673" s="63"/>
      <c r="BE1673" s="63"/>
      <c r="BF1673" s="63"/>
      <c r="BG1673" s="63"/>
      <c r="BH1673" s="63"/>
      <c r="BI1673" s="63"/>
      <c r="BJ1673" s="63"/>
      <c r="BK1673" s="63"/>
      <c r="BL1673" s="63"/>
      <c r="BM1673" s="63"/>
      <c r="BN1673" s="63"/>
      <c r="BO1673" s="63"/>
      <c r="BR1673" s="63"/>
      <c r="BS1673" s="63"/>
      <c r="BT1673" s="63"/>
      <c r="BU1673" s="63"/>
      <c r="BV1673" s="63"/>
      <c r="BW1673" s="63"/>
      <c r="BX1673" s="63"/>
      <c r="BY1673" s="63"/>
      <c r="BZ1673" s="63"/>
      <c r="CA1673" s="63"/>
      <c r="CB1673" s="63"/>
      <c r="CC1673" s="63"/>
    </row>
    <row r="1674" spans="1:81" x14ac:dyDescent="0.35">
      <c r="A1674" s="97"/>
      <c r="B1674" s="82"/>
      <c r="C1674" s="82"/>
      <c r="D1674" s="82"/>
      <c r="E1674" s="82"/>
      <c r="F1674" s="63"/>
      <c r="G1674" s="63"/>
      <c r="H1674" s="63"/>
      <c r="I1674" s="63"/>
      <c r="J1674" s="63"/>
      <c r="K1674" s="63"/>
      <c r="L1674" s="63"/>
      <c r="M1674" s="63"/>
      <c r="N1674" s="63"/>
      <c r="O1674" s="63"/>
      <c r="P1674" s="63"/>
      <c r="Q1674" s="63"/>
      <c r="R1674" s="63"/>
      <c r="S1674" s="63"/>
      <c r="T1674" s="63"/>
      <c r="U1674" s="63"/>
      <c r="X1674" s="63"/>
      <c r="Y1674" s="63"/>
      <c r="Z1674" s="63"/>
      <c r="AA1674" s="63"/>
      <c r="AB1674" s="63"/>
      <c r="AC1674" s="63"/>
      <c r="AD1674" s="63"/>
      <c r="AE1674" s="110"/>
      <c r="AF1674" s="63"/>
      <c r="AG1674" s="63"/>
      <c r="AH1674" s="63"/>
      <c r="AI1674" s="63"/>
      <c r="AJ1674" s="63"/>
      <c r="AK1674" s="63"/>
      <c r="AL1674" s="63"/>
      <c r="AM1674" s="63"/>
      <c r="AN1674" s="63"/>
      <c r="AO1674" s="63"/>
      <c r="AP1674" s="63"/>
      <c r="AQ1674" s="63"/>
      <c r="AT1674" s="63"/>
      <c r="AU1674" s="63"/>
      <c r="AV1674" s="63"/>
      <c r="AW1674" s="63"/>
      <c r="AX1674" s="63"/>
      <c r="AY1674" s="63"/>
      <c r="AZ1674" s="63"/>
      <c r="BA1674" s="63"/>
      <c r="BB1674" s="63"/>
      <c r="BC1674" s="63"/>
      <c r="BD1674" s="63"/>
      <c r="BE1674" s="63"/>
      <c r="BF1674" s="63"/>
      <c r="BG1674" s="63"/>
      <c r="BH1674" s="63"/>
      <c r="BI1674" s="63"/>
      <c r="BJ1674" s="63"/>
      <c r="BK1674" s="63"/>
      <c r="BL1674" s="63"/>
      <c r="BM1674" s="63"/>
      <c r="BN1674" s="63"/>
      <c r="BO1674" s="63"/>
      <c r="BR1674" s="63"/>
      <c r="BS1674" s="63"/>
      <c r="BT1674" s="63"/>
      <c r="BU1674" s="63"/>
      <c r="BV1674" s="63"/>
      <c r="BW1674" s="63"/>
      <c r="BX1674" s="63"/>
      <c r="BY1674" s="63"/>
      <c r="BZ1674" s="63"/>
      <c r="CA1674" s="63"/>
      <c r="CB1674" s="63"/>
      <c r="CC1674" s="63"/>
    </row>
    <row r="1675" spans="1:81" x14ac:dyDescent="0.35">
      <c r="A1675" s="97"/>
      <c r="B1675" s="82"/>
      <c r="C1675" s="82"/>
      <c r="D1675" s="82"/>
      <c r="E1675" s="82"/>
      <c r="F1675" s="63"/>
      <c r="G1675" s="63"/>
      <c r="H1675" s="63"/>
      <c r="I1675" s="63"/>
      <c r="J1675" s="63"/>
      <c r="K1675" s="63"/>
      <c r="L1675" s="63"/>
      <c r="M1675" s="63"/>
      <c r="N1675" s="63"/>
      <c r="O1675" s="63"/>
      <c r="P1675" s="63"/>
      <c r="Q1675" s="63"/>
      <c r="R1675" s="63"/>
      <c r="S1675" s="63"/>
      <c r="T1675" s="63"/>
      <c r="U1675" s="63"/>
      <c r="X1675" s="63"/>
      <c r="Y1675" s="63"/>
      <c r="Z1675" s="63"/>
      <c r="AA1675" s="63"/>
      <c r="AB1675" s="63"/>
      <c r="AC1675" s="63"/>
      <c r="AD1675" s="63"/>
      <c r="AE1675" s="110"/>
      <c r="AF1675" s="63"/>
      <c r="AG1675" s="63"/>
      <c r="AH1675" s="63"/>
      <c r="AI1675" s="63"/>
      <c r="AJ1675" s="63"/>
      <c r="AK1675" s="63"/>
      <c r="AL1675" s="63"/>
      <c r="AM1675" s="63"/>
      <c r="AN1675" s="63"/>
      <c r="AO1675" s="63"/>
      <c r="AP1675" s="63"/>
      <c r="AQ1675" s="63"/>
      <c r="AT1675" s="63"/>
      <c r="AU1675" s="63"/>
      <c r="AV1675" s="63"/>
      <c r="AW1675" s="63"/>
      <c r="AX1675" s="63"/>
      <c r="AY1675" s="63"/>
      <c r="AZ1675" s="63"/>
      <c r="BA1675" s="63"/>
      <c r="BB1675" s="63"/>
      <c r="BC1675" s="63"/>
      <c r="BD1675" s="63"/>
      <c r="BE1675" s="63"/>
      <c r="BF1675" s="63"/>
      <c r="BG1675" s="63"/>
      <c r="BH1675" s="63"/>
      <c r="BI1675" s="63"/>
      <c r="BJ1675" s="63"/>
      <c r="BK1675" s="63"/>
      <c r="BL1675" s="63"/>
      <c r="BM1675" s="63"/>
      <c r="BN1675" s="63"/>
      <c r="BO1675" s="63"/>
      <c r="BR1675" s="63"/>
      <c r="BS1675" s="63"/>
      <c r="BT1675" s="63"/>
      <c r="BU1675" s="63"/>
      <c r="BV1675" s="63"/>
      <c r="BW1675" s="63"/>
      <c r="BX1675" s="63"/>
      <c r="BY1675" s="63"/>
      <c r="BZ1675" s="63"/>
      <c r="CA1675" s="63"/>
      <c r="CB1675" s="63"/>
      <c r="CC1675" s="63"/>
    </row>
    <row r="1676" spans="1:81" x14ac:dyDescent="0.35">
      <c r="A1676" s="97"/>
      <c r="B1676" s="82"/>
      <c r="C1676" s="82"/>
      <c r="D1676" s="82"/>
      <c r="E1676" s="82"/>
      <c r="F1676" s="63"/>
      <c r="G1676" s="63"/>
      <c r="H1676" s="63"/>
      <c r="I1676" s="63"/>
      <c r="J1676" s="63"/>
      <c r="K1676" s="63"/>
      <c r="L1676" s="63"/>
      <c r="M1676" s="63"/>
      <c r="N1676" s="63"/>
      <c r="O1676" s="63"/>
      <c r="P1676" s="63"/>
      <c r="Q1676" s="63"/>
      <c r="R1676" s="63"/>
      <c r="S1676" s="63"/>
      <c r="T1676" s="63"/>
      <c r="U1676" s="63"/>
      <c r="X1676" s="63"/>
      <c r="Y1676" s="63"/>
      <c r="Z1676" s="63"/>
      <c r="AA1676" s="63"/>
      <c r="AB1676" s="63"/>
      <c r="AC1676" s="63"/>
      <c r="AD1676" s="63"/>
      <c r="AE1676" s="110"/>
      <c r="AF1676" s="63"/>
      <c r="AG1676" s="63"/>
      <c r="AH1676" s="63"/>
      <c r="AI1676" s="63"/>
      <c r="AJ1676" s="63"/>
      <c r="AK1676" s="63"/>
      <c r="AL1676" s="63"/>
      <c r="AM1676" s="63"/>
      <c r="AN1676" s="63"/>
      <c r="AO1676" s="63"/>
      <c r="AP1676" s="63"/>
      <c r="AQ1676" s="63"/>
      <c r="AT1676" s="63"/>
      <c r="AU1676" s="63"/>
      <c r="AV1676" s="63"/>
      <c r="AW1676" s="63"/>
      <c r="AX1676" s="63"/>
      <c r="AY1676" s="63"/>
      <c r="AZ1676" s="63"/>
      <c r="BA1676" s="63"/>
      <c r="BB1676" s="63"/>
      <c r="BC1676" s="63"/>
      <c r="BD1676" s="63"/>
      <c r="BE1676" s="63"/>
      <c r="BF1676" s="63"/>
      <c r="BG1676" s="63"/>
      <c r="BH1676" s="63"/>
      <c r="BI1676" s="63"/>
      <c r="BJ1676" s="63"/>
      <c r="BK1676" s="63"/>
      <c r="BL1676" s="63"/>
      <c r="BM1676" s="63"/>
      <c r="BN1676" s="63"/>
      <c r="BO1676" s="63"/>
      <c r="BR1676" s="63"/>
      <c r="BS1676" s="63"/>
      <c r="BT1676" s="63"/>
      <c r="BU1676" s="63"/>
      <c r="BV1676" s="63"/>
      <c r="BW1676" s="63"/>
      <c r="BX1676" s="63"/>
      <c r="BY1676" s="63"/>
      <c r="BZ1676" s="63"/>
      <c r="CA1676" s="63"/>
      <c r="CB1676" s="63"/>
      <c r="CC1676" s="63"/>
    </row>
    <row r="1677" spans="1:81" x14ac:dyDescent="0.35">
      <c r="A1677" s="97"/>
      <c r="B1677" s="82"/>
      <c r="C1677" s="82"/>
      <c r="D1677" s="82"/>
      <c r="E1677" s="82"/>
      <c r="F1677" s="63"/>
      <c r="G1677" s="63"/>
      <c r="H1677" s="63"/>
      <c r="I1677" s="63"/>
      <c r="J1677" s="63"/>
      <c r="K1677" s="63"/>
      <c r="L1677" s="63"/>
      <c r="M1677" s="63"/>
      <c r="N1677" s="63"/>
      <c r="O1677" s="63"/>
      <c r="P1677" s="63"/>
      <c r="Q1677" s="63"/>
      <c r="R1677" s="63"/>
      <c r="S1677" s="63"/>
      <c r="T1677" s="63"/>
      <c r="U1677" s="63"/>
      <c r="X1677" s="63"/>
      <c r="Y1677" s="63"/>
      <c r="Z1677" s="63"/>
      <c r="AA1677" s="63"/>
      <c r="AB1677" s="63"/>
      <c r="AC1677" s="63"/>
      <c r="AD1677" s="63"/>
      <c r="AE1677" s="110"/>
      <c r="AF1677" s="63"/>
      <c r="AG1677" s="63"/>
      <c r="AH1677" s="63"/>
      <c r="AI1677" s="63"/>
      <c r="AJ1677" s="63"/>
      <c r="AK1677" s="63"/>
      <c r="AL1677" s="63"/>
      <c r="AM1677" s="63"/>
      <c r="AN1677" s="63"/>
      <c r="AO1677" s="63"/>
      <c r="AP1677" s="63"/>
      <c r="AQ1677" s="63"/>
      <c r="AT1677" s="63"/>
      <c r="AU1677" s="63"/>
      <c r="AV1677" s="63"/>
      <c r="AW1677" s="63"/>
      <c r="AX1677" s="63"/>
      <c r="AY1677" s="63"/>
      <c r="AZ1677" s="63"/>
      <c r="BA1677" s="63"/>
      <c r="BB1677" s="63"/>
      <c r="BC1677" s="63"/>
      <c r="BD1677" s="63"/>
      <c r="BE1677" s="63"/>
      <c r="BF1677" s="63"/>
      <c r="BG1677" s="63"/>
      <c r="BH1677" s="63"/>
      <c r="BI1677" s="63"/>
      <c r="BJ1677" s="63"/>
      <c r="BK1677" s="63"/>
      <c r="BL1677" s="63"/>
      <c r="BM1677" s="63"/>
      <c r="BN1677" s="63"/>
      <c r="BO1677" s="63"/>
      <c r="BR1677" s="63"/>
      <c r="BS1677" s="63"/>
      <c r="BT1677" s="63"/>
      <c r="BU1677" s="63"/>
      <c r="BV1677" s="63"/>
      <c r="BW1677" s="63"/>
      <c r="BX1677" s="63"/>
      <c r="BY1677" s="63"/>
      <c r="BZ1677" s="63"/>
      <c r="CA1677" s="63"/>
      <c r="CB1677" s="63"/>
      <c r="CC1677" s="63"/>
    </row>
    <row r="1678" spans="1:81" x14ac:dyDescent="0.35">
      <c r="A1678" s="97"/>
      <c r="B1678" s="82"/>
      <c r="C1678" s="82"/>
      <c r="D1678" s="82"/>
      <c r="E1678" s="82"/>
      <c r="F1678" s="63"/>
      <c r="G1678" s="63"/>
      <c r="H1678" s="63"/>
      <c r="I1678" s="63"/>
      <c r="J1678" s="63"/>
      <c r="K1678" s="63"/>
      <c r="L1678" s="63"/>
      <c r="M1678" s="63"/>
      <c r="N1678" s="63"/>
      <c r="O1678" s="63"/>
      <c r="P1678" s="63"/>
      <c r="Q1678" s="63"/>
      <c r="R1678" s="63"/>
      <c r="S1678" s="63"/>
      <c r="T1678" s="63"/>
      <c r="U1678" s="63"/>
      <c r="X1678" s="63"/>
      <c r="Y1678" s="63"/>
      <c r="Z1678" s="63"/>
      <c r="AA1678" s="63"/>
      <c r="AB1678" s="63"/>
      <c r="AC1678" s="63"/>
      <c r="AD1678" s="63"/>
      <c r="AE1678" s="110"/>
      <c r="AF1678" s="63"/>
      <c r="AG1678" s="63"/>
      <c r="AH1678" s="63"/>
      <c r="AI1678" s="63"/>
      <c r="AJ1678" s="63"/>
      <c r="AK1678" s="63"/>
      <c r="AL1678" s="63"/>
      <c r="AM1678" s="63"/>
      <c r="AN1678" s="63"/>
      <c r="AO1678" s="63"/>
      <c r="AP1678" s="63"/>
      <c r="AQ1678" s="63"/>
      <c r="AT1678" s="63"/>
      <c r="AU1678" s="63"/>
      <c r="AV1678" s="63"/>
      <c r="AW1678" s="63"/>
      <c r="AX1678" s="63"/>
      <c r="AY1678" s="63"/>
      <c r="AZ1678" s="63"/>
      <c r="BA1678" s="63"/>
      <c r="BB1678" s="63"/>
      <c r="BC1678" s="63"/>
      <c r="BD1678" s="63"/>
      <c r="BE1678" s="63"/>
      <c r="BF1678" s="63"/>
      <c r="BG1678" s="63"/>
      <c r="BH1678" s="63"/>
      <c r="BI1678" s="63"/>
      <c r="BJ1678" s="63"/>
      <c r="BK1678" s="63"/>
      <c r="BL1678" s="63"/>
      <c r="BM1678" s="63"/>
      <c r="BN1678" s="63"/>
      <c r="BO1678" s="63"/>
      <c r="BR1678" s="63"/>
      <c r="BS1678" s="63"/>
      <c r="BT1678" s="63"/>
      <c r="BU1678" s="63"/>
      <c r="BV1678" s="63"/>
      <c r="BW1678" s="63"/>
      <c r="BX1678" s="63"/>
      <c r="BY1678" s="63"/>
      <c r="BZ1678" s="63"/>
      <c r="CA1678" s="63"/>
      <c r="CB1678" s="63"/>
      <c r="CC1678" s="63"/>
    </row>
    <row r="1679" spans="1:81" x14ac:dyDescent="0.35">
      <c r="A1679" s="97"/>
      <c r="B1679" s="82"/>
      <c r="C1679" s="82"/>
      <c r="D1679" s="82"/>
      <c r="E1679" s="82"/>
      <c r="F1679" s="63"/>
      <c r="G1679" s="63"/>
      <c r="H1679" s="63"/>
      <c r="I1679" s="63"/>
      <c r="J1679" s="63"/>
      <c r="K1679" s="63"/>
      <c r="L1679" s="63"/>
      <c r="M1679" s="63"/>
      <c r="N1679" s="63"/>
      <c r="O1679" s="63"/>
      <c r="P1679" s="63"/>
      <c r="Q1679" s="63"/>
      <c r="R1679" s="63"/>
      <c r="S1679" s="63"/>
      <c r="T1679" s="63"/>
      <c r="U1679" s="63"/>
      <c r="X1679" s="63"/>
      <c r="Y1679" s="63"/>
      <c r="Z1679" s="63"/>
      <c r="AA1679" s="63"/>
      <c r="AB1679" s="63"/>
      <c r="AC1679" s="63"/>
      <c r="AD1679" s="63"/>
      <c r="AE1679" s="110"/>
      <c r="AF1679" s="63"/>
      <c r="AG1679" s="63"/>
      <c r="AH1679" s="63"/>
      <c r="AI1679" s="63"/>
      <c r="AJ1679" s="63"/>
      <c r="AK1679" s="63"/>
      <c r="AL1679" s="63"/>
      <c r="AM1679" s="63"/>
      <c r="AN1679" s="63"/>
      <c r="AO1679" s="63"/>
      <c r="AP1679" s="63"/>
      <c r="AQ1679" s="63"/>
      <c r="AT1679" s="63"/>
      <c r="AU1679" s="63"/>
      <c r="AV1679" s="63"/>
      <c r="AW1679" s="63"/>
      <c r="AX1679" s="63"/>
      <c r="AY1679" s="63"/>
      <c r="AZ1679" s="63"/>
      <c r="BA1679" s="63"/>
      <c r="BB1679" s="63"/>
      <c r="BC1679" s="63"/>
      <c r="BD1679" s="63"/>
      <c r="BE1679" s="63"/>
      <c r="BF1679" s="63"/>
      <c r="BG1679" s="63"/>
      <c r="BH1679" s="63"/>
      <c r="BI1679" s="63"/>
      <c r="BJ1679" s="63"/>
      <c r="BK1679" s="63"/>
      <c r="BL1679" s="63"/>
      <c r="BM1679" s="63"/>
      <c r="BN1679" s="63"/>
      <c r="BO1679" s="63"/>
      <c r="BR1679" s="63"/>
      <c r="BS1679" s="63"/>
      <c r="BT1679" s="63"/>
      <c r="BU1679" s="63"/>
      <c r="BV1679" s="63"/>
      <c r="BW1679" s="63"/>
      <c r="BX1679" s="63"/>
      <c r="BY1679" s="63"/>
      <c r="BZ1679" s="63"/>
      <c r="CA1679" s="63"/>
      <c r="CB1679" s="63"/>
      <c r="CC1679" s="63"/>
    </row>
    <row r="1680" spans="1:81" x14ac:dyDescent="0.35">
      <c r="A1680" s="97"/>
      <c r="B1680" s="82"/>
      <c r="C1680" s="82"/>
      <c r="D1680" s="82"/>
      <c r="E1680" s="82"/>
      <c r="F1680" s="63"/>
      <c r="G1680" s="63"/>
      <c r="H1680" s="63"/>
      <c r="I1680" s="63"/>
      <c r="J1680" s="63"/>
      <c r="K1680" s="63"/>
      <c r="L1680" s="63"/>
      <c r="M1680" s="63"/>
      <c r="N1680" s="63"/>
      <c r="O1680" s="63"/>
      <c r="P1680" s="63"/>
      <c r="Q1680" s="63"/>
      <c r="R1680" s="63"/>
      <c r="S1680" s="63"/>
      <c r="T1680" s="63"/>
      <c r="U1680" s="63"/>
      <c r="X1680" s="63"/>
      <c r="Y1680" s="63"/>
      <c r="Z1680" s="63"/>
      <c r="AA1680" s="63"/>
      <c r="AB1680" s="63"/>
      <c r="AC1680" s="63"/>
      <c r="AD1680" s="63"/>
      <c r="AE1680" s="110"/>
      <c r="AF1680" s="63"/>
      <c r="AG1680" s="63"/>
      <c r="AH1680" s="63"/>
      <c r="AI1680" s="63"/>
      <c r="AJ1680" s="63"/>
      <c r="AK1680" s="63"/>
      <c r="AL1680" s="63"/>
      <c r="AM1680" s="63"/>
      <c r="AN1680" s="63"/>
      <c r="AO1680" s="63"/>
      <c r="AP1680" s="63"/>
      <c r="AQ1680" s="63"/>
      <c r="AT1680" s="63"/>
      <c r="AU1680" s="63"/>
      <c r="AV1680" s="63"/>
      <c r="AW1680" s="63"/>
      <c r="AX1680" s="63"/>
      <c r="AY1680" s="63"/>
      <c r="AZ1680" s="63"/>
      <c r="BA1680" s="63"/>
      <c r="BB1680" s="63"/>
      <c r="BC1680" s="63"/>
      <c r="BD1680" s="63"/>
      <c r="BE1680" s="63"/>
      <c r="BF1680" s="63"/>
      <c r="BG1680" s="63"/>
      <c r="BH1680" s="63"/>
      <c r="BI1680" s="63"/>
      <c r="BJ1680" s="63"/>
      <c r="BK1680" s="63"/>
      <c r="BL1680" s="63"/>
      <c r="BM1680" s="63"/>
      <c r="BN1680" s="63"/>
      <c r="BO1680" s="63"/>
      <c r="BR1680" s="63"/>
      <c r="BS1680" s="63"/>
      <c r="BT1680" s="63"/>
      <c r="BU1680" s="63"/>
      <c r="BV1680" s="63"/>
      <c r="BW1680" s="63"/>
      <c r="BX1680" s="63"/>
      <c r="BY1680" s="63"/>
      <c r="BZ1680" s="63"/>
      <c r="CA1680" s="63"/>
      <c r="CB1680" s="63"/>
      <c r="CC1680" s="63"/>
    </row>
    <row r="1681" spans="1:82" x14ac:dyDescent="0.35">
      <c r="A1681" s="97"/>
      <c r="B1681" s="82"/>
      <c r="C1681" s="82"/>
      <c r="D1681" s="82"/>
      <c r="E1681" s="82"/>
      <c r="F1681" s="63"/>
      <c r="G1681" s="63"/>
      <c r="H1681" s="63"/>
      <c r="I1681" s="63"/>
      <c r="J1681" s="63"/>
      <c r="K1681" s="63"/>
      <c r="L1681" s="63"/>
      <c r="M1681" s="63"/>
      <c r="N1681" s="63"/>
      <c r="O1681" s="63"/>
      <c r="P1681" s="63"/>
      <c r="Q1681" s="63"/>
      <c r="R1681" s="63"/>
      <c r="S1681" s="63"/>
      <c r="T1681" s="63"/>
      <c r="U1681" s="63"/>
      <c r="X1681" s="63"/>
      <c r="Y1681" s="63"/>
      <c r="Z1681" s="63"/>
      <c r="AA1681" s="63"/>
      <c r="AB1681" s="63"/>
      <c r="AC1681" s="63"/>
      <c r="AD1681" s="63"/>
      <c r="AE1681" s="110"/>
      <c r="AF1681" s="63"/>
      <c r="AG1681" s="63"/>
      <c r="AH1681" s="63"/>
      <c r="AI1681" s="63"/>
      <c r="AJ1681" s="63"/>
      <c r="AK1681" s="63"/>
      <c r="AL1681" s="63"/>
      <c r="AM1681" s="63"/>
      <c r="AN1681" s="63"/>
      <c r="AO1681" s="63"/>
      <c r="AP1681" s="63"/>
      <c r="AQ1681" s="63"/>
      <c r="AT1681" s="63"/>
      <c r="AU1681" s="63"/>
      <c r="AV1681" s="63"/>
      <c r="AW1681" s="63"/>
      <c r="AX1681" s="63"/>
      <c r="AY1681" s="63"/>
      <c r="AZ1681" s="63"/>
      <c r="BA1681" s="63"/>
      <c r="BB1681" s="63"/>
      <c r="BC1681" s="63"/>
      <c r="BD1681" s="63"/>
      <c r="BE1681" s="63"/>
      <c r="BF1681" s="63"/>
      <c r="BG1681" s="63"/>
      <c r="BH1681" s="63"/>
      <c r="BI1681" s="63"/>
      <c r="BJ1681" s="63"/>
      <c r="BK1681" s="63"/>
      <c r="BL1681" s="63"/>
      <c r="BM1681" s="63"/>
      <c r="BN1681" s="63"/>
      <c r="BO1681" s="63"/>
      <c r="BR1681" s="63"/>
      <c r="BS1681" s="63"/>
      <c r="BT1681" s="63"/>
      <c r="BU1681" s="63"/>
      <c r="BV1681" s="63"/>
      <c r="BW1681" s="63"/>
      <c r="BX1681" s="63"/>
      <c r="BY1681" s="63"/>
      <c r="BZ1681" s="63"/>
      <c r="CA1681" s="63"/>
      <c r="CB1681" s="63"/>
      <c r="CC1681" s="63"/>
    </row>
    <row r="1682" spans="1:82" x14ac:dyDescent="0.35">
      <c r="A1682" s="97"/>
      <c r="B1682" s="82"/>
      <c r="C1682" s="82"/>
      <c r="D1682" s="82"/>
      <c r="E1682" s="82"/>
      <c r="F1682" s="63"/>
      <c r="G1682" s="63"/>
      <c r="H1682" s="63"/>
      <c r="I1682" s="63"/>
      <c r="J1682" s="63"/>
      <c r="K1682" s="63"/>
      <c r="L1682" s="63"/>
      <c r="M1682" s="63"/>
      <c r="N1682" s="63"/>
      <c r="O1682" s="63"/>
      <c r="P1682" s="63"/>
      <c r="Q1682" s="63"/>
      <c r="R1682" s="63"/>
      <c r="S1682" s="63"/>
      <c r="T1682" s="63"/>
      <c r="U1682" s="63"/>
      <c r="X1682" s="63"/>
      <c r="Y1682" s="63"/>
      <c r="Z1682" s="63"/>
      <c r="AA1682" s="63"/>
      <c r="AB1682" s="63"/>
      <c r="AC1682" s="63"/>
      <c r="AD1682" s="63"/>
      <c r="AE1682" s="110"/>
      <c r="AF1682" s="63"/>
      <c r="AG1682" s="63"/>
      <c r="AH1682" s="63"/>
      <c r="AI1682" s="63"/>
      <c r="AJ1682" s="63"/>
      <c r="AK1682" s="63"/>
      <c r="AL1682" s="63"/>
      <c r="AM1682" s="63"/>
      <c r="AN1682" s="63"/>
      <c r="AO1682" s="63"/>
      <c r="AP1682" s="63"/>
      <c r="AQ1682" s="63"/>
      <c r="AT1682" s="63"/>
      <c r="AU1682" s="63"/>
      <c r="AV1682" s="63"/>
      <c r="AW1682" s="63"/>
      <c r="AX1682" s="63"/>
      <c r="AY1682" s="63"/>
      <c r="AZ1682" s="63"/>
      <c r="BA1682" s="63"/>
      <c r="BB1682" s="63"/>
      <c r="BC1682" s="63"/>
      <c r="BD1682" s="63"/>
      <c r="BE1682" s="63"/>
      <c r="BF1682" s="63"/>
      <c r="BG1682" s="63"/>
      <c r="BH1682" s="63"/>
      <c r="BI1682" s="63"/>
      <c r="BJ1682" s="63"/>
      <c r="BK1682" s="63"/>
      <c r="BL1682" s="63"/>
      <c r="BM1682" s="63"/>
      <c r="BN1682" s="63"/>
      <c r="BO1682" s="63"/>
      <c r="BR1682" s="63"/>
      <c r="BS1682" s="63"/>
      <c r="BT1682" s="63"/>
      <c r="BU1682" s="63"/>
      <c r="BV1682" s="63"/>
      <c r="BW1682" s="63"/>
      <c r="BX1682" s="63"/>
      <c r="BY1682" s="63"/>
      <c r="BZ1682" s="63"/>
      <c r="CA1682" s="63"/>
      <c r="CB1682" s="63"/>
      <c r="CC1682" s="63"/>
    </row>
    <row r="1683" spans="1:82" x14ac:dyDescent="0.35">
      <c r="A1683" s="97"/>
      <c r="B1683" s="82"/>
      <c r="C1683" s="82"/>
      <c r="D1683" s="82"/>
      <c r="E1683" s="82"/>
      <c r="F1683" s="63"/>
      <c r="G1683" s="63"/>
      <c r="H1683" s="63"/>
      <c r="I1683" s="63"/>
      <c r="J1683" s="63"/>
      <c r="K1683" s="63"/>
      <c r="L1683" s="63"/>
      <c r="M1683" s="63"/>
      <c r="N1683" s="63"/>
      <c r="O1683" s="63"/>
      <c r="P1683" s="63"/>
      <c r="Q1683" s="63"/>
      <c r="R1683" s="63"/>
      <c r="S1683" s="63"/>
      <c r="T1683" s="63"/>
      <c r="U1683" s="63"/>
      <c r="X1683" s="63"/>
      <c r="Y1683" s="63"/>
      <c r="Z1683" s="63"/>
      <c r="AA1683" s="63"/>
      <c r="AB1683" s="63"/>
      <c r="AC1683" s="63"/>
      <c r="AD1683" s="63"/>
      <c r="AE1683" s="110"/>
      <c r="AF1683" s="63"/>
      <c r="AG1683" s="63"/>
      <c r="AH1683" s="63"/>
      <c r="AI1683" s="63"/>
      <c r="AJ1683" s="63"/>
      <c r="AK1683" s="63"/>
      <c r="AL1683" s="63"/>
      <c r="AM1683" s="63"/>
      <c r="AN1683" s="63"/>
      <c r="AO1683" s="63"/>
      <c r="AP1683" s="63"/>
      <c r="AQ1683" s="63"/>
      <c r="AT1683" s="63"/>
      <c r="AU1683" s="63"/>
      <c r="AV1683" s="63"/>
      <c r="AW1683" s="63"/>
      <c r="AX1683" s="63"/>
      <c r="AY1683" s="63"/>
      <c r="AZ1683" s="63"/>
      <c r="BA1683" s="63"/>
      <c r="BB1683" s="63"/>
      <c r="BC1683" s="63"/>
      <c r="BD1683" s="63"/>
      <c r="BE1683" s="63"/>
      <c r="BF1683" s="63"/>
      <c r="BG1683" s="63"/>
      <c r="BH1683" s="63"/>
      <c r="BI1683" s="63"/>
      <c r="BJ1683" s="63"/>
      <c r="BK1683" s="63"/>
      <c r="BL1683" s="63"/>
      <c r="BM1683" s="63"/>
      <c r="BN1683" s="63"/>
      <c r="BO1683" s="63"/>
      <c r="BR1683" s="63"/>
      <c r="BS1683" s="63"/>
      <c r="BT1683" s="63"/>
      <c r="BU1683" s="63"/>
      <c r="BV1683" s="63"/>
      <c r="BW1683" s="63"/>
      <c r="BX1683" s="63"/>
      <c r="BY1683" s="63"/>
      <c r="BZ1683" s="63"/>
      <c r="CA1683" s="63"/>
      <c r="CB1683" s="63"/>
      <c r="CC1683" s="63"/>
    </row>
    <row r="1684" spans="1:82" x14ac:dyDescent="0.35">
      <c r="A1684" s="97"/>
      <c r="B1684" s="82"/>
      <c r="C1684" s="82"/>
      <c r="D1684" s="82"/>
      <c r="E1684" s="82"/>
      <c r="F1684" s="63"/>
      <c r="G1684" s="63"/>
      <c r="H1684" s="63"/>
      <c r="I1684" s="63"/>
      <c r="J1684" s="63"/>
      <c r="K1684" s="63"/>
      <c r="L1684" s="63"/>
      <c r="M1684" s="63"/>
      <c r="N1684" s="63"/>
      <c r="O1684" s="63"/>
      <c r="P1684" s="63"/>
      <c r="Q1684" s="63"/>
      <c r="R1684" s="63"/>
      <c r="S1684" s="63"/>
      <c r="T1684" s="63"/>
      <c r="U1684" s="63"/>
      <c r="X1684" s="63"/>
      <c r="Y1684" s="63"/>
      <c r="Z1684" s="63"/>
      <c r="AA1684" s="63"/>
      <c r="AB1684" s="63"/>
      <c r="AC1684" s="63"/>
      <c r="AD1684" s="63"/>
      <c r="AE1684" s="110"/>
      <c r="AF1684" s="63"/>
      <c r="AG1684" s="63"/>
      <c r="AH1684" s="63"/>
      <c r="AI1684" s="63"/>
      <c r="AJ1684" s="63"/>
      <c r="AK1684" s="63"/>
      <c r="AL1684" s="63"/>
      <c r="AM1684" s="63"/>
      <c r="AN1684" s="63"/>
      <c r="AO1684" s="63"/>
      <c r="AP1684" s="63"/>
      <c r="AQ1684" s="63"/>
      <c r="AT1684" s="63"/>
      <c r="AU1684" s="63"/>
      <c r="AV1684" s="63"/>
      <c r="AW1684" s="63"/>
      <c r="AX1684" s="63"/>
      <c r="AY1684" s="63"/>
      <c r="AZ1684" s="63"/>
      <c r="BA1684" s="63"/>
      <c r="BB1684" s="63"/>
      <c r="BC1684" s="63"/>
      <c r="BD1684" s="63"/>
      <c r="BE1684" s="63"/>
      <c r="BF1684" s="63"/>
      <c r="BG1684" s="63"/>
      <c r="BH1684" s="63"/>
      <c r="BI1684" s="63"/>
      <c r="BJ1684" s="63"/>
      <c r="BK1684" s="63"/>
      <c r="BL1684" s="63"/>
      <c r="BM1684" s="63"/>
      <c r="BN1684" s="63"/>
      <c r="BO1684" s="63"/>
      <c r="BR1684" s="63"/>
      <c r="BS1684" s="63"/>
      <c r="BT1684" s="63"/>
      <c r="BU1684" s="63"/>
      <c r="BV1684" s="63"/>
      <c r="BW1684" s="63"/>
      <c r="BX1684" s="63"/>
      <c r="BY1684" s="63"/>
      <c r="BZ1684" s="63"/>
      <c r="CA1684" s="63"/>
      <c r="CB1684" s="63"/>
      <c r="CC1684" s="63"/>
    </row>
    <row r="1685" spans="1:82" x14ac:dyDescent="0.35">
      <c r="A1685" s="97"/>
      <c r="B1685" s="82"/>
      <c r="C1685" s="82"/>
      <c r="D1685" s="82"/>
      <c r="E1685" s="82"/>
      <c r="F1685" s="63"/>
      <c r="G1685" s="63"/>
      <c r="H1685" s="63"/>
      <c r="I1685" s="63"/>
      <c r="J1685" s="63"/>
      <c r="K1685" s="63"/>
      <c r="L1685" s="63"/>
      <c r="M1685" s="63"/>
      <c r="N1685" s="63"/>
      <c r="O1685" s="63"/>
      <c r="P1685" s="63"/>
      <c r="Q1685" s="63"/>
      <c r="R1685" s="63"/>
      <c r="S1685" s="63"/>
      <c r="T1685" s="63"/>
      <c r="U1685" s="63"/>
      <c r="X1685" s="63"/>
      <c r="Y1685" s="63"/>
      <c r="Z1685" s="63"/>
      <c r="AA1685" s="63"/>
      <c r="AB1685" s="63"/>
      <c r="AC1685" s="63"/>
      <c r="AD1685" s="63"/>
      <c r="AE1685" s="110"/>
      <c r="AF1685" s="63"/>
      <c r="AG1685" s="63"/>
      <c r="AH1685" s="63"/>
      <c r="AI1685" s="63"/>
      <c r="AJ1685" s="63"/>
      <c r="AK1685" s="63"/>
      <c r="AL1685" s="63"/>
      <c r="AM1685" s="63"/>
      <c r="AN1685" s="63"/>
      <c r="AO1685" s="63"/>
      <c r="AP1685" s="63"/>
      <c r="AQ1685" s="63"/>
      <c r="AT1685" s="63"/>
      <c r="AU1685" s="63"/>
      <c r="AV1685" s="63"/>
      <c r="AW1685" s="63"/>
      <c r="AX1685" s="63"/>
      <c r="AY1685" s="63"/>
      <c r="AZ1685" s="63"/>
      <c r="BA1685" s="63"/>
      <c r="BB1685" s="63"/>
      <c r="BC1685" s="63"/>
      <c r="BD1685" s="63"/>
      <c r="BE1685" s="63"/>
      <c r="BF1685" s="63"/>
      <c r="BG1685" s="63"/>
      <c r="BH1685" s="63"/>
      <c r="BI1685" s="63"/>
      <c r="BJ1685" s="63"/>
      <c r="BK1685" s="63"/>
      <c r="BL1685" s="63"/>
      <c r="BM1685" s="63"/>
      <c r="BN1685" s="63"/>
      <c r="BO1685" s="63"/>
      <c r="BR1685" s="63"/>
      <c r="BS1685" s="63"/>
      <c r="BT1685" s="63"/>
      <c r="BU1685" s="63"/>
      <c r="BV1685" s="63"/>
      <c r="BW1685" s="63"/>
      <c r="BX1685" s="63"/>
      <c r="BY1685" s="63"/>
      <c r="BZ1685" s="63"/>
      <c r="CA1685" s="63"/>
      <c r="CB1685" s="63"/>
      <c r="CC1685" s="63"/>
    </row>
    <row r="1686" spans="1:82" x14ac:dyDescent="0.35">
      <c r="A1686" s="97"/>
      <c r="B1686" s="82"/>
      <c r="C1686" s="82"/>
      <c r="D1686" s="82"/>
      <c r="E1686" s="82"/>
      <c r="F1686" s="63"/>
      <c r="G1686" s="63"/>
      <c r="H1686" s="63"/>
      <c r="I1686" s="63"/>
      <c r="J1686" s="63"/>
      <c r="K1686" s="63"/>
      <c r="L1686" s="63"/>
      <c r="M1686" s="63"/>
      <c r="N1686" s="63"/>
      <c r="O1686" s="63"/>
      <c r="P1686" s="63"/>
      <c r="Q1686" s="63"/>
      <c r="R1686" s="63"/>
      <c r="S1686" s="63"/>
      <c r="T1686" s="63"/>
      <c r="U1686" s="63"/>
      <c r="X1686" s="63"/>
      <c r="Y1686" s="63"/>
      <c r="Z1686" s="63"/>
      <c r="AA1686" s="63"/>
      <c r="AB1686" s="63"/>
      <c r="AC1686" s="63"/>
      <c r="AD1686" s="63"/>
      <c r="AE1686" s="110"/>
      <c r="AF1686" s="63"/>
      <c r="AG1686" s="63"/>
      <c r="AH1686" s="63"/>
      <c r="AI1686" s="63"/>
      <c r="AJ1686" s="63"/>
      <c r="AK1686" s="63"/>
      <c r="AL1686" s="63"/>
      <c r="AM1686" s="63"/>
      <c r="AN1686" s="63"/>
      <c r="AO1686" s="63"/>
      <c r="AP1686" s="63"/>
      <c r="AQ1686" s="63"/>
      <c r="AT1686" s="63"/>
      <c r="AU1686" s="63"/>
      <c r="AV1686" s="63"/>
      <c r="AW1686" s="63"/>
      <c r="AX1686" s="63"/>
      <c r="AY1686" s="63"/>
      <c r="AZ1686" s="63"/>
      <c r="BA1686" s="63"/>
      <c r="BB1686" s="63"/>
      <c r="BC1686" s="63"/>
      <c r="BD1686" s="63"/>
      <c r="BE1686" s="63"/>
      <c r="BF1686" s="63"/>
      <c r="BG1686" s="63"/>
      <c r="BH1686" s="63"/>
      <c r="BI1686" s="63"/>
      <c r="BJ1686" s="63"/>
      <c r="BK1686" s="63"/>
      <c r="BL1686" s="63"/>
      <c r="BM1686" s="63"/>
      <c r="BN1686" s="63"/>
      <c r="BO1686" s="63"/>
      <c r="BR1686" s="63"/>
      <c r="BS1686" s="63"/>
      <c r="BT1686" s="63"/>
      <c r="BU1686" s="63"/>
      <c r="BV1686" s="63"/>
      <c r="BW1686" s="63"/>
      <c r="BX1686" s="63"/>
      <c r="BY1686" s="63"/>
      <c r="BZ1686" s="63"/>
      <c r="CA1686" s="63"/>
      <c r="CB1686" s="63"/>
      <c r="CC1686" s="63"/>
    </row>
    <row r="1687" spans="1:82" x14ac:dyDescent="0.35">
      <c r="A1687" s="97"/>
      <c r="B1687" s="82"/>
      <c r="C1687" s="82"/>
      <c r="D1687" s="82"/>
      <c r="E1687" s="82"/>
      <c r="F1687" s="63"/>
      <c r="G1687" s="63"/>
      <c r="H1687" s="63"/>
      <c r="I1687" s="63"/>
      <c r="J1687" s="63"/>
      <c r="K1687" s="63"/>
      <c r="L1687" s="63"/>
      <c r="M1687" s="63"/>
      <c r="N1687" s="63"/>
      <c r="O1687" s="63"/>
      <c r="P1687" s="63"/>
      <c r="Q1687" s="63"/>
      <c r="R1687" s="63"/>
      <c r="S1687" s="63"/>
      <c r="T1687" s="63"/>
      <c r="U1687" s="63"/>
      <c r="X1687" s="63"/>
      <c r="Y1687" s="63"/>
      <c r="Z1687" s="63"/>
      <c r="AA1687" s="63"/>
      <c r="AB1687" s="63"/>
      <c r="AC1687" s="63"/>
      <c r="AD1687" s="63"/>
      <c r="AE1687" s="110"/>
      <c r="AF1687" s="63"/>
      <c r="AG1687" s="63"/>
      <c r="AH1687" s="63"/>
      <c r="AI1687" s="63"/>
      <c r="AJ1687" s="63"/>
      <c r="AK1687" s="63"/>
      <c r="AL1687" s="63"/>
      <c r="AM1687" s="63"/>
      <c r="AN1687" s="63"/>
      <c r="AO1687" s="63"/>
      <c r="AP1687" s="63"/>
      <c r="AQ1687" s="63"/>
      <c r="AT1687" s="63"/>
      <c r="AU1687" s="63"/>
      <c r="AV1687" s="63"/>
      <c r="AW1687" s="63"/>
      <c r="AX1687" s="63"/>
      <c r="AY1687" s="63"/>
      <c r="AZ1687" s="63"/>
      <c r="BA1687" s="63"/>
      <c r="BB1687" s="63"/>
      <c r="BC1687" s="63"/>
      <c r="BD1687" s="63"/>
      <c r="BE1687" s="63"/>
      <c r="BF1687" s="63"/>
      <c r="BG1687" s="63"/>
      <c r="BH1687" s="63"/>
      <c r="BI1687" s="63"/>
      <c r="BJ1687" s="63"/>
      <c r="BK1687" s="63"/>
      <c r="BL1687" s="63"/>
      <c r="BM1687" s="63"/>
      <c r="BN1687" s="63"/>
      <c r="BO1687" s="63"/>
      <c r="BR1687" s="63"/>
      <c r="BS1687" s="63"/>
      <c r="BT1687" s="63"/>
      <c r="BU1687" s="63"/>
      <c r="BV1687" s="63"/>
      <c r="BW1687" s="63"/>
      <c r="BX1687" s="63"/>
      <c r="BY1687" s="63"/>
      <c r="BZ1687" s="63"/>
      <c r="CA1687" s="63"/>
      <c r="CB1687" s="63"/>
      <c r="CC1687" s="63"/>
    </row>
    <row r="1688" spans="1:82" x14ac:dyDescent="0.35">
      <c r="A1688" s="97"/>
      <c r="B1688" s="82"/>
      <c r="C1688" s="82"/>
      <c r="D1688" s="82"/>
      <c r="E1688" s="82"/>
      <c r="F1688" s="63"/>
      <c r="G1688" s="63"/>
      <c r="H1688" s="63"/>
      <c r="I1688" s="63"/>
      <c r="J1688" s="63"/>
      <c r="K1688" s="63"/>
      <c r="L1688" s="63"/>
      <c r="M1688" s="63"/>
      <c r="N1688" s="63"/>
      <c r="O1688" s="63"/>
      <c r="P1688" s="63"/>
      <c r="Q1688" s="63"/>
      <c r="R1688" s="63"/>
      <c r="S1688" s="63"/>
      <c r="T1688" s="63"/>
      <c r="U1688" s="63"/>
      <c r="X1688" s="63"/>
      <c r="Y1688" s="63"/>
      <c r="Z1688" s="63"/>
      <c r="AA1688" s="63"/>
      <c r="AB1688" s="63"/>
      <c r="AC1688" s="63"/>
      <c r="AD1688" s="63"/>
      <c r="AE1688" s="110"/>
      <c r="AF1688" s="63"/>
      <c r="AG1688" s="63"/>
      <c r="AH1688" s="63"/>
      <c r="AI1688" s="63"/>
      <c r="AJ1688" s="63"/>
      <c r="AK1688" s="63"/>
      <c r="AL1688" s="63"/>
      <c r="AM1688" s="63"/>
      <c r="AN1688" s="63"/>
      <c r="AO1688" s="63"/>
      <c r="AP1688" s="63"/>
      <c r="AQ1688" s="63"/>
      <c r="AT1688" s="63"/>
      <c r="AU1688" s="63"/>
      <c r="AV1688" s="63"/>
      <c r="AW1688" s="63"/>
      <c r="AX1688" s="63"/>
      <c r="AY1688" s="63"/>
      <c r="AZ1688" s="63"/>
      <c r="BA1688" s="63"/>
      <c r="BB1688" s="63"/>
      <c r="BC1688" s="63"/>
      <c r="BD1688" s="63"/>
      <c r="BE1688" s="63"/>
      <c r="BF1688" s="63"/>
      <c r="BG1688" s="63"/>
      <c r="BH1688" s="63"/>
      <c r="BI1688" s="63"/>
      <c r="BJ1688" s="63"/>
      <c r="BK1688" s="63"/>
      <c r="BL1688" s="63"/>
      <c r="BM1688" s="63"/>
      <c r="BN1688" s="63"/>
      <c r="BO1688" s="63"/>
      <c r="BR1688" s="63"/>
      <c r="BS1688" s="63"/>
      <c r="BT1688" s="63"/>
      <c r="BU1688" s="63"/>
      <c r="BV1688" s="63"/>
      <c r="BW1688" s="63"/>
      <c r="BX1688" s="63"/>
      <c r="BY1688" s="63"/>
      <c r="BZ1688" s="63"/>
      <c r="CA1688" s="63"/>
      <c r="CB1688" s="63"/>
      <c r="CC1688" s="63"/>
    </row>
    <row r="1689" spans="1:82" x14ac:dyDescent="0.35">
      <c r="A1689" s="97"/>
      <c r="B1689" s="82"/>
      <c r="C1689" s="82"/>
      <c r="D1689" s="82"/>
      <c r="E1689" s="82"/>
      <c r="F1689" s="63"/>
      <c r="G1689" s="63"/>
      <c r="H1689" s="63"/>
      <c r="I1689" s="63"/>
      <c r="J1689" s="63"/>
      <c r="K1689" s="63"/>
      <c r="L1689" s="63"/>
      <c r="M1689" s="63"/>
      <c r="N1689" s="63"/>
      <c r="O1689" s="63"/>
      <c r="P1689" s="63"/>
      <c r="Q1689" s="63"/>
      <c r="R1689" s="63"/>
      <c r="S1689" s="63"/>
      <c r="T1689" s="63"/>
      <c r="U1689" s="63"/>
      <c r="X1689" s="63"/>
      <c r="Y1689" s="63"/>
      <c r="Z1689" s="63"/>
      <c r="AA1689" s="63"/>
      <c r="AB1689" s="63"/>
      <c r="AC1689" s="63"/>
      <c r="AD1689" s="63"/>
      <c r="AE1689" s="110"/>
      <c r="AF1689" s="63"/>
      <c r="AG1689" s="63"/>
      <c r="AH1689" s="63"/>
      <c r="AI1689" s="63"/>
      <c r="AJ1689" s="63"/>
      <c r="AK1689" s="63"/>
      <c r="AL1689" s="63"/>
      <c r="AM1689" s="63"/>
      <c r="AN1689" s="63"/>
      <c r="AO1689" s="63"/>
      <c r="AP1689" s="63"/>
      <c r="AQ1689" s="63"/>
      <c r="AT1689" s="63"/>
      <c r="AU1689" s="63"/>
      <c r="AV1689" s="63"/>
      <c r="AW1689" s="63"/>
      <c r="AX1689" s="63"/>
      <c r="AY1689" s="63"/>
      <c r="AZ1689" s="63"/>
      <c r="BA1689" s="63"/>
      <c r="BB1689" s="63"/>
      <c r="BC1689" s="63"/>
      <c r="BD1689" s="63"/>
      <c r="BE1689" s="63"/>
      <c r="BF1689" s="63"/>
      <c r="BG1689" s="63"/>
      <c r="BH1689" s="63"/>
      <c r="BI1689" s="63"/>
      <c r="BJ1689" s="63"/>
      <c r="BK1689" s="63"/>
      <c r="BL1689" s="63"/>
      <c r="BM1689" s="63"/>
      <c r="BN1689" s="63"/>
      <c r="BO1689" s="63"/>
      <c r="BR1689" s="63"/>
      <c r="BS1689" s="63"/>
      <c r="BT1689" s="63"/>
      <c r="BU1689" s="63"/>
      <c r="BV1689" s="63"/>
      <c r="BW1689" s="63"/>
      <c r="BX1689" s="63"/>
      <c r="BY1689" s="63"/>
      <c r="BZ1689" s="63"/>
      <c r="CA1689" s="63"/>
      <c r="CB1689" s="63"/>
      <c r="CC1689" s="63"/>
    </row>
    <row r="1690" spans="1:82" s="100" customFormat="1" x14ac:dyDescent="0.35">
      <c r="A1690" s="98"/>
      <c r="B1690" s="99"/>
      <c r="C1690" s="99"/>
      <c r="D1690" s="99"/>
      <c r="E1690" s="99"/>
      <c r="V1690" s="63"/>
      <c r="W1690" s="63"/>
      <c r="AE1690" s="101"/>
      <c r="AR1690" s="63"/>
      <c r="AS1690" s="63"/>
      <c r="AT1690" s="102"/>
      <c r="BO1690" s="102"/>
      <c r="BP1690" s="63"/>
      <c r="BQ1690" s="63"/>
      <c r="CD1690" s="63"/>
    </row>
    <row r="1691" spans="1:82" s="78" customFormat="1" x14ac:dyDescent="0.35">
      <c r="A1691" s="104"/>
      <c r="B1691" s="105"/>
      <c r="C1691" s="105"/>
      <c r="D1691" s="105"/>
      <c r="E1691" s="105"/>
      <c r="V1691" s="63"/>
      <c r="W1691" s="63"/>
      <c r="AE1691" s="79"/>
      <c r="AR1691" s="63"/>
      <c r="AS1691" s="63"/>
      <c r="AT1691" s="103"/>
      <c r="BO1691" s="103"/>
      <c r="BP1691" s="63"/>
      <c r="BQ1691" s="63"/>
      <c r="CD1691" s="63"/>
    </row>
    <row r="1692" spans="1:82" x14ac:dyDescent="0.35">
      <c r="A1692" s="97"/>
      <c r="B1692" s="82"/>
      <c r="C1692" s="82"/>
      <c r="D1692" s="82"/>
      <c r="E1692" s="82"/>
      <c r="F1692" s="63"/>
      <c r="G1692" s="63"/>
      <c r="H1692" s="63"/>
      <c r="I1692" s="63"/>
      <c r="J1692" s="63"/>
      <c r="K1692" s="63"/>
      <c r="L1692" s="63"/>
      <c r="M1692" s="63"/>
      <c r="N1692" s="63"/>
      <c r="O1692" s="63"/>
      <c r="P1692" s="63"/>
      <c r="Q1692" s="63"/>
      <c r="R1692" s="63"/>
      <c r="S1692" s="63"/>
      <c r="T1692" s="63"/>
      <c r="U1692" s="63"/>
      <c r="X1692" s="63"/>
      <c r="Y1692" s="63"/>
      <c r="Z1692" s="63"/>
      <c r="AA1692" s="63"/>
      <c r="AB1692" s="63"/>
      <c r="AC1692" s="63"/>
      <c r="AD1692" s="63"/>
      <c r="AE1692" s="110"/>
      <c r="AF1692" s="63"/>
      <c r="AG1692" s="63"/>
      <c r="AH1692" s="63"/>
      <c r="AI1692" s="63"/>
      <c r="AJ1692" s="63"/>
      <c r="AK1692" s="63"/>
      <c r="AL1692" s="63"/>
      <c r="AM1692" s="63"/>
      <c r="AN1692" s="63"/>
      <c r="AO1692" s="63"/>
      <c r="AP1692" s="63"/>
      <c r="AQ1692" s="63"/>
      <c r="AT1692" s="63"/>
      <c r="AU1692" s="63"/>
      <c r="AV1692" s="63"/>
      <c r="AW1692" s="63"/>
      <c r="AX1692" s="63"/>
      <c r="AY1692" s="63"/>
      <c r="AZ1692" s="63"/>
      <c r="BA1692" s="63"/>
      <c r="BB1692" s="63"/>
      <c r="BC1692" s="63"/>
      <c r="BD1692" s="63"/>
      <c r="BE1692" s="63"/>
      <c r="BF1692" s="63"/>
      <c r="BG1692" s="63"/>
      <c r="BH1692" s="63"/>
      <c r="BI1692" s="63"/>
      <c r="BJ1692" s="63"/>
      <c r="BK1692" s="63"/>
      <c r="BL1692" s="63"/>
      <c r="BM1692" s="63"/>
      <c r="BN1692" s="63"/>
      <c r="BO1692" s="63"/>
      <c r="BR1692" s="63"/>
      <c r="BS1692" s="63"/>
      <c r="BT1692" s="63"/>
      <c r="BU1692" s="63"/>
      <c r="BV1692" s="63"/>
      <c r="BW1692" s="63"/>
      <c r="BX1692" s="63"/>
      <c r="BY1692" s="63"/>
      <c r="BZ1692" s="63"/>
      <c r="CA1692" s="63"/>
      <c r="CB1692" s="63"/>
      <c r="CC1692" s="63"/>
    </row>
    <row r="1693" spans="1:82" x14ac:dyDescent="0.35">
      <c r="A1693" s="97"/>
      <c r="B1693" s="82"/>
      <c r="C1693" s="82"/>
      <c r="D1693" s="82"/>
      <c r="E1693" s="82"/>
      <c r="F1693" s="63"/>
      <c r="G1693" s="63"/>
      <c r="H1693" s="63"/>
      <c r="I1693" s="63"/>
      <c r="J1693" s="63"/>
      <c r="K1693" s="63"/>
      <c r="L1693" s="63"/>
      <c r="M1693" s="63"/>
      <c r="N1693" s="63"/>
      <c r="O1693" s="63"/>
      <c r="P1693" s="63"/>
      <c r="Q1693" s="63"/>
      <c r="R1693" s="63"/>
      <c r="S1693" s="63"/>
      <c r="T1693" s="63"/>
      <c r="U1693" s="63"/>
      <c r="X1693" s="63"/>
      <c r="Y1693" s="63"/>
      <c r="Z1693" s="63"/>
      <c r="AA1693" s="63"/>
      <c r="AB1693" s="63"/>
      <c r="AC1693" s="63"/>
      <c r="AD1693" s="63"/>
      <c r="AE1693" s="110"/>
      <c r="AF1693" s="63"/>
      <c r="AG1693" s="63"/>
      <c r="AH1693" s="63"/>
      <c r="AI1693" s="63"/>
      <c r="AJ1693" s="63"/>
      <c r="AK1693" s="63"/>
      <c r="AL1693" s="63"/>
      <c r="AM1693" s="63"/>
      <c r="AN1693" s="63"/>
      <c r="AO1693" s="63"/>
      <c r="AP1693" s="63"/>
      <c r="AQ1693" s="63"/>
      <c r="AT1693" s="63"/>
      <c r="AU1693" s="63"/>
      <c r="AV1693" s="63"/>
      <c r="AW1693" s="63"/>
      <c r="AX1693" s="63"/>
      <c r="AY1693" s="63"/>
      <c r="AZ1693" s="63"/>
      <c r="BA1693" s="63"/>
      <c r="BB1693" s="63"/>
      <c r="BC1693" s="63"/>
      <c r="BD1693" s="63"/>
      <c r="BE1693" s="63"/>
      <c r="BF1693" s="63"/>
      <c r="BG1693" s="63"/>
      <c r="BH1693" s="63"/>
      <c r="BI1693" s="63"/>
      <c r="BJ1693" s="63"/>
      <c r="BK1693" s="63"/>
      <c r="BL1693" s="63"/>
      <c r="BM1693" s="63"/>
      <c r="BN1693" s="63"/>
      <c r="BO1693" s="63"/>
      <c r="BR1693" s="63"/>
      <c r="BS1693" s="63"/>
      <c r="BT1693" s="63"/>
      <c r="BU1693" s="63"/>
      <c r="BV1693" s="63"/>
      <c r="BW1693" s="63"/>
      <c r="BX1693" s="63"/>
      <c r="BY1693" s="63"/>
      <c r="BZ1693" s="63"/>
      <c r="CA1693" s="63"/>
      <c r="CB1693" s="63"/>
      <c r="CC1693" s="63"/>
    </row>
    <row r="1694" spans="1:82" x14ac:dyDescent="0.35">
      <c r="A1694" s="97"/>
      <c r="B1694" s="82"/>
      <c r="C1694" s="82"/>
      <c r="D1694" s="82"/>
      <c r="E1694" s="82"/>
      <c r="F1694" s="63"/>
      <c r="G1694" s="63"/>
      <c r="H1694" s="63"/>
      <c r="I1694" s="63"/>
      <c r="J1694" s="63"/>
      <c r="K1694" s="63"/>
      <c r="L1694" s="63"/>
      <c r="M1694" s="63"/>
      <c r="N1694" s="63"/>
      <c r="O1694" s="63"/>
      <c r="P1694" s="63"/>
      <c r="Q1694" s="63"/>
      <c r="R1694" s="63"/>
      <c r="S1694" s="63"/>
      <c r="T1694" s="63"/>
      <c r="U1694" s="63"/>
      <c r="X1694" s="63"/>
      <c r="Y1694" s="63"/>
      <c r="Z1694" s="63"/>
      <c r="AA1694" s="63"/>
      <c r="AB1694" s="63"/>
      <c r="AC1694" s="63"/>
      <c r="AD1694" s="63"/>
      <c r="AE1694" s="110"/>
      <c r="AF1694" s="63"/>
      <c r="AG1694" s="63"/>
      <c r="AH1694" s="63"/>
      <c r="AI1694" s="63"/>
      <c r="AJ1694" s="63"/>
      <c r="AK1694" s="63"/>
      <c r="AL1694" s="63"/>
      <c r="AM1694" s="63"/>
      <c r="AN1694" s="63"/>
      <c r="AO1694" s="63"/>
      <c r="AP1694" s="63"/>
      <c r="AQ1694" s="63"/>
      <c r="AT1694" s="63"/>
      <c r="AU1694" s="63"/>
      <c r="AV1694" s="63"/>
      <c r="AW1694" s="63"/>
      <c r="AX1694" s="63"/>
      <c r="AY1694" s="63"/>
      <c r="AZ1694" s="63"/>
      <c r="BA1694" s="63"/>
      <c r="BB1694" s="63"/>
      <c r="BC1694" s="63"/>
      <c r="BD1694" s="63"/>
      <c r="BE1694" s="63"/>
      <c r="BF1694" s="63"/>
      <c r="BG1694" s="63"/>
      <c r="BH1694" s="63"/>
      <c r="BI1694" s="63"/>
      <c r="BJ1694" s="63"/>
      <c r="BK1694" s="63"/>
      <c r="BL1694" s="63"/>
      <c r="BM1694" s="63"/>
      <c r="BN1694" s="63"/>
      <c r="BO1694" s="63"/>
      <c r="BR1694" s="63"/>
      <c r="BS1694" s="63"/>
      <c r="BT1694" s="63"/>
      <c r="BU1694" s="63"/>
      <c r="BV1694" s="63"/>
      <c r="BW1694" s="63"/>
      <c r="BX1694" s="63"/>
      <c r="BY1694" s="63"/>
      <c r="BZ1694" s="63"/>
      <c r="CA1694" s="63"/>
      <c r="CB1694" s="63"/>
      <c r="CC1694" s="63"/>
    </row>
    <row r="1695" spans="1:82" x14ac:dyDescent="0.35">
      <c r="A1695" s="97"/>
      <c r="B1695" s="82"/>
      <c r="C1695" s="82"/>
      <c r="D1695" s="82"/>
      <c r="E1695" s="82"/>
      <c r="F1695" s="63"/>
      <c r="G1695" s="63"/>
      <c r="H1695" s="63"/>
      <c r="I1695" s="63"/>
      <c r="J1695" s="63"/>
      <c r="K1695" s="63"/>
      <c r="L1695" s="63"/>
      <c r="M1695" s="63"/>
      <c r="N1695" s="63"/>
      <c r="O1695" s="63"/>
      <c r="P1695" s="63"/>
      <c r="Q1695" s="63"/>
      <c r="R1695" s="63"/>
      <c r="S1695" s="63"/>
      <c r="T1695" s="63"/>
      <c r="U1695" s="63"/>
      <c r="X1695" s="63"/>
      <c r="Y1695" s="63"/>
      <c r="Z1695" s="63"/>
      <c r="AA1695" s="63"/>
      <c r="AB1695" s="63"/>
      <c r="AC1695" s="63"/>
      <c r="AD1695" s="63"/>
      <c r="AE1695" s="110"/>
      <c r="AF1695" s="63"/>
      <c r="AG1695" s="63"/>
      <c r="AH1695" s="63"/>
      <c r="AI1695" s="63"/>
      <c r="AJ1695" s="63"/>
      <c r="AK1695" s="63"/>
      <c r="AL1695" s="63"/>
      <c r="AM1695" s="63"/>
      <c r="AN1695" s="63"/>
      <c r="AO1695" s="63"/>
      <c r="AP1695" s="63"/>
      <c r="AQ1695" s="63"/>
      <c r="AT1695" s="63"/>
      <c r="AU1695" s="63"/>
      <c r="AV1695" s="63"/>
      <c r="AW1695" s="63"/>
      <c r="AX1695" s="63"/>
      <c r="AY1695" s="63"/>
      <c r="AZ1695" s="63"/>
      <c r="BA1695" s="63"/>
      <c r="BB1695" s="63"/>
      <c r="BC1695" s="63"/>
      <c r="BD1695" s="63"/>
      <c r="BE1695" s="63"/>
      <c r="BF1695" s="63"/>
      <c r="BG1695" s="63"/>
      <c r="BH1695" s="63"/>
      <c r="BI1695" s="63"/>
      <c r="BJ1695" s="63"/>
      <c r="BK1695" s="63"/>
      <c r="BL1695" s="63"/>
      <c r="BM1695" s="63"/>
      <c r="BN1695" s="63"/>
      <c r="BO1695" s="63"/>
      <c r="BR1695" s="63"/>
      <c r="BS1695" s="63"/>
      <c r="BT1695" s="63"/>
      <c r="BU1695" s="63"/>
      <c r="BV1695" s="63"/>
      <c r="BW1695" s="63"/>
      <c r="BX1695" s="63"/>
      <c r="BY1695" s="63"/>
      <c r="BZ1695" s="63"/>
      <c r="CA1695" s="63"/>
      <c r="CB1695" s="63"/>
      <c r="CC1695" s="63"/>
    </row>
    <row r="1696" spans="1:82" x14ac:dyDescent="0.35">
      <c r="A1696" s="97"/>
      <c r="B1696" s="82"/>
      <c r="C1696" s="82"/>
      <c r="D1696" s="82"/>
      <c r="E1696" s="82"/>
      <c r="F1696" s="63"/>
      <c r="G1696" s="63"/>
      <c r="H1696" s="63"/>
      <c r="I1696" s="63"/>
      <c r="J1696" s="63"/>
      <c r="K1696" s="63"/>
      <c r="L1696" s="63"/>
      <c r="M1696" s="63"/>
      <c r="N1696" s="63"/>
      <c r="O1696" s="63"/>
      <c r="P1696" s="63"/>
      <c r="Q1696" s="63"/>
      <c r="R1696" s="63"/>
      <c r="S1696" s="63"/>
      <c r="T1696" s="63"/>
      <c r="U1696" s="63"/>
      <c r="X1696" s="63"/>
      <c r="Y1696" s="63"/>
      <c r="Z1696" s="63"/>
      <c r="AA1696" s="63"/>
      <c r="AB1696" s="63"/>
      <c r="AC1696" s="63"/>
      <c r="AD1696" s="63"/>
      <c r="AE1696" s="110"/>
      <c r="AF1696" s="63"/>
      <c r="AG1696" s="63"/>
      <c r="AH1696" s="63"/>
      <c r="AI1696" s="63"/>
      <c r="AJ1696" s="63"/>
      <c r="AK1696" s="63"/>
      <c r="AL1696" s="63"/>
      <c r="AM1696" s="63"/>
      <c r="AN1696" s="63"/>
      <c r="AO1696" s="63"/>
      <c r="AP1696" s="63"/>
      <c r="AQ1696" s="63"/>
      <c r="AT1696" s="63"/>
      <c r="AU1696" s="63"/>
      <c r="AV1696" s="63"/>
      <c r="AW1696" s="63"/>
      <c r="AX1696" s="63"/>
      <c r="AY1696" s="63"/>
      <c r="AZ1696" s="63"/>
      <c r="BA1696" s="63"/>
      <c r="BB1696" s="63"/>
      <c r="BC1696" s="63"/>
      <c r="BD1696" s="63"/>
      <c r="BE1696" s="63"/>
      <c r="BF1696" s="63"/>
      <c r="BG1696" s="63"/>
      <c r="BH1696" s="63"/>
      <c r="BI1696" s="63"/>
      <c r="BJ1696" s="63"/>
      <c r="BK1696" s="63"/>
      <c r="BL1696" s="63"/>
      <c r="BM1696" s="63"/>
      <c r="BN1696" s="63"/>
      <c r="BO1696" s="63"/>
      <c r="BR1696" s="63"/>
      <c r="BS1696" s="63"/>
      <c r="BT1696" s="63"/>
      <c r="BU1696" s="63"/>
      <c r="BV1696" s="63"/>
      <c r="BW1696" s="63"/>
      <c r="BX1696" s="63"/>
      <c r="BY1696" s="63"/>
      <c r="BZ1696" s="63"/>
      <c r="CA1696" s="63"/>
      <c r="CB1696" s="63"/>
      <c r="CC1696" s="63"/>
    </row>
    <row r="1697" spans="1:81" x14ac:dyDescent="0.35">
      <c r="A1697" s="97"/>
      <c r="B1697" s="82"/>
      <c r="C1697" s="82"/>
      <c r="D1697" s="82"/>
      <c r="E1697" s="82"/>
      <c r="F1697" s="63"/>
      <c r="G1697" s="63"/>
      <c r="H1697" s="63"/>
      <c r="I1697" s="63"/>
      <c r="J1697" s="63"/>
      <c r="K1697" s="63"/>
      <c r="L1697" s="63"/>
      <c r="M1697" s="63"/>
      <c r="N1697" s="63"/>
      <c r="O1697" s="63"/>
      <c r="P1697" s="63"/>
      <c r="Q1697" s="63"/>
      <c r="R1697" s="63"/>
      <c r="S1697" s="63"/>
      <c r="T1697" s="63"/>
      <c r="U1697" s="63"/>
      <c r="X1697" s="63"/>
      <c r="Y1697" s="63"/>
      <c r="Z1697" s="63"/>
      <c r="AA1697" s="63"/>
      <c r="AB1697" s="63"/>
      <c r="AC1697" s="63"/>
      <c r="AD1697" s="63"/>
      <c r="AE1697" s="110"/>
      <c r="AF1697" s="63"/>
      <c r="AG1697" s="63"/>
      <c r="AH1697" s="63"/>
      <c r="AI1697" s="63"/>
      <c r="AJ1697" s="63"/>
      <c r="AK1697" s="63"/>
      <c r="AL1697" s="63"/>
      <c r="AM1697" s="63"/>
      <c r="AN1697" s="63"/>
      <c r="AO1697" s="63"/>
      <c r="AP1697" s="63"/>
      <c r="AQ1697" s="63"/>
      <c r="AT1697" s="63"/>
      <c r="AU1697" s="63"/>
      <c r="AV1697" s="63"/>
      <c r="AW1697" s="63"/>
      <c r="AX1697" s="63"/>
      <c r="AY1697" s="63"/>
      <c r="AZ1697" s="63"/>
      <c r="BA1697" s="63"/>
      <c r="BB1697" s="63"/>
      <c r="BC1697" s="63"/>
      <c r="BD1697" s="63"/>
      <c r="BE1697" s="63"/>
      <c r="BF1697" s="63"/>
      <c r="BG1697" s="63"/>
      <c r="BH1697" s="63"/>
      <c r="BI1697" s="63"/>
      <c r="BJ1697" s="63"/>
      <c r="BK1697" s="63"/>
      <c r="BL1697" s="63"/>
      <c r="BM1697" s="63"/>
      <c r="BN1697" s="63"/>
      <c r="BO1697" s="63"/>
      <c r="BR1697" s="63"/>
      <c r="BS1697" s="63"/>
      <c r="BT1697" s="63"/>
      <c r="BU1697" s="63"/>
      <c r="BV1697" s="63"/>
      <c r="BW1697" s="63"/>
      <c r="BX1697" s="63"/>
      <c r="BY1697" s="63"/>
      <c r="BZ1697" s="63"/>
      <c r="CA1697" s="63"/>
      <c r="CB1697" s="63"/>
      <c r="CC1697" s="63"/>
    </row>
    <row r="1698" spans="1:81" x14ac:dyDescent="0.35">
      <c r="A1698" s="97"/>
      <c r="B1698" s="82"/>
      <c r="C1698" s="82"/>
      <c r="D1698" s="82"/>
      <c r="E1698" s="82"/>
      <c r="F1698" s="63"/>
      <c r="G1698" s="63"/>
      <c r="H1698" s="63"/>
      <c r="I1698" s="63"/>
      <c r="J1698" s="63"/>
      <c r="K1698" s="63"/>
      <c r="L1698" s="63"/>
      <c r="M1698" s="63"/>
      <c r="N1698" s="63"/>
      <c r="O1698" s="63"/>
      <c r="P1698" s="63"/>
      <c r="Q1698" s="63"/>
      <c r="R1698" s="63"/>
      <c r="S1698" s="63"/>
      <c r="T1698" s="63"/>
      <c r="U1698" s="63"/>
      <c r="X1698" s="63"/>
      <c r="Y1698" s="63"/>
      <c r="Z1698" s="63"/>
      <c r="AA1698" s="63"/>
      <c r="AB1698" s="63"/>
      <c r="AC1698" s="63"/>
      <c r="AD1698" s="63"/>
      <c r="AE1698" s="110"/>
      <c r="AF1698" s="63"/>
      <c r="AG1698" s="63"/>
      <c r="AH1698" s="63"/>
      <c r="AI1698" s="63"/>
      <c r="AJ1698" s="63"/>
      <c r="AK1698" s="63"/>
      <c r="AL1698" s="63"/>
      <c r="AM1698" s="63"/>
      <c r="AN1698" s="63"/>
      <c r="AO1698" s="63"/>
      <c r="AP1698" s="63"/>
      <c r="AQ1698" s="63"/>
      <c r="AT1698" s="63"/>
      <c r="AU1698" s="63"/>
      <c r="AV1698" s="63"/>
      <c r="AW1698" s="63"/>
      <c r="AX1698" s="63"/>
      <c r="AY1698" s="63"/>
      <c r="AZ1698" s="63"/>
      <c r="BA1698" s="63"/>
      <c r="BB1698" s="63"/>
      <c r="BC1698" s="63"/>
      <c r="BD1698" s="63"/>
      <c r="BE1698" s="63"/>
      <c r="BF1698" s="63"/>
      <c r="BG1698" s="63"/>
      <c r="BH1698" s="63"/>
      <c r="BI1698" s="63"/>
      <c r="BJ1698" s="63"/>
      <c r="BK1698" s="63"/>
      <c r="BL1698" s="63"/>
      <c r="BM1698" s="63"/>
      <c r="BN1698" s="63"/>
      <c r="BO1698" s="63"/>
      <c r="BR1698" s="63"/>
      <c r="BS1698" s="63"/>
      <c r="BT1698" s="63"/>
      <c r="BU1698" s="63"/>
      <c r="BV1698" s="63"/>
      <c r="BW1698" s="63"/>
      <c r="BX1698" s="63"/>
      <c r="BY1698" s="63"/>
      <c r="BZ1698" s="63"/>
      <c r="CA1698" s="63"/>
      <c r="CB1698" s="63"/>
      <c r="CC1698" s="63"/>
    </row>
    <row r="1699" spans="1:81" x14ac:dyDescent="0.35">
      <c r="A1699" s="97"/>
      <c r="B1699" s="82"/>
      <c r="C1699" s="82"/>
      <c r="D1699" s="82"/>
      <c r="E1699" s="82"/>
      <c r="F1699" s="63"/>
      <c r="G1699" s="63"/>
      <c r="H1699" s="63"/>
      <c r="I1699" s="63"/>
      <c r="J1699" s="63"/>
      <c r="K1699" s="63"/>
      <c r="L1699" s="63"/>
      <c r="M1699" s="63"/>
      <c r="N1699" s="63"/>
      <c r="O1699" s="63"/>
      <c r="P1699" s="63"/>
      <c r="Q1699" s="63"/>
      <c r="R1699" s="63"/>
      <c r="S1699" s="63"/>
      <c r="T1699" s="63"/>
      <c r="U1699" s="63"/>
      <c r="X1699" s="63"/>
      <c r="Y1699" s="63"/>
      <c r="Z1699" s="63"/>
      <c r="AA1699" s="63"/>
      <c r="AB1699" s="63"/>
      <c r="AC1699" s="63"/>
      <c r="AD1699" s="63"/>
      <c r="AE1699" s="110"/>
      <c r="AF1699" s="63"/>
      <c r="AG1699" s="63"/>
      <c r="AH1699" s="63"/>
      <c r="AI1699" s="63"/>
      <c r="AJ1699" s="63"/>
      <c r="AK1699" s="63"/>
      <c r="AL1699" s="63"/>
      <c r="AM1699" s="63"/>
      <c r="AN1699" s="63"/>
      <c r="AO1699" s="63"/>
      <c r="AP1699" s="63"/>
      <c r="AQ1699" s="63"/>
      <c r="AT1699" s="63"/>
      <c r="AU1699" s="63"/>
      <c r="AV1699" s="63"/>
      <c r="AW1699" s="63"/>
      <c r="AX1699" s="63"/>
      <c r="AY1699" s="63"/>
      <c r="AZ1699" s="63"/>
      <c r="BA1699" s="63"/>
      <c r="BB1699" s="63"/>
      <c r="BC1699" s="63"/>
      <c r="BD1699" s="63"/>
      <c r="BE1699" s="63"/>
      <c r="BF1699" s="63"/>
      <c r="BG1699" s="63"/>
      <c r="BH1699" s="63"/>
      <c r="BI1699" s="63"/>
      <c r="BJ1699" s="63"/>
      <c r="BK1699" s="63"/>
      <c r="BL1699" s="63"/>
      <c r="BM1699" s="63"/>
      <c r="BN1699" s="63"/>
      <c r="BO1699" s="63"/>
      <c r="BR1699" s="63"/>
      <c r="BS1699" s="63"/>
      <c r="BT1699" s="63"/>
      <c r="BU1699" s="63"/>
      <c r="BV1699" s="63"/>
      <c r="BW1699" s="63"/>
      <c r="BX1699" s="63"/>
      <c r="BY1699" s="63"/>
      <c r="BZ1699" s="63"/>
      <c r="CA1699" s="63"/>
      <c r="CB1699" s="63"/>
      <c r="CC1699" s="63"/>
    </row>
    <row r="1700" spans="1:81" x14ac:dyDescent="0.35">
      <c r="A1700" s="97"/>
      <c r="B1700" s="82"/>
      <c r="C1700" s="82"/>
      <c r="D1700" s="82"/>
      <c r="E1700" s="82"/>
      <c r="F1700" s="63"/>
      <c r="G1700" s="63"/>
      <c r="H1700" s="63"/>
      <c r="I1700" s="63"/>
      <c r="J1700" s="63"/>
      <c r="K1700" s="63"/>
      <c r="L1700" s="63"/>
      <c r="M1700" s="63"/>
      <c r="N1700" s="63"/>
      <c r="O1700" s="63"/>
      <c r="P1700" s="63"/>
      <c r="Q1700" s="63"/>
      <c r="R1700" s="63"/>
      <c r="S1700" s="63"/>
      <c r="T1700" s="63"/>
      <c r="U1700" s="63"/>
      <c r="X1700" s="63"/>
      <c r="Y1700" s="63"/>
      <c r="Z1700" s="63"/>
      <c r="AA1700" s="63"/>
      <c r="AB1700" s="63"/>
      <c r="AC1700" s="63"/>
      <c r="AD1700" s="63"/>
      <c r="AE1700" s="110"/>
      <c r="AF1700" s="63"/>
      <c r="AG1700" s="63"/>
      <c r="AH1700" s="63"/>
      <c r="AI1700" s="63"/>
      <c r="AJ1700" s="63"/>
      <c r="AK1700" s="63"/>
      <c r="AL1700" s="63"/>
      <c r="AM1700" s="63"/>
      <c r="AN1700" s="63"/>
      <c r="AO1700" s="63"/>
      <c r="AP1700" s="63"/>
      <c r="AQ1700" s="63"/>
      <c r="AT1700" s="63"/>
      <c r="AU1700" s="63"/>
      <c r="AV1700" s="63"/>
      <c r="AW1700" s="63"/>
      <c r="AX1700" s="63"/>
      <c r="AY1700" s="63"/>
      <c r="AZ1700" s="63"/>
      <c r="BA1700" s="63"/>
      <c r="BB1700" s="63"/>
      <c r="BC1700" s="63"/>
      <c r="BD1700" s="63"/>
      <c r="BE1700" s="63"/>
      <c r="BF1700" s="63"/>
      <c r="BG1700" s="63"/>
      <c r="BH1700" s="63"/>
      <c r="BI1700" s="63"/>
      <c r="BJ1700" s="63"/>
      <c r="BK1700" s="63"/>
      <c r="BL1700" s="63"/>
      <c r="BM1700" s="63"/>
      <c r="BN1700" s="63"/>
      <c r="BO1700" s="63"/>
      <c r="BR1700" s="63"/>
      <c r="BS1700" s="63"/>
      <c r="BT1700" s="63"/>
      <c r="BU1700" s="63"/>
      <c r="BV1700" s="63"/>
      <c r="BW1700" s="63"/>
      <c r="BX1700" s="63"/>
      <c r="BY1700" s="63"/>
      <c r="BZ1700" s="63"/>
      <c r="CA1700" s="63"/>
      <c r="CB1700" s="63"/>
      <c r="CC1700" s="63"/>
    </row>
    <row r="1701" spans="1:81" x14ac:dyDescent="0.35">
      <c r="A1701" s="97"/>
      <c r="B1701" s="82"/>
      <c r="C1701" s="82"/>
      <c r="D1701" s="82"/>
      <c r="E1701" s="82"/>
      <c r="F1701" s="63"/>
      <c r="G1701" s="63"/>
      <c r="H1701" s="63"/>
      <c r="I1701" s="63"/>
      <c r="J1701" s="63"/>
      <c r="K1701" s="63"/>
      <c r="L1701" s="63"/>
      <c r="M1701" s="63"/>
      <c r="N1701" s="63"/>
      <c r="O1701" s="63"/>
      <c r="P1701" s="63"/>
      <c r="Q1701" s="63"/>
      <c r="R1701" s="63"/>
      <c r="S1701" s="63"/>
      <c r="T1701" s="63"/>
      <c r="U1701" s="63"/>
      <c r="X1701" s="63"/>
      <c r="Y1701" s="63"/>
      <c r="Z1701" s="63"/>
      <c r="AA1701" s="63"/>
      <c r="AB1701" s="63"/>
      <c r="AC1701" s="63"/>
      <c r="AD1701" s="63"/>
      <c r="AE1701" s="110"/>
      <c r="AF1701" s="63"/>
      <c r="AG1701" s="63"/>
      <c r="AH1701" s="63"/>
      <c r="AI1701" s="63"/>
      <c r="AJ1701" s="63"/>
      <c r="AK1701" s="63"/>
      <c r="AL1701" s="63"/>
      <c r="AM1701" s="63"/>
      <c r="AN1701" s="63"/>
      <c r="AO1701" s="63"/>
      <c r="AP1701" s="63"/>
      <c r="AQ1701" s="63"/>
      <c r="AT1701" s="63"/>
      <c r="AU1701" s="63"/>
      <c r="AV1701" s="63"/>
      <c r="AW1701" s="63"/>
      <c r="AX1701" s="63"/>
      <c r="AY1701" s="63"/>
      <c r="AZ1701" s="63"/>
      <c r="BA1701" s="63"/>
      <c r="BB1701" s="63"/>
      <c r="BC1701" s="63"/>
      <c r="BD1701" s="63"/>
      <c r="BE1701" s="63"/>
      <c r="BF1701" s="63"/>
      <c r="BG1701" s="63"/>
      <c r="BH1701" s="63"/>
      <c r="BI1701" s="63"/>
      <c r="BJ1701" s="63"/>
      <c r="BK1701" s="63"/>
      <c r="BL1701" s="63"/>
      <c r="BM1701" s="63"/>
      <c r="BN1701" s="63"/>
      <c r="BO1701" s="63"/>
      <c r="BR1701" s="63"/>
      <c r="BS1701" s="63"/>
      <c r="BT1701" s="63"/>
      <c r="BU1701" s="63"/>
      <c r="BV1701" s="63"/>
      <c r="BW1701" s="63"/>
      <c r="BX1701" s="63"/>
      <c r="BY1701" s="63"/>
      <c r="BZ1701" s="63"/>
      <c r="CA1701" s="63"/>
      <c r="CB1701" s="63"/>
      <c r="CC1701" s="63"/>
    </row>
    <row r="1702" spans="1:81" x14ac:dyDescent="0.35">
      <c r="A1702" s="97"/>
      <c r="B1702" s="82"/>
      <c r="C1702" s="82"/>
      <c r="D1702" s="82"/>
      <c r="E1702" s="82"/>
      <c r="F1702" s="63"/>
      <c r="G1702" s="63"/>
      <c r="H1702" s="63"/>
      <c r="I1702" s="63"/>
      <c r="J1702" s="63"/>
      <c r="K1702" s="63"/>
      <c r="L1702" s="63"/>
      <c r="M1702" s="63"/>
      <c r="N1702" s="63"/>
      <c r="O1702" s="63"/>
      <c r="P1702" s="63"/>
      <c r="Q1702" s="63"/>
      <c r="R1702" s="63"/>
      <c r="S1702" s="63"/>
      <c r="T1702" s="63"/>
      <c r="U1702" s="63"/>
      <c r="X1702" s="63"/>
      <c r="Y1702" s="63"/>
      <c r="Z1702" s="63"/>
      <c r="AA1702" s="63"/>
      <c r="AB1702" s="63"/>
      <c r="AC1702" s="63"/>
      <c r="AD1702" s="63"/>
      <c r="AE1702" s="110"/>
      <c r="AF1702" s="63"/>
      <c r="AG1702" s="63"/>
      <c r="AH1702" s="63"/>
      <c r="AI1702" s="63"/>
      <c r="AJ1702" s="63"/>
      <c r="AK1702" s="63"/>
      <c r="AL1702" s="63"/>
      <c r="AM1702" s="63"/>
      <c r="AN1702" s="63"/>
      <c r="AO1702" s="63"/>
      <c r="AP1702" s="63"/>
      <c r="AQ1702" s="63"/>
      <c r="AT1702" s="63"/>
      <c r="AU1702" s="63"/>
      <c r="AV1702" s="63"/>
      <c r="AW1702" s="63"/>
      <c r="AX1702" s="63"/>
      <c r="AY1702" s="63"/>
      <c r="AZ1702" s="63"/>
      <c r="BA1702" s="63"/>
      <c r="BB1702" s="63"/>
      <c r="BC1702" s="63"/>
      <c r="BD1702" s="63"/>
      <c r="BE1702" s="63"/>
      <c r="BF1702" s="63"/>
      <c r="BG1702" s="63"/>
      <c r="BH1702" s="63"/>
      <c r="BI1702" s="63"/>
      <c r="BJ1702" s="63"/>
      <c r="BK1702" s="63"/>
      <c r="BL1702" s="63"/>
      <c r="BM1702" s="63"/>
      <c r="BN1702" s="63"/>
      <c r="BO1702" s="63"/>
      <c r="BR1702" s="63"/>
      <c r="BS1702" s="63"/>
      <c r="BT1702" s="63"/>
      <c r="BU1702" s="63"/>
      <c r="BV1702" s="63"/>
      <c r="BW1702" s="63"/>
      <c r="BX1702" s="63"/>
      <c r="BY1702" s="63"/>
      <c r="BZ1702" s="63"/>
      <c r="CA1702" s="63"/>
      <c r="CB1702" s="63"/>
      <c r="CC1702" s="63"/>
    </row>
    <row r="1703" spans="1:81" x14ac:dyDescent="0.35">
      <c r="A1703" s="97"/>
      <c r="B1703" s="82"/>
      <c r="C1703" s="82"/>
      <c r="D1703" s="82"/>
      <c r="E1703" s="82"/>
      <c r="F1703" s="63"/>
      <c r="G1703" s="63"/>
      <c r="H1703" s="63"/>
      <c r="I1703" s="63"/>
      <c r="J1703" s="63"/>
      <c r="K1703" s="63"/>
      <c r="L1703" s="63"/>
      <c r="M1703" s="63"/>
      <c r="N1703" s="63"/>
      <c r="O1703" s="63"/>
      <c r="P1703" s="63"/>
      <c r="Q1703" s="63"/>
      <c r="R1703" s="63"/>
      <c r="S1703" s="63"/>
      <c r="T1703" s="63"/>
      <c r="U1703" s="63"/>
      <c r="X1703" s="63"/>
      <c r="Y1703" s="63"/>
      <c r="Z1703" s="63"/>
      <c r="AA1703" s="63"/>
      <c r="AB1703" s="63"/>
      <c r="AC1703" s="63"/>
      <c r="AD1703" s="63"/>
      <c r="AE1703" s="110"/>
      <c r="AF1703" s="63"/>
      <c r="AG1703" s="63"/>
      <c r="AH1703" s="63"/>
      <c r="AI1703" s="63"/>
      <c r="AJ1703" s="63"/>
      <c r="AK1703" s="63"/>
      <c r="AL1703" s="63"/>
      <c r="AM1703" s="63"/>
      <c r="AN1703" s="63"/>
      <c r="AO1703" s="63"/>
      <c r="AP1703" s="63"/>
      <c r="AQ1703" s="63"/>
      <c r="AT1703" s="63"/>
      <c r="AU1703" s="63"/>
      <c r="AV1703" s="63"/>
      <c r="AW1703" s="63"/>
      <c r="AX1703" s="63"/>
      <c r="AY1703" s="63"/>
      <c r="AZ1703" s="63"/>
      <c r="BA1703" s="63"/>
      <c r="BB1703" s="63"/>
      <c r="BC1703" s="63"/>
      <c r="BD1703" s="63"/>
      <c r="BE1703" s="63"/>
      <c r="BF1703" s="63"/>
      <c r="BG1703" s="63"/>
      <c r="BH1703" s="63"/>
      <c r="BI1703" s="63"/>
      <c r="BJ1703" s="63"/>
      <c r="BK1703" s="63"/>
      <c r="BL1703" s="63"/>
      <c r="BM1703" s="63"/>
      <c r="BN1703" s="63"/>
      <c r="BO1703" s="63"/>
      <c r="BR1703" s="63"/>
      <c r="BS1703" s="63"/>
      <c r="BT1703" s="63"/>
      <c r="BU1703" s="63"/>
      <c r="BV1703" s="63"/>
      <c r="BW1703" s="63"/>
      <c r="BX1703" s="63"/>
      <c r="BY1703" s="63"/>
      <c r="BZ1703" s="63"/>
      <c r="CA1703" s="63"/>
      <c r="CB1703" s="63"/>
      <c r="CC1703" s="63"/>
    </row>
    <row r="1704" spans="1:81" x14ac:dyDescent="0.35">
      <c r="A1704" s="97"/>
      <c r="B1704" s="82"/>
      <c r="C1704" s="82"/>
      <c r="D1704" s="82"/>
      <c r="E1704" s="82"/>
      <c r="F1704" s="63"/>
      <c r="G1704" s="63"/>
      <c r="H1704" s="63"/>
      <c r="I1704" s="63"/>
      <c r="J1704" s="63"/>
      <c r="K1704" s="63"/>
      <c r="L1704" s="63"/>
      <c r="M1704" s="63"/>
      <c r="N1704" s="63"/>
      <c r="O1704" s="63"/>
      <c r="P1704" s="63"/>
      <c r="Q1704" s="63"/>
      <c r="R1704" s="63"/>
      <c r="S1704" s="63"/>
      <c r="T1704" s="63"/>
      <c r="U1704" s="63"/>
      <c r="X1704" s="63"/>
      <c r="Y1704" s="63"/>
      <c r="Z1704" s="63"/>
      <c r="AA1704" s="63"/>
      <c r="AB1704" s="63"/>
      <c r="AC1704" s="63"/>
      <c r="AD1704" s="63"/>
      <c r="AE1704" s="110"/>
      <c r="AF1704" s="63"/>
      <c r="AG1704" s="63"/>
      <c r="AH1704" s="63"/>
      <c r="AI1704" s="63"/>
      <c r="AJ1704" s="63"/>
      <c r="AK1704" s="63"/>
      <c r="AL1704" s="63"/>
      <c r="AM1704" s="63"/>
      <c r="AN1704" s="63"/>
      <c r="AO1704" s="63"/>
      <c r="AP1704" s="63"/>
      <c r="AQ1704" s="63"/>
      <c r="AT1704" s="63"/>
      <c r="AU1704" s="63"/>
      <c r="AV1704" s="63"/>
      <c r="AW1704" s="63"/>
      <c r="AX1704" s="63"/>
      <c r="AY1704" s="63"/>
      <c r="AZ1704" s="63"/>
      <c r="BA1704" s="63"/>
      <c r="BB1704" s="63"/>
      <c r="BC1704" s="63"/>
      <c r="BD1704" s="63"/>
      <c r="BE1704" s="63"/>
      <c r="BF1704" s="63"/>
      <c r="BG1704" s="63"/>
      <c r="BH1704" s="63"/>
      <c r="BI1704" s="63"/>
      <c r="BJ1704" s="63"/>
      <c r="BK1704" s="63"/>
      <c r="BL1704" s="63"/>
      <c r="BM1704" s="63"/>
      <c r="BN1704" s="63"/>
      <c r="BO1704" s="63"/>
      <c r="BR1704" s="63"/>
      <c r="BS1704" s="63"/>
      <c r="BT1704" s="63"/>
      <c r="BU1704" s="63"/>
      <c r="BV1704" s="63"/>
      <c r="BW1704" s="63"/>
      <c r="BX1704" s="63"/>
      <c r="BY1704" s="63"/>
      <c r="BZ1704" s="63"/>
      <c r="CA1704" s="63"/>
      <c r="CB1704" s="63"/>
      <c r="CC1704" s="63"/>
    </row>
    <row r="1705" spans="1:81" x14ac:dyDescent="0.35">
      <c r="A1705" s="97"/>
      <c r="B1705" s="82"/>
      <c r="C1705" s="82"/>
      <c r="D1705" s="82"/>
      <c r="E1705" s="82"/>
      <c r="F1705" s="63"/>
      <c r="G1705" s="63"/>
      <c r="H1705" s="63"/>
      <c r="I1705" s="63"/>
      <c r="J1705" s="63"/>
      <c r="K1705" s="63"/>
      <c r="L1705" s="63"/>
      <c r="M1705" s="63"/>
      <c r="N1705" s="63"/>
      <c r="O1705" s="63"/>
      <c r="P1705" s="63"/>
      <c r="Q1705" s="63"/>
      <c r="R1705" s="63"/>
      <c r="S1705" s="63"/>
      <c r="T1705" s="63"/>
      <c r="U1705" s="63"/>
      <c r="X1705" s="63"/>
      <c r="Y1705" s="63"/>
      <c r="Z1705" s="63"/>
      <c r="AA1705" s="63"/>
      <c r="AB1705" s="63"/>
      <c r="AC1705" s="63"/>
      <c r="AD1705" s="63"/>
      <c r="AE1705" s="110"/>
      <c r="AF1705" s="63"/>
      <c r="AG1705" s="63"/>
      <c r="AH1705" s="63"/>
      <c r="AI1705" s="63"/>
      <c r="AJ1705" s="63"/>
      <c r="AK1705" s="63"/>
      <c r="AL1705" s="63"/>
      <c r="AM1705" s="63"/>
      <c r="AN1705" s="63"/>
      <c r="AO1705" s="63"/>
      <c r="AP1705" s="63"/>
      <c r="AQ1705" s="63"/>
      <c r="AT1705" s="63"/>
      <c r="AU1705" s="63"/>
      <c r="AV1705" s="63"/>
      <c r="AW1705" s="63"/>
      <c r="AX1705" s="63"/>
      <c r="AY1705" s="63"/>
      <c r="AZ1705" s="63"/>
      <c r="BA1705" s="63"/>
      <c r="BB1705" s="63"/>
      <c r="BC1705" s="63"/>
      <c r="BD1705" s="63"/>
      <c r="BE1705" s="63"/>
      <c r="BF1705" s="63"/>
      <c r="BG1705" s="63"/>
      <c r="BH1705" s="63"/>
      <c r="BI1705" s="63"/>
      <c r="BJ1705" s="63"/>
      <c r="BK1705" s="63"/>
      <c r="BL1705" s="63"/>
      <c r="BM1705" s="63"/>
      <c r="BN1705" s="63"/>
      <c r="BO1705" s="63"/>
      <c r="BR1705" s="63"/>
      <c r="BS1705" s="63"/>
      <c r="BT1705" s="63"/>
      <c r="BU1705" s="63"/>
      <c r="BV1705" s="63"/>
      <c r="BW1705" s="63"/>
      <c r="BX1705" s="63"/>
      <c r="BY1705" s="63"/>
      <c r="BZ1705" s="63"/>
      <c r="CA1705" s="63"/>
      <c r="CB1705" s="63"/>
      <c r="CC1705" s="63"/>
    </row>
    <row r="1706" spans="1:81" x14ac:dyDescent="0.35">
      <c r="A1706" s="97"/>
      <c r="B1706" s="82"/>
      <c r="C1706" s="82"/>
      <c r="D1706" s="82"/>
      <c r="E1706" s="82"/>
      <c r="F1706" s="63"/>
      <c r="G1706" s="63"/>
      <c r="H1706" s="63"/>
      <c r="I1706" s="63"/>
      <c r="J1706" s="63"/>
      <c r="K1706" s="63"/>
      <c r="L1706" s="63"/>
      <c r="M1706" s="63"/>
      <c r="N1706" s="63"/>
      <c r="O1706" s="63"/>
      <c r="P1706" s="63"/>
      <c r="Q1706" s="63"/>
      <c r="R1706" s="63"/>
      <c r="S1706" s="63"/>
      <c r="T1706" s="63"/>
      <c r="U1706" s="63"/>
      <c r="X1706" s="63"/>
      <c r="Y1706" s="63"/>
      <c r="Z1706" s="63"/>
      <c r="AA1706" s="63"/>
      <c r="AB1706" s="63"/>
      <c r="AC1706" s="63"/>
      <c r="AD1706" s="63"/>
      <c r="AE1706" s="110"/>
      <c r="AF1706" s="63"/>
      <c r="AG1706" s="63"/>
      <c r="AH1706" s="63"/>
      <c r="AI1706" s="63"/>
      <c r="AJ1706" s="63"/>
      <c r="AK1706" s="63"/>
      <c r="AL1706" s="63"/>
      <c r="AM1706" s="63"/>
      <c r="AN1706" s="63"/>
      <c r="AO1706" s="63"/>
      <c r="AP1706" s="63"/>
      <c r="AQ1706" s="63"/>
      <c r="AT1706" s="63"/>
      <c r="AU1706" s="63"/>
      <c r="AV1706" s="63"/>
      <c r="AW1706" s="63"/>
      <c r="AX1706" s="63"/>
      <c r="AY1706" s="63"/>
      <c r="AZ1706" s="63"/>
      <c r="BA1706" s="63"/>
      <c r="BB1706" s="63"/>
      <c r="BC1706" s="63"/>
      <c r="BD1706" s="63"/>
      <c r="BE1706" s="63"/>
      <c r="BF1706" s="63"/>
      <c r="BG1706" s="63"/>
      <c r="BH1706" s="63"/>
      <c r="BI1706" s="63"/>
      <c r="BJ1706" s="63"/>
      <c r="BK1706" s="63"/>
      <c r="BL1706" s="63"/>
      <c r="BM1706" s="63"/>
      <c r="BN1706" s="63"/>
      <c r="BO1706" s="63"/>
      <c r="BR1706" s="63"/>
      <c r="BS1706" s="63"/>
      <c r="BT1706" s="63"/>
      <c r="BU1706" s="63"/>
      <c r="BV1706" s="63"/>
      <c r="BW1706" s="63"/>
      <c r="BX1706" s="63"/>
      <c r="BY1706" s="63"/>
      <c r="BZ1706" s="63"/>
      <c r="CA1706" s="63"/>
      <c r="CB1706" s="63"/>
      <c r="CC1706" s="63"/>
    </row>
    <row r="1707" spans="1:81" x14ac:dyDescent="0.35">
      <c r="A1707" s="97"/>
      <c r="B1707" s="82"/>
      <c r="C1707" s="82"/>
      <c r="D1707" s="82"/>
      <c r="E1707" s="82"/>
      <c r="F1707" s="63"/>
      <c r="G1707" s="63"/>
      <c r="H1707" s="63"/>
      <c r="I1707" s="63"/>
      <c r="J1707" s="63"/>
      <c r="K1707" s="63"/>
      <c r="L1707" s="63"/>
      <c r="M1707" s="63"/>
      <c r="N1707" s="63"/>
      <c r="O1707" s="63"/>
      <c r="P1707" s="63"/>
      <c r="Q1707" s="63"/>
      <c r="R1707" s="63"/>
      <c r="S1707" s="63"/>
      <c r="T1707" s="63"/>
      <c r="U1707" s="63"/>
      <c r="X1707" s="63"/>
      <c r="Y1707" s="63"/>
      <c r="Z1707" s="63"/>
      <c r="AA1707" s="63"/>
      <c r="AB1707" s="63"/>
      <c r="AC1707" s="63"/>
      <c r="AD1707" s="63"/>
      <c r="AE1707" s="110"/>
      <c r="AF1707" s="63"/>
      <c r="AG1707" s="63"/>
      <c r="AH1707" s="63"/>
      <c r="AI1707" s="63"/>
      <c r="AJ1707" s="63"/>
      <c r="AK1707" s="63"/>
      <c r="AL1707" s="63"/>
      <c r="AM1707" s="63"/>
      <c r="AN1707" s="63"/>
      <c r="AO1707" s="63"/>
      <c r="AP1707" s="63"/>
      <c r="AQ1707" s="63"/>
      <c r="AT1707" s="63"/>
      <c r="AU1707" s="63"/>
      <c r="AV1707" s="63"/>
      <c r="AW1707" s="63"/>
      <c r="AX1707" s="63"/>
      <c r="AY1707" s="63"/>
      <c r="AZ1707" s="63"/>
      <c r="BA1707" s="63"/>
      <c r="BB1707" s="63"/>
      <c r="BC1707" s="63"/>
      <c r="BD1707" s="63"/>
      <c r="BE1707" s="63"/>
      <c r="BF1707" s="63"/>
      <c r="BG1707" s="63"/>
      <c r="BH1707" s="63"/>
      <c r="BI1707" s="63"/>
      <c r="BJ1707" s="63"/>
      <c r="BK1707" s="63"/>
      <c r="BL1707" s="63"/>
      <c r="BM1707" s="63"/>
      <c r="BN1707" s="63"/>
      <c r="BO1707" s="63"/>
      <c r="BR1707" s="63"/>
      <c r="BS1707" s="63"/>
      <c r="BT1707" s="63"/>
      <c r="BU1707" s="63"/>
      <c r="BV1707" s="63"/>
      <c r="BW1707" s="63"/>
      <c r="BX1707" s="63"/>
      <c r="BY1707" s="63"/>
      <c r="BZ1707" s="63"/>
      <c r="CA1707" s="63"/>
      <c r="CB1707" s="63"/>
      <c r="CC1707" s="63"/>
    </row>
    <row r="1708" spans="1:81" x14ac:dyDescent="0.35">
      <c r="A1708" s="97"/>
      <c r="B1708" s="82"/>
      <c r="C1708" s="82"/>
      <c r="D1708" s="82"/>
      <c r="E1708" s="82"/>
      <c r="F1708" s="63"/>
      <c r="G1708" s="63"/>
      <c r="H1708" s="63"/>
      <c r="I1708" s="63"/>
      <c r="J1708" s="63"/>
      <c r="K1708" s="63"/>
      <c r="L1708" s="63"/>
      <c r="M1708" s="63"/>
      <c r="N1708" s="63"/>
      <c r="O1708" s="63"/>
      <c r="P1708" s="63"/>
      <c r="Q1708" s="63"/>
      <c r="R1708" s="63"/>
      <c r="S1708" s="63"/>
      <c r="T1708" s="63"/>
      <c r="U1708" s="63"/>
      <c r="X1708" s="63"/>
      <c r="Y1708" s="63"/>
      <c r="Z1708" s="63"/>
      <c r="AA1708" s="63"/>
      <c r="AB1708" s="63"/>
      <c r="AC1708" s="63"/>
      <c r="AD1708" s="63"/>
      <c r="AE1708" s="110"/>
      <c r="AF1708" s="63"/>
      <c r="AG1708" s="63"/>
      <c r="AH1708" s="63"/>
      <c r="AI1708" s="63"/>
      <c r="AJ1708" s="63"/>
      <c r="AK1708" s="63"/>
      <c r="AL1708" s="63"/>
      <c r="AM1708" s="63"/>
      <c r="AN1708" s="63"/>
      <c r="AO1708" s="63"/>
      <c r="AP1708" s="63"/>
      <c r="AQ1708" s="63"/>
      <c r="AT1708" s="63"/>
      <c r="AU1708" s="63"/>
      <c r="AV1708" s="63"/>
      <c r="AW1708" s="63"/>
      <c r="AX1708" s="63"/>
      <c r="AY1708" s="63"/>
      <c r="AZ1708" s="63"/>
      <c r="BA1708" s="63"/>
      <c r="BB1708" s="63"/>
      <c r="BC1708" s="63"/>
      <c r="BD1708" s="63"/>
      <c r="BE1708" s="63"/>
      <c r="BF1708" s="63"/>
      <c r="BG1708" s="63"/>
      <c r="BH1708" s="63"/>
      <c r="BI1708" s="63"/>
      <c r="BJ1708" s="63"/>
      <c r="BK1708" s="63"/>
      <c r="BL1708" s="63"/>
      <c r="BM1708" s="63"/>
      <c r="BN1708" s="63"/>
      <c r="BO1708" s="63"/>
      <c r="BR1708" s="63"/>
      <c r="BS1708" s="63"/>
      <c r="BT1708" s="63"/>
      <c r="BU1708" s="63"/>
      <c r="BV1708" s="63"/>
      <c r="BW1708" s="63"/>
      <c r="BX1708" s="63"/>
      <c r="BY1708" s="63"/>
      <c r="BZ1708" s="63"/>
      <c r="CA1708" s="63"/>
      <c r="CB1708" s="63"/>
      <c r="CC1708" s="63"/>
    </row>
    <row r="1709" spans="1:81" x14ac:dyDescent="0.35">
      <c r="A1709" s="97"/>
      <c r="B1709" s="82"/>
      <c r="C1709" s="82"/>
      <c r="D1709" s="82"/>
      <c r="E1709" s="82"/>
      <c r="F1709" s="63"/>
      <c r="G1709" s="63"/>
      <c r="H1709" s="63"/>
      <c r="I1709" s="63"/>
      <c r="J1709" s="63"/>
      <c r="K1709" s="63"/>
      <c r="L1709" s="63"/>
      <c r="M1709" s="63"/>
      <c r="N1709" s="63"/>
      <c r="O1709" s="63"/>
      <c r="P1709" s="63"/>
      <c r="Q1709" s="63"/>
      <c r="R1709" s="63"/>
      <c r="S1709" s="63"/>
      <c r="T1709" s="63"/>
      <c r="U1709" s="63"/>
      <c r="X1709" s="63"/>
      <c r="Y1709" s="63"/>
      <c r="Z1709" s="63"/>
      <c r="AA1709" s="63"/>
      <c r="AB1709" s="63"/>
      <c r="AC1709" s="63"/>
      <c r="AD1709" s="63"/>
      <c r="AE1709" s="110"/>
      <c r="AF1709" s="63"/>
      <c r="AG1709" s="63"/>
      <c r="AH1709" s="63"/>
      <c r="AI1709" s="63"/>
      <c r="AJ1709" s="63"/>
      <c r="AK1709" s="63"/>
      <c r="AL1709" s="63"/>
      <c r="AM1709" s="63"/>
      <c r="AN1709" s="63"/>
      <c r="AO1709" s="63"/>
      <c r="AP1709" s="63"/>
      <c r="AQ1709" s="63"/>
      <c r="AT1709" s="63"/>
      <c r="AU1709" s="63"/>
      <c r="AV1709" s="63"/>
      <c r="AW1709" s="63"/>
      <c r="AX1709" s="63"/>
      <c r="AY1709" s="63"/>
      <c r="AZ1709" s="63"/>
      <c r="BA1709" s="63"/>
      <c r="BB1709" s="63"/>
      <c r="BC1709" s="63"/>
      <c r="BD1709" s="63"/>
      <c r="BE1709" s="63"/>
      <c r="BF1709" s="63"/>
      <c r="BG1709" s="63"/>
      <c r="BH1709" s="63"/>
      <c r="BI1709" s="63"/>
      <c r="BJ1709" s="63"/>
      <c r="BK1709" s="63"/>
      <c r="BL1709" s="63"/>
      <c r="BM1709" s="63"/>
      <c r="BN1709" s="63"/>
      <c r="BO1709" s="63"/>
      <c r="BR1709" s="63"/>
      <c r="BS1709" s="63"/>
      <c r="BT1709" s="63"/>
      <c r="BU1709" s="63"/>
      <c r="BV1709" s="63"/>
      <c r="BW1709" s="63"/>
      <c r="BX1709" s="63"/>
      <c r="BY1709" s="63"/>
      <c r="BZ1709" s="63"/>
      <c r="CA1709" s="63"/>
      <c r="CB1709" s="63"/>
      <c r="CC1709" s="63"/>
    </row>
    <row r="1710" spans="1:81" x14ac:dyDescent="0.35">
      <c r="A1710" s="97"/>
      <c r="B1710" s="82"/>
      <c r="C1710" s="82"/>
      <c r="D1710" s="82"/>
      <c r="E1710" s="82"/>
      <c r="F1710" s="63"/>
      <c r="G1710" s="63"/>
      <c r="H1710" s="63"/>
      <c r="I1710" s="63"/>
      <c r="J1710" s="63"/>
      <c r="K1710" s="63"/>
      <c r="L1710" s="63"/>
      <c r="M1710" s="63"/>
      <c r="N1710" s="63"/>
      <c r="O1710" s="63"/>
      <c r="P1710" s="63"/>
      <c r="Q1710" s="63"/>
      <c r="R1710" s="63"/>
      <c r="S1710" s="63"/>
      <c r="T1710" s="63"/>
      <c r="U1710" s="63"/>
      <c r="X1710" s="63"/>
      <c r="Y1710" s="63"/>
      <c r="Z1710" s="63"/>
      <c r="AA1710" s="63"/>
      <c r="AB1710" s="63"/>
      <c r="AC1710" s="63"/>
      <c r="AD1710" s="63"/>
      <c r="AE1710" s="110"/>
      <c r="AF1710" s="63"/>
      <c r="AG1710" s="63"/>
      <c r="AH1710" s="63"/>
      <c r="AI1710" s="63"/>
      <c r="AJ1710" s="63"/>
      <c r="AK1710" s="63"/>
      <c r="AL1710" s="63"/>
      <c r="AM1710" s="63"/>
      <c r="AN1710" s="63"/>
      <c r="AO1710" s="63"/>
      <c r="AP1710" s="63"/>
      <c r="AQ1710" s="63"/>
      <c r="AT1710" s="63"/>
      <c r="AU1710" s="63"/>
      <c r="AV1710" s="63"/>
      <c r="AW1710" s="63"/>
      <c r="AX1710" s="63"/>
      <c r="AY1710" s="63"/>
      <c r="AZ1710" s="63"/>
      <c r="BA1710" s="63"/>
      <c r="BB1710" s="63"/>
      <c r="BC1710" s="63"/>
      <c r="BD1710" s="63"/>
      <c r="BE1710" s="63"/>
      <c r="BF1710" s="63"/>
      <c r="BG1710" s="63"/>
      <c r="BH1710" s="63"/>
      <c r="BI1710" s="63"/>
      <c r="BJ1710" s="63"/>
      <c r="BK1710" s="63"/>
      <c r="BL1710" s="63"/>
      <c r="BM1710" s="63"/>
      <c r="BN1710" s="63"/>
      <c r="BO1710" s="63"/>
      <c r="BR1710" s="63"/>
      <c r="BS1710" s="63"/>
      <c r="BT1710" s="63"/>
      <c r="BU1710" s="63"/>
      <c r="BV1710" s="63"/>
      <c r="BW1710" s="63"/>
      <c r="BX1710" s="63"/>
      <c r="BY1710" s="63"/>
      <c r="BZ1710" s="63"/>
      <c r="CA1710" s="63"/>
      <c r="CB1710" s="63"/>
      <c r="CC1710" s="63"/>
    </row>
    <row r="1711" spans="1:81" x14ac:dyDescent="0.35">
      <c r="A1711" s="97"/>
      <c r="B1711" s="82"/>
      <c r="C1711" s="82"/>
      <c r="D1711" s="82"/>
      <c r="E1711" s="82"/>
      <c r="F1711" s="63"/>
      <c r="G1711" s="63"/>
      <c r="H1711" s="63"/>
      <c r="I1711" s="63"/>
      <c r="J1711" s="63"/>
      <c r="K1711" s="63"/>
      <c r="L1711" s="63"/>
      <c r="M1711" s="63"/>
      <c r="N1711" s="63"/>
      <c r="O1711" s="63"/>
      <c r="P1711" s="63"/>
      <c r="Q1711" s="63"/>
      <c r="R1711" s="63"/>
      <c r="S1711" s="63"/>
      <c r="T1711" s="63"/>
      <c r="U1711" s="63"/>
      <c r="X1711" s="63"/>
      <c r="Y1711" s="63"/>
      <c r="Z1711" s="63"/>
      <c r="AA1711" s="63"/>
      <c r="AB1711" s="63"/>
      <c r="AC1711" s="63"/>
      <c r="AD1711" s="63"/>
      <c r="AE1711" s="110"/>
      <c r="AF1711" s="63"/>
      <c r="AG1711" s="63"/>
      <c r="AH1711" s="63"/>
      <c r="AI1711" s="63"/>
      <c r="AJ1711" s="63"/>
      <c r="AK1711" s="63"/>
      <c r="AL1711" s="63"/>
      <c r="AM1711" s="63"/>
      <c r="AN1711" s="63"/>
      <c r="AO1711" s="63"/>
      <c r="AP1711" s="63"/>
      <c r="AQ1711" s="63"/>
      <c r="AT1711" s="63"/>
      <c r="AU1711" s="63"/>
      <c r="AV1711" s="63"/>
      <c r="AW1711" s="63"/>
      <c r="AX1711" s="63"/>
      <c r="AY1711" s="63"/>
      <c r="AZ1711" s="63"/>
      <c r="BA1711" s="63"/>
      <c r="BB1711" s="63"/>
      <c r="BC1711" s="63"/>
      <c r="BD1711" s="63"/>
      <c r="BE1711" s="63"/>
      <c r="BF1711" s="63"/>
      <c r="BG1711" s="63"/>
      <c r="BH1711" s="63"/>
      <c r="BI1711" s="63"/>
      <c r="BJ1711" s="63"/>
      <c r="BK1711" s="63"/>
      <c r="BL1711" s="63"/>
      <c r="BM1711" s="63"/>
      <c r="BN1711" s="63"/>
      <c r="BO1711" s="63"/>
      <c r="BR1711" s="63"/>
      <c r="BS1711" s="63"/>
      <c r="BT1711" s="63"/>
      <c r="BU1711" s="63"/>
      <c r="BV1711" s="63"/>
      <c r="BW1711" s="63"/>
      <c r="BX1711" s="63"/>
      <c r="BY1711" s="63"/>
      <c r="BZ1711" s="63"/>
      <c r="CA1711" s="63"/>
      <c r="CB1711" s="63"/>
      <c r="CC1711" s="63"/>
    </row>
    <row r="1712" spans="1:81" x14ac:dyDescent="0.35">
      <c r="A1712" s="97"/>
      <c r="B1712" s="82"/>
      <c r="C1712" s="82"/>
      <c r="D1712" s="82"/>
      <c r="E1712" s="82"/>
      <c r="F1712" s="63"/>
      <c r="G1712" s="63"/>
      <c r="H1712" s="63"/>
      <c r="I1712" s="63"/>
      <c r="J1712" s="63"/>
      <c r="K1712" s="63"/>
      <c r="L1712" s="63"/>
      <c r="M1712" s="63"/>
      <c r="N1712" s="63"/>
      <c r="O1712" s="63"/>
      <c r="P1712" s="63"/>
      <c r="Q1712" s="63"/>
      <c r="R1712" s="63"/>
      <c r="S1712" s="63"/>
      <c r="T1712" s="63"/>
      <c r="U1712" s="63"/>
      <c r="X1712" s="63"/>
      <c r="Y1712" s="63"/>
      <c r="Z1712" s="63"/>
      <c r="AA1712" s="63"/>
      <c r="AB1712" s="63"/>
      <c r="AC1712" s="63"/>
      <c r="AD1712" s="63"/>
      <c r="AE1712" s="110"/>
      <c r="AF1712" s="63"/>
      <c r="AG1712" s="63"/>
      <c r="AH1712" s="63"/>
      <c r="AI1712" s="63"/>
      <c r="AJ1712" s="63"/>
      <c r="AK1712" s="63"/>
      <c r="AL1712" s="63"/>
      <c r="AM1712" s="63"/>
      <c r="AN1712" s="63"/>
      <c r="AO1712" s="63"/>
      <c r="AP1712" s="63"/>
      <c r="AQ1712" s="63"/>
      <c r="AT1712" s="63"/>
      <c r="AU1712" s="63"/>
      <c r="AV1712" s="63"/>
      <c r="AW1712" s="63"/>
      <c r="AX1712" s="63"/>
      <c r="AY1712" s="63"/>
      <c r="AZ1712" s="63"/>
      <c r="BA1712" s="63"/>
      <c r="BB1712" s="63"/>
      <c r="BC1712" s="63"/>
      <c r="BD1712" s="63"/>
      <c r="BE1712" s="63"/>
      <c r="BF1712" s="63"/>
      <c r="BG1712" s="63"/>
      <c r="BH1712" s="63"/>
      <c r="BI1712" s="63"/>
      <c r="BJ1712" s="63"/>
      <c r="BK1712" s="63"/>
      <c r="BL1712" s="63"/>
      <c r="BM1712" s="63"/>
      <c r="BN1712" s="63"/>
      <c r="BO1712" s="63"/>
      <c r="BR1712" s="63"/>
      <c r="BS1712" s="63"/>
      <c r="BT1712" s="63"/>
      <c r="BU1712" s="63"/>
      <c r="BV1712" s="63"/>
      <c r="BW1712" s="63"/>
      <c r="BX1712" s="63"/>
      <c r="BY1712" s="63"/>
      <c r="BZ1712" s="63"/>
      <c r="CA1712" s="63"/>
      <c r="CB1712" s="63"/>
      <c r="CC1712" s="63"/>
    </row>
    <row r="1713" spans="1:81" x14ac:dyDescent="0.35">
      <c r="A1713" s="97"/>
      <c r="B1713" s="82"/>
      <c r="C1713" s="82"/>
      <c r="D1713" s="82"/>
      <c r="E1713" s="82"/>
      <c r="F1713" s="63"/>
      <c r="G1713" s="63"/>
      <c r="H1713" s="63"/>
      <c r="I1713" s="63"/>
      <c r="J1713" s="63"/>
      <c r="K1713" s="63"/>
      <c r="L1713" s="63"/>
      <c r="M1713" s="63"/>
      <c r="N1713" s="63"/>
      <c r="O1713" s="63"/>
      <c r="P1713" s="63"/>
      <c r="Q1713" s="63"/>
      <c r="R1713" s="63"/>
      <c r="S1713" s="63"/>
      <c r="T1713" s="63"/>
      <c r="U1713" s="63"/>
      <c r="X1713" s="63"/>
      <c r="Y1713" s="63"/>
      <c r="Z1713" s="63"/>
      <c r="AA1713" s="63"/>
      <c r="AB1713" s="63"/>
      <c r="AC1713" s="63"/>
      <c r="AD1713" s="63"/>
      <c r="AE1713" s="110"/>
      <c r="AF1713" s="63"/>
      <c r="AG1713" s="63"/>
      <c r="AH1713" s="63"/>
      <c r="AI1713" s="63"/>
      <c r="AJ1713" s="63"/>
      <c r="AK1713" s="63"/>
      <c r="AL1713" s="63"/>
      <c r="AM1713" s="63"/>
      <c r="AN1713" s="63"/>
      <c r="AO1713" s="63"/>
      <c r="AP1713" s="63"/>
      <c r="AQ1713" s="63"/>
      <c r="AT1713" s="63"/>
      <c r="AU1713" s="63"/>
      <c r="AV1713" s="63"/>
      <c r="AW1713" s="63"/>
      <c r="AX1713" s="63"/>
      <c r="AY1713" s="63"/>
      <c r="AZ1713" s="63"/>
      <c r="BA1713" s="63"/>
      <c r="BB1713" s="63"/>
      <c r="BC1713" s="63"/>
      <c r="BD1713" s="63"/>
      <c r="BE1713" s="63"/>
      <c r="BF1713" s="63"/>
      <c r="BG1713" s="63"/>
      <c r="BH1713" s="63"/>
      <c r="BI1713" s="63"/>
      <c r="BJ1713" s="63"/>
      <c r="BK1713" s="63"/>
      <c r="BL1713" s="63"/>
      <c r="BM1713" s="63"/>
      <c r="BN1713" s="63"/>
      <c r="BO1713" s="63"/>
      <c r="BR1713" s="63"/>
      <c r="BS1713" s="63"/>
      <c r="BT1713" s="63"/>
      <c r="BU1713" s="63"/>
      <c r="BV1713" s="63"/>
      <c r="BW1713" s="63"/>
      <c r="BX1713" s="63"/>
      <c r="BY1713" s="63"/>
      <c r="BZ1713" s="63"/>
      <c r="CA1713" s="63"/>
      <c r="CB1713" s="63"/>
      <c r="CC1713" s="63"/>
    </row>
    <row r="1714" spans="1:81" x14ac:dyDescent="0.35">
      <c r="A1714" s="97"/>
      <c r="B1714" s="82"/>
      <c r="C1714" s="82"/>
      <c r="D1714" s="82"/>
      <c r="E1714" s="82"/>
      <c r="F1714" s="63"/>
      <c r="G1714" s="63"/>
      <c r="H1714" s="63"/>
      <c r="I1714" s="63"/>
      <c r="J1714" s="63"/>
      <c r="K1714" s="63"/>
      <c r="L1714" s="63"/>
      <c r="M1714" s="63"/>
      <c r="N1714" s="63"/>
      <c r="O1714" s="63"/>
      <c r="P1714" s="63"/>
      <c r="Q1714" s="63"/>
      <c r="R1714" s="63"/>
      <c r="S1714" s="63"/>
      <c r="T1714" s="63"/>
      <c r="U1714" s="63"/>
      <c r="X1714" s="63"/>
      <c r="Y1714" s="63"/>
      <c r="Z1714" s="63"/>
      <c r="AA1714" s="63"/>
      <c r="AB1714" s="63"/>
      <c r="AC1714" s="63"/>
      <c r="AD1714" s="63"/>
      <c r="AE1714" s="110"/>
      <c r="AF1714" s="63"/>
      <c r="AG1714" s="63"/>
      <c r="AH1714" s="63"/>
      <c r="AI1714" s="63"/>
      <c r="AJ1714" s="63"/>
      <c r="AK1714" s="63"/>
      <c r="AL1714" s="63"/>
      <c r="AM1714" s="63"/>
      <c r="AN1714" s="63"/>
      <c r="AO1714" s="63"/>
      <c r="AP1714" s="63"/>
      <c r="AQ1714" s="63"/>
      <c r="AT1714" s="63"/>
      <c r="AU1714" s="63"/>
      <c r="AV1714" s="63"/>
      <c r="AW1714" s="63"/>
      <c r="AX1714" s="63"/>
      <c r="AY1714" s="63"/>
      <c r="AZ1714" s="63"/>
      <c r="BA1714" s="63"/>
      <c r="BB1714" s="63"/>
      <c r="BC1714" s="63"/>
      <c r="BD1714" s="63"/>
      <c r="BE1714" s="63"/>
      <c r="BF1714" s="63"/>
      <c r="BG1714" s="63"/>
      <c r="BH1714" s="63"/>
      <c r="BI1714" s="63"/>
      <c r="BJ1714" s="63"/>
      <c r="BK1714" s="63"/>
      <c r="BL1714" s="63"/>
      <c r="BM1714" s="63"/>
      <c r="BN1714" s="63"/>
      <c r="BO1714" s="63"/>
      <c r="BR1714" s="63"/>
      <c r="BS1714" s="63"/>
      <c r="BT1714" s="63"/>
      <c r="BU1714" s="63"/>
      <c r="BV1714" s="63"/>
      <c r="BW1714" s="63"/>
      <c r="BX1714" s="63"/>
      <c r="BY1714" s="63"/>
      <c r="BZ1714" s="63"/>
      <c r="CA1714" s="63"/>
      <c r="CB1714" s="63"/>
      <c r="CC1714" s="63"/>
    </row>
    <row r="1715" spans="1:81" x14ac:dyDescent="0.35">
      <c r="A1715" s="97"/>
      <c r="B1715" s="82"/>
      <c r="C1715" s="82"/>
      <c r="D1715" s="82"/>
      <c r="E1715" s="82"/>
      <c r="F1715" s="63"/>
      <c r="G1715" s="63"/>
      <c r="H1715" s="63"/>
      <c r="I1715" s="63"/>
      <c r="J1715" s="63"/>
      <c r="K1715" s="63"/>
      <c r="L1715" s="63"/>
      <c r="M1715" s="63"/>
      <c r="N1715" s="63"/>
      <c r="O1715" s="63"/>
      <c r="P1715" s="63"/>
      <c r="Q1715" s="63"/>
      <c r="R1715" s="63"/>
      <c r="S1715" s="63"/>
      <c r="T1715" s="63"/>
      <c r="U1715" s="63"/>
      <c r="X1715" s="63"/>
      <c r="Y1715" s="63"/>
      <c r="Z1715" s="63"/>
      <c r="AA1715" s="63"/>
      <c r="AB1715" s="63"/>
      <c r="AC1715" s="63"/>
      <c r="AD1715" s="63"/>
      <c r="AE1715" s="110"/>
      <c r="AF1715" s="63"/>
      <c r="AG1715" s="63"/>
      <c r="AH1715" s="63"/>
      <c r="AI1715" s="63"/>
      <c r="AJ1715" s="63"/>
      <c r="AK1715" s="63"/>
      <c r="AL1715" s="63"/>
      <c r="AM1715" s="63"/>
      <c r="AN1715" s="63"/>
      <c r="AO1715" s="63"/>
      <c r="AP1715" s="63"/>
      <c r="AQ1715" s="63"/>
      <c r="AT1715" s="63"/>
      <c r="AU1715" s="63"/>
      <c r="AV1715" s="63"/>
      <c r="AW1715" s="63"/>
      <c r="AX1715" s="63"/>
      <c r="AY1715" s="63"/>
      <c r="AZ1715" s="63"/>
      <c r="BA1715" s="63"/>
      <c r="BB1715" s="63"/>
      <c r="BC1715" s="63"/>
      <c r="BD1715" s="63"/>
      <c r="BE1715" s="63"/>
      <c r="BF1715" s="63"/>
      <c r="BG1715" s="63"/>
      <c r="BH1715" s="63"/>
      <c r="BI1715" s="63"/>
      <c r="BJ1715" s="63"/>
      <c r="BK1715" s="63"/>
      <c r="BL1715" s="63"/>
      <c r="BM1715" s="63"/>
      <c r="BN1715" s="63"/>
      <c r="BO1715" s="63"/>
      <c r="BR1715" s="63"/>
      <c r="BS1715" s="63"/>
      <c r="BT1715" s="63"/>
      <c r="BU1715" s="63"/>
      <c r="BV1715" s="63"/>
      <c r="BW1715" s="63"/>
      <c r="BX1715" s="63"/>
      <c r="BY1715" s="63"/>
      <c r="BZ1715" s="63"/>
      <c r="CA1715" s="63"/>
      <c r="CB1715" s="63"/>
      <c r="CC1715" s="63"/>
    </row>
    <row r="1716" spans="1:81" x14ac:dyDescent="0.35">
      <c r="A1716" s="97"/>
      <c r="B1716" s="82"/>
      <c r="C1716" s="82"/>
      <c r="D1716" s="82"/>
      <c r="E1716" s="82"/>
      <c r="F1716" s="63"/>
      <c r="G1716" s="63"/>
      <c r="H1716" s="63"/>
      <c r="I1716" s="63"/>
      <c r="J1716" s="63"/>
      <c r="K1716" s="63"/>
      <c r="L1716" s="63"/>
      <c r="M1716" s="63"/>
      <c r="N1716" s="63"/>
      <c r="O1716" s="63"/>
      <c r="P1716" s="63"/>
      <c r="Q1716" s="63"/>
      <c r="R1716" s="63"/>
      <c r="S1716" s="63"/>
      <c r="T1716" s="63"/>
      <c r="U1716" s="63"/>
      <c r="X1716" s="63"/>
      <c r="Y1716" s="63"/>
      <c r="Z1716" s="63"/>
      <c r="AA1716" s="63"/>
      <c r="AB1716" s="63"/>
      <c r="AC1716" s="63"/>
      <c r="AD1716" s="63"/>
      <c r="AE1716" s="110"/>
      <c r="AF1716" s="63"/>
      <c r="AG1716" s="63"/>
      <c r="AH1716" s="63"/>
      <c r="AI1716" s="63"/>
      <c r="AJ1716" s="63"/>
      <c r="AK1716" s="63"/>
      <c r="AL1716" s="63"/>
      <c r="AM1716" s="63"/>
      <c r="AN1716" s="63"/>
      <c r="AO1716" s="63"/>
      <c r="AP1716" s="63"/>
      <c r="AQ1716" s="63"/>
      <c r="AT1716" s="63"/>
      <c r="AU1716" s="63"/>
      <c r="AV1716" s="63"/>
      <c r="AW1716" s="63"/>
      <c r="AX1716" s="63"/>
      <c r="AY1716" s="63"/>
      <c r="AZ1716" s="63"/>
      <c r="BA1716" s="63"/>
      <c r="BB1716" s="63"/>
      <c r="BC1716" s="63"/>
      <c r="BD1716" s="63"/>
      <c r="BE1716" s="63"/>
      <c r="BF1716" s="63"/>
      <c r="BG1716" s="63"/>
      <c r="BH1716" s="63"/>
      <c r="BI1716" s="63"/>
      <c r="BJ1716" s="63"/>
      <c r="BK1716" s="63"/>
      <c r="BL1716" s="63"/>
      <c r="BM1716" s="63"/>
      <c r="BN1716" s="63"/>
      <c r="BO1716" s="63"/>
      <c r="BR1716" s="63"/>
      <c r="BS1716" s="63"/>
      <c r="BT1716" s="63"/>
      <c r="BU1716" s="63"/>
      <c r="BV1716" s="63"/>
      <c r="BW1716" s="63"/>
      <c r="BX1716" s="63"/>
      <c r="BY1716" s="63"/>
      <c r="BZ1716" s="63"/>
      <c r="CA1716" s="63"/>
      <c r="CB1716" s="63"/>
      <c r="CC1716" s="63"/>
    </row>
    <row r="1717" spans="1:81" x14ac:dyDescent="0.35">
      <c r="A1717" s="97"/>
      <c r="B1717" s="82"/>
      <c r="C1717" s="82"/>
      <c r="D1717" s="82"/>
      <c r="E1717" s="82"/>
      <c r="F1717" s="63"/>
      <c r="G1717" s="63"/>
      <c r="H1717" s="63"/>
      <c r="I1717" s="63"/>
      <c r="J1717" s="63"/>
      <c r="K1717" s="63"/>
      <c r="L1717" s="63"/>
      <c r="M1717" s="63"/>
      <c r="N1717" s="63"/>
      <c r="O1717" s="63"/>
      <c r="P1717" s="63"/>
      <c r="Q1717" s="63"/>
      <c r="R1717" s="63"/>
      <c r="S1717" s="63"/>
      <c r="T1717" s="63"/>
      <c r="U1717" s="63"/>
      <c r="X1717" s="63"/>
      <c r="Y1717" s="63"/>
      <c r="Z1717" s="63"/>
      <c r="AA1717" s="63"/>
      <c r="AB1717" s="63"/>
      <c r="AC1717" s="63"/>
      <c r="AD1717" s="63"/>
      <c r="AE1717" s="110"/>
      <c r="AF1717" s="63"/>
      <c r="AG1717" s="63"/>
      <c r="AH1717" s="63"/>
      <c r="AI1717" s="63"/>
      <c r="AJ1717" s="63"/>
      <c r="AK1717" s="63"/>
      <c r="AL1717" s="63"/>
      <c r="AM1717" s="63"/>
      <c r="AN1717" s="63"/>
      <c r="AO1717" s="63"/>
      <c r="AP1717" s="63"/>
      <c r="AQ1717" s="63"/>
      <c r="AT1717" s="63"/>
      <c r="AU1717" s="63"/>
      <c r="AV1717" s="63"/>
      <c r="AW1717" s="63"/>
      <c r="AX1717" s="63"/>
      <c r="AY1717" s="63"/>
      <c r="AZ1717" s="63"/>
      <c r="BA1717" s="63"/>
      <c r="BB1717" s="63"/>
      <c r="BC1717" s="63"/>
      <c r="BD1717" s="63"/>
      <c r="BE1717" s="63"/>
      <c r="BF1717" s="63"/>
      <c r="BG1717" s="63"/>
      <c r="BH1717" s="63"/>
      <c r="BI1717" s="63"/>
      <c r="BJ1717" s="63"/>
      <c r="BK1717" s="63"/>
      <c r="BL1717" s="63"/>
      <c r="BM1717" s="63"/>
      <c r="BN1717" s="63"/>
      <c r="BO1717" s="63"/>
      <c r="BR1717" s="63"/>
      <c r="BS1717" s="63"/>
      <c r="BT1717" s="63"/>
      <c r="BU1717" s="63"/>
      <c r="BV1717" s="63"/>
      <c r="BW1717" s="63"/>
      <c r="BX1717" s="63"/>
      <c r="BY1717" s="63"/>
      <c r="BZ1717" s="63"/>
      <c r="CA1717" s="63"/>
      <c r="CB1717" s="63"/>
      <c r="CC1717" s="63"/>
    </row>
    <row r="1718" spans="1:81" x14ac:dyDescent="0.35">
      <c r="A1718" s="97"/>
      <c r="B1718" s="82"/>
      <c r="C1718" s="82"/>
      <c r="D1718" s="82"/>
      <c r="E1718" s="82"/>
      <c r="F1718" s="63"/>
      <c r="G1718" s="63"/>
      <c r="H1718" s="63"/>
      <c r="I1718" s="63"/>
      <c r="J1718" s="63"/>
      <c r="K1718" s="63"/>
      <c r="L1718" s="63"/>
      <c r="M1718" s="63"/>
      <c r="N1718" s="63"/>
      <c r="O1718" s="63"/>
      <c r="P1718" s="63"/>
      <c r="Q1718" s="63"/>
      <c r="R1718" s="63"/>
      <c r="S1718" s="63"/>
      <c r="T1718" s="63"/>
      <c r="U1718" s="63"/>
      <c r="X1718" s="63"/>
      <c r="Y1718" s="63"/>
      <c r="Z1718" s="63"/>
      <c r="AA1718" s="63"/>
      <c r="AB1718" s="63"/>
      <c r="AC1718" s="63"/>
      <c r="AD1718" s="63"/>
      <c r="AE1718" s="110"/>
      <c r="AF1718" s="63"/>
      <c r="AG1718" s="63"/>
      <c r="AH1718" s="63"/>
      <c r="AI1718" s="63"/>
      <c r="AJ1718" s="63"/>
      <c r="AK1718" s="63"/>
      <c r="AL1718" s="63"/>
      <c r="AM1718" s="63"/>
      <c r="AN1718" s="63"/>
      <c r="AO1718" s="63"/>
      <c r="AP1718" s="63"/>
      <c r="AQ1718" s="63"/>
      <c r="AT1718" s="63"/>
      <c r="AU1718" s="63"/>
      <c r="AV1718" s="63"/>
      <c r="AW1718" s="63"/>
      <c r="AX1718" s="63"/>
      <c r="AY1718" s="63"/>
      <c r="AZ1718" s="63"/>
      <c r="BA1718" s="63"/>
      <c r="BB1718" s="63"/>
      <c r="BC1718" s="63"/>
      <c r="BD1718" s="63"/>
      <c r="BE1718" s="63"/>
      <c r="BF1718" s="63"/>
      <c r="BG1718" s="63"/>
      <c r="BH1718" s="63"/>
      <c r="BI1718" s="63"/>
      <c r="BJ1718" s="63"/>
      <c r="BK1718" s="63"/>
      <c r="BL1718" s="63"/>
      <c r="BM1718" s="63"/>
      <c r="BN1718" s="63"/>
      <c r="BO1718" s="63"/>
      <c r="BR1718" s="63"/>
      <c r="BS1718" s="63"/>
      <c r="BT1718" s="63"/>
      <c r="BU1718" s="63"/>
      <c r="BV1718" s="63"/>
      <c r="BW1718" s="63"/>
      <c r="BX1718" s="63"/>
      <c r="BY1718" s="63"/>
      <c r="BZ1718" s="63"/>
      <c r="CA1718" s="63"/>
      <c r="CB1718" s="63"/>
      <c r="CC1718" s="63"/>
    </row>
    <row r="1719" spans="1:81" x14ac:dyDescent="0.35">
      <c r="A1719" s="97"/>
      <c r="B1719" s="82"/>
      <c r="C1719" s="82"/>
      <c r="D1719" s="82"/>
      <c r="E1719" s="82"/>
      <c r="F1719" s="63"/>
      <c r="G1719" s="63"/>
      <c r="H1719" s="63"/>
      <c r="I1719" s="63"/>
      <c r="J1719" s="63"/>
      <c r="K1719" s="63"/>
      <c r="L1719" s="63"/>
      <c r="M1719" s="63"/>
      <c r="N1719" s="63"/>
      <c r="O1719" s="63"/>
      <c r="P1719" s="63"/>
      <c r="Q1719" s="63"/>
      <c r="R1719" s="63"/>
      <c r="S1719" s="63"/>
      <c r="T1719" s="63"/>
      <c r="U1719" s="63"/>
      <c r="X1719" s="63"/>
      <c r="Y1719" s="63"/>
      <c r="Z1719" s="63"/>
      <c r="AA1719" s="63"/>
      <c r="AB1719" s="63"/>
      <c r="AC1719" s="63"/>
      <c r="AD1719" s="63"/>
      <c r="AE1719" s="110"/>
      <c r="AF1719" s="63"/>
      <c r="AG1719" s="63"/>
      <c r="AH1719" s="63"/>
      <c r="AI1719" s="63"/>
      <c r="AJ1719" s="63"/>
      <c r="AK1719" s="63"/>
      <c r="AL1719" s="63"/>
      <c r="AM1719" s="63"/>
      <c r="AN1719" s="63"/>
      <c r="AO1719" s="63"/>
      <c r="AP1719" s="63"/>
      <c r="AQ1719" s="63"/>
      <c r="AT1719" s="63"/>
      <c r="AU1719" s="63"/>
      <c r="AV1719" s="63"/>
      <c r="AW1719" s="63"/>
      <c r="AX1719" s="63"/>
      <c r="AY1719" s="63"/>
      <c r="AZ1719" s="63"/>
      <c r="BA1719" s="63"/>
      <c r="BB1719" s="63"/>
      <c r="BC1719" s="63"/>
      <c r="BD1719" s="63"/>
      <c r="BE1719" s="63"/>
      <c r="BF1719" s="63"/>
      <c r="BG1719" s="63"/>
      <c r="BH1719" s="63"/>
      <c r="BI1719" s="63"/>
      <c r="BJ1719" s="63"/>
      <c r="BK1719" s="63"/>
      <c r="BL1719" s="63"/>
      <c r="BM1719" s="63"/>
      <c r="BN1719" s="63"/>
      <c r="BO1719" s="63"/>
      <c r="BR1719" s="63"/>
      <c r="BS1719" s="63"/>
      <c r="BT1719" s="63"/>
      <c r="BU1719" s="63"/>
      <c r="BV1719" s="63"/>
      <c r="BW1719" s="63"/>
      <c r="BX1719" s="63"/>
      <c r="BY1719" s="63"/>
      <c r="BZ1719" s="63"/>
      <c r="CA1719" s="63"/>
      <c r="CB1719" s="63"/>
      <c r="CC1719" s="63"/>
    </row>
    <row r="1720" spans="1:81" x14ac:dyDescent="0.35">
      <c r="A1720" s="97"/>
      <c r="B1720" s="82"/>
      <c r="C1720" s="82"/>
      <c r="D1720" s="82"/>
      <c r="E1720" s="82"/>
      <c r="F1720" s="63"/>
      <c r="G1720" s="63"/>
      <c r="H1720" s="63"/>
      <c r="I1720" s="63"/>
      <c r="J1720" s="63"/>
      <c r="K1720" s="63"/>
      <c r="L1720" s="63"/>
      <c r="M1720" s="63"/>
      <c r="N1720" s="63"/>
      <c r="O1720" s="63"/>
      <c r="P1720" s="63"/>
      <c r="Q1720" s="63"/>
      <c r="R1720" s="63"/>
      <c r="S1720" s="63"/>
      <c r="T1720" s="63"/>
      <c r="U1720" s="63"/>
      <c r="X1720" s="63"/>
      <c r="Y1720" s="63"/>
      <c r="Z1720" s="63"/>
      <c r="AA1720" s="63"/>
      <c r="AB1720" s="63"/>
      <c r="AC1720" s="63"/>
      <c r="AD1720" s="63"/>
      <c r="AE1720" s="110"/>
      <c r="AF1720" s="63"/>
      <c r="AG1720" s="63"/>
      <c r="AH1720" s="63"/>
      <c r="AI1720" s="63"/>
      <c r="AJ1720" s="63"/>
      <c r="AK1720" s="63"/>
      <c r="AL1720" s="63"/>
      <c r="AM1720" s="63"/>
      <c r="AN1720" s="63"/>
      <c r="AO1720" s="63"/>
      <c r="AP1720" s="63"/>
      <c r="AQ1720" s="63"/>
      <c r="AT1720" s="63"/>
      <c r="AU1720" s="63"/>
      <c r="AV1720" s="63"/>
      <c r="AW1720" s="63"/>
      <c r="AX1720" s="63"/>
      <c r="AY1720" s="63"/>
      <c r="AZ1720" s="63"/>
      <c r="BA1720" s="63"/>
      <c r="BB1720" s="63"/>
      <c r="BC1720" s="63"/>
      <c r="BD1720" s="63"/>
      <c r="BE1720" s="63"/>
      <c r="BF1720" s="63"/>
      <c r="BG1720" s="63"/>
      <c r="BH1720" s="63"/>
      <c r="BI1720" s="63"/>
      <c r="BJ1720" s="63"/>
      <c r="BK1720" s="63"/>
      <c r="BL1720" s="63"/>
      <c r="BM1720" s="63"/>
      <c r="BN1720" s="63"/>
      <c r="BO1720" s="63"/>
      <c r="BR1720" s="63"/>
      <c r="BS1720" s="63"/>
      <c r="BT1720" s="63"/>
      <c r="BU1720" s="63"/>
      <c r="BV1720" s="63"/>
      <c r="BW1720" s="63"/>
      <c r="BX1720" s="63"/>
      <c r="BY1720" s="63"/>
      <c r="BZ1720" s="63"/>
      <c r="CA1720" s="63"/>
      <c r="CB1720" s="63"/>
      <c r="CC1720" s="63"/>
    </row>
    <row r="1721" spans="1:81" x14ac:dyDescent="0.35">
      <c r="A1721" s="97"/>
      <c r="B1721" s="82"/>
      <c r="C1721" s="82"/>
      <c r="D1721" s="82"/>
      <c r="E1721" s="82"/>
      <c r="F1721" s="63"/>
      <c r="G1721" s="63"/>
      <c r="H1721" s="63"/>
      <c r="I1721" s="63"/>
      <c r="J1721" s="63"/>
      <c r="K1721" s="63"/>
      <c r="L1721" s="63"/>
      <c r="M1721" s="63"/>
      <c r="N1721" s="63"/>
      <c r="O1721" s="63"/>
      <c r="P1721" s="63"/>
      <c r="Q1721" s="63"/>
      <c r="R1721" s="63"/>
      <c r="S1721" s="63"/>
      <c r="T1721" s="63"/>
      <c r="U1721" s="63"/>
      <c r="X1721" s="63"/>
      <c r="Y1721" s="63"/>
      <c r="Z1721" s="63"/>
      <c r="AA1721" s="63"/>
      <c r="AB1721" s="63"/>
      <c r="AC1721" s="63"/>
      <c r="AD1721" s="63"/>
      <c r="AE1721" s="110"/>
      <c r="AF1721" s="63"/>
      <c r="AG1721" s="63"/>
      <c r="AH1721" s="63"/>
      <c r="AI1721" s="63"/>
      <c r="AJ1721" s="63"/>
      <c r="AK1721" s="63"/>
      <c r="AL1721" s="63"/>
      <c r="AM1721" s="63"/>
      <c r="AN1721" s="63"/>
      <c r="AO1721" s="63"/>
      <c r="AP1721" s="63"/>
      <c r="AQ1721" s="63"/>
      <c r="AT1721" s="63"/>
      <c r="AU1721" s="63"/>
      <c r="AV1721" s="63"/>
      <c r="AW1721" s="63"/>
      <c r="AX1721" s="63"/>
      <c r="AY1721" s="63"/>
      <c r="AZ1721" s="63"/>
      <c r="BA1721" s="63"/>
      <c r="BB1721" s="63"/>
      <c r="BC1721" s="63"/>
      <c r="BD1721" s="63"/>
      <c r="BE1721" s="63"/>
      <c r="BF1721" s="63"/>
      <c r="BG1721" s="63"/>
      <c r="BH1721" s="63"/>
      <c r="BI1721" s="63"/>
      <c r="BJ1721" s="63"/>
      <c r="BK1721" s="63"/>
      <c r="BL1721" s="63"/>
      <c r="BM1721" s="63"/>
      <c r="BN1721" s="63"/>
      <c r="BO1721" s="63"/>
      <c r="BR1721" s="63"/>
      <c r="BS1721" s="63"/>
      <c r="BT1721" s="63"/>
      <c r="BU1721" s="63"/>
      <c r="BV1721" s="63"/>
      <c r="BW1721" s="63"/>
      <c r="BX1721" s="63"/>
      <c r="BY1721" s="63"/>
      <c r="BZ1721" s="63"/>
      <c r="CA1721" s="63"/>
      <c r="CB1721" s="63"/>
      <c r="CC1721" s="63"/>
    </row>
    <row r="1722" spans="1:81" x14ac:dyDescent="0.35">
      <c r="A1722" s="97"/>
      <c r="B1722" s="82"/>
      <c r="C1722" s="82"/>
      <c r="D1722" s="82"/>
      <c r="E1722" s="82"/>
      <c r="F1722" s="63"/>
      <c r="G1722" s="63"/>
      <c r="H1722" s="63"/>
      <c r="I1722" s="63"/>
      <c r="J1722" s="63"/>
      <c r="K1722" s="63"/>
      <c r="L1722" s="63"/>
      <c r="M1722" s="63"/>
      <c r="N1722" s="63"/>
      <c r="O1722" s="63"/>
      <c r="P1722" s="63"/>
      <c r="Q1722" s="63"/>
      <c r="R1722" s="63"/>
      <c r="S1722" s="63"/>
      <c r="T1722" s="63"/>
      <c r="U1722" s="63"/>
      <c r="X1722" s="63"/>
      <c r="Y1722" s="63"/>
      <c r="Z1722" s="63"/>
      <c r="AA1722" s="63"/>
      <c r="AB1722" s="63"/>
      <c r="AC1722" s="63"/>
      <c r="AD1722" s="63"/>
      <c r="AE1722" s="110"/>
      <c r="AF1722" s="63"/>
      <c r="AG1722" s="63"/>
      <c r="AH1722" s="63"/>
      <c r="AI1722" s="63"/>
      <c r="AJ1722" s="63"/>
      <c r="AK1722" s="63"/>
      <c r="AL1722" s="63"/>
      <c r="AM1722" s="63"/>
      <c r="AN1722" s="63"/>
      <c r="AO1722" s="63"/>
      <c r="AP1722" s="63"/>
      <c r="AQ1722" s="63"/>
      <c r="AT1722" s="63"/>
      <c r="AU1722" s="63"/>
      <c r="AV1722" s="63"/>
      <c r="AW1722" s="63"/>
      <c r="AX1722" s="63"/>
      <c r="AY1722" s="63"/>
      <c r="AZ1722" s="63"/>
      <c r="BA1722" s="63"/>
      <c r="BB1722" s="63"/>
      <c r="BC1722" s="63"/>
      <c r="BD1722" s="63"/>
      <c r="BE1722" s="63"/>
      <c r="BF1722" s="63"/>
      <c r="BG1722" s="63"/>
      <c r="BH1722" s="63"/>
      <c r="BI1722" s="63"/>
      <c r="BJ1722" s="63"/>
      <c r="BK1722" s="63"/>
      <c r="BL1722" s="63"/>
      <c r="BM1722" s="63"/>
      <c r="BN1722" s="63"/>
      <c r="BO1722" s="63"/>
      <c r="BR1722" s="63"/>
      <c r="BS1722" s="63"/>
      <c r="BT1722" s="63"/>
      <c r="BU1722" s="63"/>
      <c r="BV1722" s="63"/>
      <c r="BW1722" s="63"/>
      <c r="BX1722" s="63"/>
      <c r="BY1722" s="63"/>
      <c r="BZ1722" s="63"/>
      <c r="CA1722" s="63"/>
      <c r="CB1722" s="63"/>
      <c r="CC1722" s="63"/>
    </row>
    <row r="1723" spans="1:81" x14ac:dyDescent="0.35">
      <c r="A1723" s="97"/>
      <c r="B1723" s="82"/>
      <c r="C1723" s="82"/>
      <c r="D1723" s="82"/>
      <c r="E1723" s="82"/>
      <c r="F1723" s="63"/>
      <c r="G1723" s="63"/>
      <c r="H1723" s="63"/>
      <c r="I1723" s="63"/>
      <c r="J1723" s="63"/>
      <c r="K1723" s="63"/>
      <c r="L1723" s="63"/>
      <c r="M1723" s="63"/>
      <c r="N1723" s="63"/>
      <c r="O1723" s="63"/>
      <c r="P1723" s="63"/>
      <c r="Q1723" s="63"/>
      <c r="R1723" s="63"/>
      <c r="S1723" s="63"/>
      <c r="T1723" s="63"/>
      <c r="U1723" s="63"/>
      <c r="X1723" s="63"/>
      <c r="Y1723" s="63"/>
      <c r="Z1723" s="63"/>
      <c r="AA1723" s="63"/>
      <c r="AB1723" s="63"/>
      <c r="AC1723" s="63"/>
      <c r="AD1723" s="63"/>
      <c r="AE1723" s="110"/>
      <c r="AF1723" s="63"/>
      <c r="AG1723" s="63"/>
      <c r="AH1723" s="63"/>
      <c r="AI1723" s="63"/>
      <c r="AJ1723" s="63"/>
      <c r="AK1723" s="63"/>
      <c r="AL1723" s="63"/>
      <c r="AM1723" s="63"/>
      <c r="AN1723" s="63"/>
      <c r="AO1723" s="63"/>
      <c r="AP1723" s="63"/>
      <c r="AQ1723" s="63"/>
      <c r="AT1723" s="63"/>
      <c r="AU1723" s="63"/>
      <c r="AV1723" s="63"/>
      <c r="AW1723" s="63"/>
      <c r="AX1723" s="63"/>
      <c r="AY1723" s="63"/>
      <c r="AZ1723" s="63"/>
      <c r="BA1723" s="63"/>
      <c r="BB1723" s="63"/>
      <c r="BC1723" s="63"/>
      <c r="BD1723" s="63"/>
      <c r="BE1723" s="63"/>
      <c r="BF1723" s="63"/>
      <c r="BG1723" s="63"/>
      <c r="BH1723" s="63"/>
      <c r="BI1723" s="63"/>
      <c r="BJ1723" s="63"/>
      <c r="BK1723" s="63"/>
      <c r="BL1723" s="63"/>
      <c r="BM1723" s="63"/>
      <c r="BN1723" s="63"/>
      <c r="BO1723" s="63"/>
      <c r="BR1723" s="63"/>
      <c r="BS1723" s="63"/>
      <c r="BT1723" s="63"/>
      <c r="BU1723" s="63"/>
      <c r="BV1723" s="63"/>
      <c r="BW1723" s="63"/>
      <c r="BX1723" s="63"/>
      <c r="BY1723" s="63"/>
      <c r="BZ1723" s="63"/>
      <c r="CA1723" s="63"/>
      <c r="CB1723" s="63"/>
      <c r="CC1723" s="63"/>
    </row>
    <row r="1724" spans="1:81" x14ac:dyDescent="0.35">
      <c r="A1724" s="97"/>
      <c r="B1724" s="82"/>
      <c r="C1724" s="82"/>
      <c r="D1724" s="82"/>
      <c r="E1724" s="82"/>
      <c r="F1724" s="63"/>
      <c r="G1724" s="63"/>
      <c r="H1724" s="63"/>
      <c r="I1724" s="63"/>
      <c r="J1724" s="63"/>
      <c r="K1724" s="63"/>
      <c r="L1724" s="63"/>
      <c r="M1724" s="63"/>
      <c r="N1724" s="63"/>
      <c r="O1724" s="63"/>
      <c r="P1724" s="63"/>
      <c r="Q1724" s="63"/>
      <c r="R1724" s="63"/>
      <c r="S1724" s="63"/>
      <c r="T1724" s="63"/>
      <c r="U1724" s="63"/>
      <c r="X1724" s="63"/>
      <c r="Y1724" s="63"/>
      <c r="Z1724" s="63"/>
      <c r="AA1724" s="63"/>
      <c r="AB1724" s="63"/>
      <c r="AC1724" s="63"/>
      <c r="AD1724" s="63"/>
      <c r="AE1724" s="110"/>
      <c r="AF1724" s="63"/>
      <c r="AG1724" s="63"/>
      <c r="AH1724" s="63"/>
      <c r="AI1724" s="63"/>
      <c r="AJ1724" s="63"/>
      <c r="AK1724" s="63"/>
      <c r="AL1724" s="63"/>
      <c r="AM1724" s="63"/>
      <c r="AN1724" s="63"/>
      <c r="AO1724" s="63"/>
      <c r="AP1724" s="63"/>
      <c r="AQ1724" s="63"/>
      <c r="AT1724" s="63"/>
      <c r="AU1724" s="63"/>
      <c r="AV1724" s="63"/>
      <c r="AW1724" s="63"/>
      <c r="AX1724" s="63"/>
      <c r="AY1724" s="63"/>
      <c r="AZ1724" s="63"/>
      <c r="BA1724" s="63"/>
      <c r="BB1724" s="63"/>
      <c r="BC1724" s="63"/>
      <c r="BD1724" s="63"/>
      <c r="BE1724" s="63"/>
      <c r="BF1724" s="63"/>
      <c r="BG1724" s="63"/>
      <c r="BH1724" s="63"/>
      <c r="BI1724" s="63"/>
      <c r="BJ1724" s="63"/>
      <c r="BK1724" s="63"/>
      <c r="BL1724" s="63"/>
      <c r="BM1724" s="63"/>
      <c r="BN1724" s="63"/>
      <c r="BO1724" s="63"/>
      <c r="BR1724" s="63"/>
      <c r="BS1724" s="63"/>
      <c r="BT1724" s="63"/>
      <c r="BU1724" s="63"/>
      <c r="BV1724" s="63"/>
      <c r="BW1724" s="63"/>
      <c r="BX1724" s="63"/>
      <c r="BY1724" s="63"/>
      <c r="BZ1724" s="63"/>
      <c r="CA1724" s="63"/>
      <c r="CB1724" s="63"/>
      <c r="CC1724" s="63"/>
    </row>
    <row r="1725" spans="1:81" x14ac:dyDescent="0.35">
      <c r="A1725" s="97"/>
      <c r="B1725" s="82"/>
      <c r="C1725" s="82"/>
      <c r="D1725" s="82"/>
      <c r="E1725" s="82"/>
      <c r="F1725" s="63"/>
      <c r="G1725" s="63"/>
      <c r="H1725" s="63"/>
      <c r="I1725" s="63"/>
      <c r="J1725" s="63"/>
      <c r="K1725" s="63"/>
      <c r="L1725" s="63"/>
      <c r="M1725" s="63"/>
      <c r="N1725" s="63"/>
      <c r="O1725" s="63"/>
      <c r="P1725" s="63"/>
      <c r="Q1725" s="63"/>
      <c r="R1725" s="63"/>
      <c r="S1725" s="63"/>
      <c r="T1725" s="63"/>
      <c r="U1725" s="63"/>
      <c r="X1725" s="63"/>
      <c r="Y1725" s="63"/>
      <c r="Z1725" s="63"/>
      <c r="AA1725" s="63"/>
      <c r="AB1725" s="63"/>
      <c r="AC1725" s="63"/>
      <c r="AD1725" s="63"/>
      <c r="AE1725" s="110"/>
      <c r="AF1725" s="63"/>
      <c r="AG1725" s="63"/>
      <c r="AH1725" s="63"/>
      <c r="AI1725" s="63"/>
      <c r="AJ1725" s="63"/>
      <c r="AK1725" s="63"/>
      <c r="AL1725" s="63"/>
      <c r="AM1725" s="63"/>
      <c r="AN1725" s="63"/>
      <c r="AO1725" s="63"/>
      <c r="AP1725" s="63"/>
      <c r="AQ1725" s="63"/>
      <c r="AT1725" s="63"/>
      <c r="AU1725" s="63"/>
      <c r="AV1725" s="63"/>
      <c r="AW1725" s="63"/>
      <c r="AX1725" s="63"/>
      <c r="AY1725" s="63"/>
      <c r="AZ1725" s="63"/>
      <c r="BA1725" s="63"/>
      <c r="BB1725" s="63"/>
      <c r="BC1725" s="63"/>
      <c r="BD1725" s="63"/>
      <c r="BE1725" s="63"/>
      <c r="BF1725" s="63"/>
      <c r="BG1725" s="63"/>
      <c r="BH1725" s="63"/>
      <c r="BI1725" s="63"/>
      <c r="BJ1725" s="63"/>
      <c r="BK1725" s="63"/>
      <c r="BL1725" s="63"/>
      <c r="BM1725" s="63"/>
      <c r="BN1725" s="63"/>
      <c r="BO1725" s="63"/>
      <c r="BR1725" s="63"/>
      <c r="BS1725" s="63"/>
      <c r="BT1725" s="63"/>
      <c r="BU1725" s="63"/>
      <c r="BV1725" s="63"/>
      <c r="BW1725" s="63"/>
      <c r="BX1725" s="63"/>
      <c r="BY1725" s="63"/>
      <c r="BZ1725" s="63"/>
      <c r="CA1725" s="63"/>
      <c r="CB1725" s="63"/>
      <c r="CC1725" s="63"/>
    </row>
    <row r="1726" spans="1:81" x14ac:dyDescent="0.35">
      <c r="A1726" s="97"/>
      <c r="B1726" s="82"/>
      <c r="C1726" s="82"/>
      <c r="D1726" s="82"/>
      <c r="E1726" s="82"/>
      <c r="F1726" s="63"/>
      <c r="G1726" s="63"/>
      <c r="H1726" s="63"/>
      <c r="I1726" s="63"/>
      <c r="J1726" s="63"/>
      <c r="K1726" s="63"/>
      <c r="L1726" s="63"/>
      <c r="M1726" s="63"/>
      <c r="N1726" s="63"/>
      <c r="O1726" s="63"/>
      <c r="P1726" s="63"/>
      <c r="Q1726" s="63"/>
      <c r="R1726" s="63"/>
      <c r="S1726" s="63"/>
      <c r="T1726" s="63"/>
      <c r="U1726" s="63"/>
      <c r="X1726" s="63"/>
      <c r="Y1726" s="63"/>
      <c r="Z1726" s="63"/>
      <c r="AA1726" s="63"/>
      <c r="AB1726" s="63"/>
      <c r="AC1726" s="63"/>
      <c r="AD1726" s="63"/>
      <c r="AE1726" s="110"/>
      <c r="AF1726" s="63"/>
      <c r="AG1726" s="63"/>
      <c r="AH1726" s="63"/>
      <c r="AI1726" s="63"/>
      <c r="AJ1726" s="63"/>
      <c r="AK1726" s="63"/>
      <c r="AL1726" s="63"/>
      <c r="AM1726" s="63"/>
      <c r="AN1726" s="63"/>
      <c r="AO1726" s="63"/>
      <c r="AP1726" s="63"/>
      <c r="AQ1726" s="63"/>
      <c r="AT1726" s="63"/>
      <c r="AU1726" s="63"/>
      <c r="AV1726" s="63"/>
      <c r="AW1726" s="63"/>
      <c r="AX1726" s="63"/>
      <c r="AY1726" s="63"/>
      <c r="AZ1726" s="63"/>
      <c r="BA1726" s="63"/>
      <c r="BB1726" s="63"/>
      <c r="BC1726" s="63"/>
      <c r="BD1726" s="63"/>
      <c r="BE1726" s="63"/>
      <c r="BF1726" s="63"/>
      <c r="BG1726" s="63"/>
      <c r="BH1726" s="63"/>
      <c r="BI1726" s="63"/>
      <c r="BJ1726" s="63"/>
      <c r="BK1726" s="63"/>
      <c r="BL1726" s="63"/>
      <c r="BM1726" s="63"/>
      <c r="BN1726" s="63"/>
      <c r="BO1726" s="63"/>
      <c r="BR1726" s="63"/>
      <c r="BS1726" s="63"/>
      <c r="BT1726" s="63"/>
      <c r="BU1726" s="63"/>
      <c r="BV1726" s="63"/>
      <c r="BW1726" s="63"/>
      <c r="BX1726" s="63"/>
      <c r="BY1726" s="63"/>
      <c r="BZ1726" s="63"/>
      <c r="CA1726" s="63"/>
      <c r="CB1726" s="63"/>
      <c r="CC1726" s="63"/>
    </row>
    <row r="1727" spans="1:81" x14ac:dyDescent="0.35">
      <c r="A1727" s="97"/>
      <c r="B1727" s="82"/>
      <c r="C1727" s="82"/>
      <c r="D1727" s="82"/>
      <c r="E1727" s="82"/>
      <c r="F1727" s="63"/>
      <c r="G1727" s="63"/>
      <c r="H1727" s="63"/>
      <c r="I1727" s="63"/>
      <c r="J1727" s="63"/>
      <c r="K1727" s="63"/>
      <c r="L1727" s="63"/>
      <c r="M1727" s="63"/>
      <c r="N1727" s="63"/>
      <c r="O1727" s="63"/>
      <c r="P1727" s="63"/>
      <c r="Q1727" s="63"/>
      <c r="R1727" s="63"/>
      <c r="S1727" s="63"/>
      <c r="T1727" s="63"/>
      <c r="U1727" s="63"/>
      <c r="X1727" s="63"/>
      <c r="Y1727" s="63"/>
      <c r="Z1727" s="63"/>
      <c r="AA1727" s="63"/>
      <c r="AB1727" s="63"/>
      <c r="AC1727" s="63"/>
      <c r="AD1727" s="63"/>
      <c r="AE1727" s="110"/>
      <c r="AF1727" s="63"/>
      <c r="AG1727" s="63"/>
      <c r="AH1727" s="63"/>
      <c r="AI1727" s="63"/>
      <c r="AJ1727" s="63"/>
      <c r="AK1727" s="63"/>
      <c r="AL1727" s="63"/>
      <c r="AM1727" s="63"/>
      <c r="AN1727" s="63"/>
      <c r="AO1727" s="63"/>
      <c r="AP1727" s="63"/>
      <c r="AQ1727" s="63"/>
      <c r="AT1727" s="63"/>
      <c r="AU1727" s="63"/>
      <c r="AV1727" s="63"/>
      <c r="AW1727" s="63"/>
      <c r="AX1727" s="63"/>
      <c r="AY1727" s="63"/>
      <c r="AZ1727" s="63"/>
      <c r="BA1727" s="63"/>
      <c r="BB1727" s="63"/>
      <c r="BC1727" s="63"/>
      <c r="BD1727" s="63"/>
      <c r="BE1727" s="63"/>
      <c r="BF1727" s="63"/>
      <c r="BG1727" s="63"/>
      <c r="BH1727" s="63"/>
      <c r="BI1727" s="63"/>
      <c r="BJ1727" s="63"/>
      <c r="BK1727" s="63"/>
      <c r="BL1727" s="63"/>
      <c r="BM1727" s="63"/>
      <c r="BN1727" s="63"/>
      <c r="BO1727" s="63"/>
      <c r="BR1727" s="63"/>
      <c r="BS1727" s="63"/>
      <c r="BT1727" s="63"/>
      <c r="BU1727" s="63"/>
      <c r="BV1727" s="63"/>
      <c r="BW1727" s="63"/>
      <c r="BX1727" s="63"/>
      <c r="BY1727" s="63"/>
      <c r="BZ1727" s="63"/>
      <c r="CA1727" s="63"/>
      <c r="CB1727" s="63"/>
      <c r="CC1727" s="63"/>
    </row>
    <row r="1728" spans="1:81" x14ac:dyDescent="0.35">
      <c r="A1728" s="97"/>
      <c r="B1728" s="82"/>
      <c r="C1728" s="82"/>
      <c r="D1728" s="82"/>
      <c r="E1728" s="82"/>
      <c r="F1728" s="63"/>
      <c r="G1728" s="63"/>
      <c r="H1728" s="63"/>
      <c r="I1728" s="63"/>
      <c r="J1728" s="63"/>
      <c r="K1728" s="63"/>
      <c r="L1728" s="63"/>
      <c r="M1728" s="63"/>
      <c r="N1728" s="63"/>
      <c r="O1728" s="63"/>
      <c r="P1728" s="63"/>
      <c r="Q1728" s="63"/>
      <c r="R1728" s="63"/>
      <c r="S1728" s="63"/>
      <c r="T1728" s="63"/>
      <c r="U1728" s="63"/>
      <c r="X1728" s="63"/>
      <c r="Y1728" s="63"/>
      <c r="Z1728" s="63"/>
      <c r="AA1728" s="63"/>
      <c r="AB1728" s="63"/>
      <c r="AC1728" s="63"/>
      <c r="AD1728" s="63"/>
      <c r="AE1728" s="110"/>
      <c r="AF1728" s="63"/>
      <c r="AG1728" s="63"/>
      <c r="AH1728" s="63"/>
      <c r="AI1728" s="63"/>
      <c r="AJ1728" s="63"/>
      <c r="AK1728" s="63"/>
      <c r="AL1728" s="63"/>
      <c r="AM1728" s="63"/>
      <c r="AN1728" s="63"/>
      <c r="AO1728" s="63"/>
      <c r="AP1728" s="63"/>
      <c r="AQ1728" s="63"/>
      <c r="AT1728" s="63"/>
      <c r="AU1728" s="63"/>
      <c r="AV1728" s="63"/>
      <c r="AW1728" s="63"/>
      <c r="AX1728" s="63"/>
      <c r="AY1728" s="63"/>
      <c r="AZ1728" s="63"/>
      <c r="BA1728" s="63"/>
      <c r="BB1728" s="63"/>
      <c r="BC1728" s="63"/>
      <c r="BD1728" s="63"/>
      <c r="BE1728" s="63"/>
      <c r="BF1728" s="63"/>
      <c r="BG1728" s="63"/>
      <c r="BH1728" s="63"/>
      <c r="BI1728" s="63"/>
      <c r="BJ1728" s="63"/>
      <c r="BK1728" s="63"/>
      <c r="BL1728" s="63"/>
      <c r="BM1728" s="63"/>
      <c r="BN1728" s="63"/>
      <c r="BO1728" s="63"/>
      <c r="BR1728" s="63"/>
      <c r="BS1728" s="63"/>
      <c r="BT1728" s="63"/>
      <c r="BU1728" s="63"/>
      <c r="BV1728" s="63"/>
      <c r="BW1728" s="63"/>
      <c r="BX1728" s="63"/>
      <c r="BY1728" s="63"/>
      <c r="BZ1728" s="63"/>
      <c r="CA1728" s="63"/>
      <c r="CB1728" s="63"/>
      <c r="CC1728" s="63"/>
    </row>
    <row r="1729" spans="1:82" x14ac:dyDescent="0.35">
      <c r="A1729" s="97"/>
      <c r="B1729" s="82"/>
      <c r="C1729" s="82"/>
      <c r="D1729" s="82"/>
      <c r="E1729" s="82"/>
      <c r="F1729" s="63"/>
      <c r="G1729" s="63"/>
      <c r="H1729" s="63"/>
      <c r="I1729" s="63"/>
      <c r="J1729" s="63"/>
      <c r="K1729" s="63"/>
      <c r="L1729" s="63"/>
      <c r="M1729" s="63"/>
      <c r="N1729" s="63"/>
      <c r="O1729" s="63"/>
      <c r="P1729" s="63"/>
      <c r="Q1729" s="63"/>
      <c r="R1729" s="63"/>
      <c r="S1729" s="63"/>
      <c r="T1729" s="63"/>
      <c r="U1729" s="63"/>
      <c r="X1729" s="63"/>
      <c r="Y1729" s="63"/>
      <c r="Z1729" s="63"/>
      <c r="AA1729" s="63"/>
      <c r="AB1729" s="63"/>
      <c r="AC1729" s="63"/>
      <c r="AD1729" s="63"/>
      <c r="AE1729" s="110"/>
      <c r="AF1729" s="63"/>
      <c r="AG1729" s="63"/>
      <c r="AH1729" s="63"/>
      <c r="AI1729" s="63"/>
      <c r="AJ1729" s="63"/>
      <c r="AK1729" s="63"/>
      <c r="AL1729" s="63"/>
      <c r="AM1729" s="63"/>
      <c r="AN1729" s="63"/>
      <c r="AO1729" s="63"/>
      <c r="AP1729" s="63"/>
      <c r="AQ1729" s="63"/>
      <c r="AT1729" s="63"/>
      <c r="AU1729" s="63"/>
      <c r="AV1729" s="63"/>
      <c r="AW1729" s="63"/>
      <c r="AX1729" s="63"/>
      <c r="AY1729" s="63"/>
      <c r="AZ1729" s="63"/>
      <c r="BA1729" s="63"/>
      <c r="BB1729" s="63"/>
      <c r="BC1729" s="63"/>
      <c r="BD1729" s="63"/>
      <c r="BE1729" s="63"/>
      <c r="BF1729" s="63"/>
      <c r="BG1729" s="63"/>
      <c r="BH1729" s="63"/>
      <c r="BI1729" s="63"/>
      <c r="BJ1729" s="63"/>
      <c r="BK1729" s="63"/>
      <c r="BL1729" s="63"/>
      <c r="BM1729" s="63"/>
      <c r="BN1729" s="63"/>
      <c r="BO1729" s="63"/>
      <c r="BR1729" s="63"/>
      <c r="BS1729" s="63"/>
      <c r="BT1729" s="63"/>
      <c r="BU1729" s="63"/>
      <c r="BV1729" s="63"/>
      <c r="BW1729" s="63"/>
      <c r="BX1729" s="63"/>
      <c r="BY1729" s="63"/>
      <c r="BZ1729" s="63"/>
      <c r="CA1729" s="63"/>
      <c r="CB1729" s="63"/>
      <c r="CC1729" s="63"/>
    </row>
    <row r="1730" spans="1:82" x14ac:dyDescent="0.35">
      <c r="A1730" s="97"/>
      <c r="B1730" s="82"/>
      <c r="C1730" s="82"/>
      <c r="D1730" s="82"/>
      <c r="E1730" s="82"/>
      <c r="F1730" s="63"/>
      <c r="G1730" s="63"/>
      <c r="H1730" s="63"/>
      <c r="I1730" s="63"/>
      <c r="J1730" s="63"/>
      <c r="K1730" s="63"/>
      <c r="L1730" s="63"/>
      <c r="M1730" s="63"/>
      <c r="N1730" s="63"/>
      <c r="O1730" s="63"/>
      <c r="P1730" s="63"/>
      <c r="Q1730" s="63"/>
      <c r="R1730" s="63"/>
      <c r="S1730" s="63"/>
      <c r="T1730" s="63"/>
      <c r="U1730" s="63"/>
      <c r="X1730" s="63"/>
      <c r="Y1730" s="63"/>
      <c r="Z1730" s="63"/>
      <c r="AA1730" s="63"/>
      <c r="AB1730" s="63"/>
      <c r="AC1730" s="63"/>
      <c r="AD1730" s="63"/>
      <c r="AE1730" s="110"/>
      <c r="AF1730" s="63"/>
      <c r="AG1730" s="63"/>
      <c r="AH1730" s="63"/>
      <c r="AI1730" s="63"/>
      <c r="AJ1730" s="63"/>
      <c r="AK1730" s="63"/>
      <c r="AL1730" s="63"/>
      <c r="AM1730" s="63"/>
      <c r="AN1730" s="63"/>
      <c r="AO1730" s="63"/>
      <c r="AP1730" s="63"/>
      <c r="AQ1730" s="63"/>
      <c r="AT1730" s="63"/>
      <c r="AU1730" s="63"/>
      <c r="AV1730" s="63"/>
      <c r="AW1730" s="63"/>
      <c r="AX1730" s="63"/>
      <c r="AY1730" s="63"/>
      <c r="AZ1730" s="63"/>
      <c r="BA1730" s="63"/>
      <c r="BB1730" s="63"/>
      <c r="BC1730" s="63"/>
      <c r="BD1730" s="63"/>
      <c r="BE1730" s="63"/>
      <c r="BF1730" s="63"/>
      <c r="BG1730" s="63"/>
      <c r="BH1730" s="63"/>
      <c r="BI1730" s="63"/>
      <c r="BJ1730" s="63"/>
      <c r="BK1730" s="63"/>
      <c r="BL1730" s="63"/>
      <c r="BM1730" s="63"/>
      <c r="BN1730" s="63"/>
      <c r="BO1730" s="63"/>
      <c r="BR1730" s="63"/>
      <c r="BS1730" s="63"/>
      <c r="BT1730" s="63"/>
      <c r="BU1730" s="63"/>
      <c r="BV1730" s="63"/>
      <c r="BW1730" s="63"/>
      <c r="BX1730" s="63"/>
      <c r="BY1730" s="63"/>
      <c r="BZ1730" s="63"/>
      <c r="CA1730" s="63"/>
      <c r="CB1730" s="63"/>
      <c r="CC1730" s="63"/>
    </row>
    <row r="1731" spans="1:82" x14ac:dyDescent="0.35">
      <c r="A1731" s="97"/>
      <c r="B1731" s="82"/>
      <c r="C1731" s="82"/>
      <c r="D1731" s="82"/>
      <c r="E1731" s="82"/>
      <c r="F1731" s="63"/>
      <c r="G1731" s="63"/>
      <c r="H1731" s="63"/>
      <c r="I1731" s="63"/>
      <c r="J1731" s="63"/>
      <c r="K1731" s="63"/>
      <c r="L1731" s="63"/>
      <c r="M1731" s="63"/>
      <c r="N1731" s="63"/>
      <c r="O1731" s="63"/>
      <c r="P1731" s="63"/>
      <c r="Q1731" s="63"/>
      <c r="R1731" s="63"/>
      <c r="S1731" s="63"/>
      <c r="T1731" s="63"/>
      <c r="U1731" s="63"/>
      <c r="X1731" s="63"/>
      <c r="Y1731" s="63"/>
      <c r="Z1731" s="63"/>
      <c r="AA1731" s="63"/>
      <c r="AB1731" s="63"/>
      <c r="AC1731" s="63"/>
      <c r="AD1731" s="63"/>
      <c r="AE1731" s="110"/>
      <c r="AF1731" s="63"/>
      <c r="AG1731" s="63"/>
      <c r="AH1731" s="63"/>
      <c r="AI1731" s="63"/>
      <c r="AJ1731" s="63"/>
      <c r="AK1731" s="63"/>
      <c r="AL1731" s="63"/>
      <c r="AM1731" s="63"/>
      <c r="AN1731" s="63"/>
      <c r="AO1731" s="63"/>
      <c r="AP1731" s="63"/>
      <c r="AQ1731" s="63"/>
      <c r="AT1731" s="63"/>
      <c r="AU1731" s="63"/>
      <c r="AV1731" s="63"/>
      <c r="AW1731" s="63"/>
      <c r="AX1731" s="63"/>
      <c r="AY1731" s="63"/>
      <c r="AZ1731" s="63"/>
      <c r="BA1731" s="63"/>
      <c r="BB1731" s="63"/>
      <c r="BC1731" s="63"/>
      <c r="BD1731" s="63"/>
      <c r="BE1731" s="63"/>
      <c r="BF1731" s="63"/>
      <c r="BG1731" s="63"/>
      <c r="BH1731" s="63"/>
      <c r="BI1731" s="63"/>
      <c r="BJ1731" s="63"/>
      <c r="BK1731" s="63"/>
      <c r="BL1731" s="63"/>
      <c r="BM1731" s="63"/>
      <c r="BN1731" s="63"/>
      <c r="BO1731" s="63"/>
      <c r="BR1731" s="63"/>
      <c r="BS1731" s="63"/>
      <c r="BT1731" s="63"/>
      <c r="BU1731" s="63"/>
      <c r="BV1731" s="63"/>
      <c r="BW1731" s="63"/>
      <c r="BX1731" s="63"/>
      <c r="BY1731" s="63"/>
      <c r="BZ1731" s="63"/>
      <c r="CA1731" s="63"/>
      <c r="CB1731" s="63"/>
      <c r="CC1731" s="63"/>
    </row>
    <row r="1732" spans="1:82" x14ac:dyDescent="0.35">
      <c r="A1732" s="97"/>
      <c r="B1732" s="82"/>
      <c r="C1732" s="82"/>
      <c r="D1732" s="82"/>
      <c r="E1732" s="82"/>
      <c r="F1732" s="63"/>
      <c r="G1732" s="63"/>
      <c r="H1732" s="63"/>
      <c r="I1732" s="63"/>
      <c r="J1732" s="63"/>
      <c r="K1732" s="63"/>
      <c r="L1732" s="63"/>
      <c r="M1732" s="63"/>
      <c r="N1732" s="63"/>
      <c r="O1732" s="63"/>
      <c r="P1732" s="63"/>
      <c r="Q1732" s="63"/>
      <c r="R1732" s="63"/>
      <c r="S1732" s="63"/>
      <c r="T1732" s="63"/>
      <c r="U1732" s="63"/>
      <c r="X1732" s="63"/>
      <c r="Y1732" s="63"/>
      <c r="Z1732" s="63"/>
      <c r="AA1732" s="63"/>
      <c r="AB1732" s="63"/>
      <c r="AC1732" s="63"/>
      <c r="AD1732" s="63"/>
      <c r="AE1732" s="110"/>
      <c r="AF1732" s="63"/>
      <c r="AG1732" s="63"/>
      <c r="AH1732" s="63"/>
      <c r="AI1732" s="63"/>
      <c r="AJ1732" s="63"/>
      <c r="AK1732" s="63"/>
      <c r="AL1732" s="63"/>
      <c r="AM1732" s="63"/>
      <c r="AN1732" s="63"/>
      <c r="AO1732" s="63"/>
      <c r="AP1732" s="63"/>
      <c r="AQ1732" s="63"/>
      <c r="AT1732" s="63"/>
      <c r="AU1732" s="63"/>
      <c r="AV1732" s="63"/>
      <c r="AW1732" s="63"/>
      <c r="AX1732" s="63"/>
      <c r="AY1732" s="63"/>
      <c r="AZ1732" s="63"/>
      <c r="BA1732" s="63"/>
      <c r="BB1732" s="63"/>
      <c r="BC1732" s="63"/>
      <c r="BD1732" s="63"/>
      <c r="BE1732" s="63"/>
      <c r="BF1732" s="63"/>
      <c r="BG1732" s="63"/>
      <c r="BH1732" s="63"/>
      <c r="BI1732" s="63"/>
      <c r="BJ1732" s="63"/>
      <c r="BK1732" s="63"/>
      <c r="BL1732" s="63"/>
      <c r="BM1732" s="63"/>
      <c r="BN1732" s="63"/>
      <c r="BO1732" s="63"/>
      <c r="BR1732" s="63"/>
      <c r="BS1732" s="63"/>
      <c r="BT1732" s="63"/>
      <c r="BU1732" s="63"/>
      <c r="BV1732" s="63"/>
      <c r="BW1732" s="63"/>
      <c r="BX1732" s="63"/>
      <c r="BY1732" s="63"/>
      <c r="BZ1732" s="63"/>
      <c r="CA1732" s="63"/>
      <c r="CB1732" s="63"/>
      <c r="CC1732" s="63"/>
    </row>
    <row r="1733" spans="1:82" x14ac:dyDescent="0.35">
      <c r="A1733" s="97"/>
      <c r="B1733" s="82"/>
      <c r="C1733" s="82"/>
      <c r="D1733" s="82"/>
      <c r="E1733" s="82"/>
      <c r="F1733" s="63"/>
      <c r="G1733" s="63"/>
      <c r="H1733" s="63"/>
      <c r="I1733" s="63"/>
      <c r="J1733" s="63"/>
      <c r="K1733" s="63"/>
      <c r="L1733" s="63"/>
      <c r="M1733" s="63"/>
      <c r="N1733" s="63"/>
      <c r="O1733" s="63"/>
      <c r="P1733" s="63"/>
      <c r="Q1733" s="63"/>
      <c r="R1733" s="63"/>
      <c r="S1733" s="63"/>
      <c r="T1733" s="63"/>
      <c r="U1733" s="63"/>
      <c r="X1733" s="63"/>
      <c r="Y1733" s="63"/>
      <c r="Z1733" s="63"/>
      <c r="AA1733" s="63"/>
      <c r="AB1733" s="63"/>
      <c r="AC1733" s="63"/>
      <c r="AD1733" s="63"/>
      <c r="AE1733" s="110"/>
      <c r="AF1733" s="63"/>
      <c r="AG1733" s="63"/>
      <c r="AH1733" s="63"/>
      <c r="AI1733" s="63"/>
      <c r="AJ1733" s="63"/>
      <c r="AK1733" s="63"/>
      <c r="AL1733" s="63"/>
      <c r="AM1733" s="63"/>
      <c r="AN1733" s="63"/>
      <c r="AO1733" s="63"/>
      <c r="AP1733" s="63"/>
      <c r="AQ1733" s="63"/>
      <c r="AT1733" s="63"/>
      <c r="AU1733" s="63"/>
      <c r="AV1733" s="63"/>
      <c r="AW1733" s="63"/>
      <c r="AX1733" s="63"/>
      <c r="AY1733" s="63"/>
      <c r="AZ1733" s="63"/>
      <c r="BA1733" s="63"/>
      <c r="BB1733" s="63"/>
      <c r="BC1733" s="63"/>
      <c r="BD1733" s="63"/>
      <c r="BE1733" s="63"/>
      <c r="BF1733" s="63"/>
      <c r="BG1733" s="63"/>
      <c r="BH1733" s="63"/>
      <c r="BI1733" s="63"/>
      <c r="BJ1733" s="63"/>
      <c r="BK1733" s="63"/>
      <c r="BL1733" s="63"/>
      <c r="BM1733" s="63"/>
      <c r="BN1733" s="63"/>
      <c r="BO1733" s="63"/>
      <c r="BR1733" s="63"/>
      <c r="BS1733" s="63"/>
      <c r="BT1733" s="63"/>
      <c r="BU1733" s="63"/>
      <c r="BV1733" s="63"/>
      <c r="BW1733" s="63"/>
      <c r="BX1733" s="63"/>
      <c r="BY1733" s="63"/>
      <c r="BZ1733" s="63"/>
      <c r="CA1733" s="63"/>
      <c r="CB1733" s="63"/>
      <c r="CC1733" s="63"/>
    </row>
    <row r="1734" spans="1:82" x14ac:dyDescent="0.35">
      <c r="A1734" s="97"/>
      <c r="B1734" s="82"/>
      <c r="C1734" s="82"/>
      <c r="D1734" s="82"/>
      <c r="E1734" s="82"/>
      <c r="F1734" s="63"/>
      <c r="G1734" s="63"/>
      <c r="H1734" s="63"/>
      <c r="I1734" s="63"/>
      <c r="J1734" s="63"/>
      <c r="K1734" s="63"/>
      <c r="L1734" s="63"/>
      <c r="M1734" s="63"/>
      <c r="N1734" s="63"/>
      <c r="O1734" s="63"/>
      <c r="P1734" s="63"/>
      <c r="Q1734" s="63"/>
      <c r="R1734" s="63"/>
      <c r="S1734" s="63"/>
      <c r="T1734" s="63"/>
      <c r="U1734" s="63"/>
      <c r="X1734" s="63"/>
      <c r="Y1734" s="63"/>
      <c r="Z1734" s="63"/>
      <c r="AA1734" s="63"/>
      <c r="AB1734" s="63"/>
      <c r="AC1734" s="63"/>
      <c r="AD1734" s="63"/>
      <c r="AE1734" s="110"/>
      <c r="AF1734" s="63"/>
      <c r="AG1734" s="63"/>
      <c r="AH1734" s="63"/>
      <c r="AI1734" s="63"/>
      <c r="AJ1734" s="63"/>
      <c r="AK1734" s="63"/>
      <c r="AL1734" s="63"/>
      <c r="AM1734" s="63"/>
      <c r="AN1734" s="63"/>
      <c r="AO1734" s="63"/>
      <c r="AP1734" s="63"/>
      <c r="AQ1734" s="63"/>
      <c r="AT1734" s="63"/>
      <c r="AU1734" s="63"/>
      <c r="AV1734" s="63"/>
      <c r="AW1734" s="63"/>
      <c r="AX1734" s="63"/>
      <c r="AY1734" s="63"/>
      <c r="AZ1734" s="63"/>
      <c r="BA1734" s="63"/>
      <c r="BB1734" s="63"/>
      <c r="BC1734" s="63"/>
      <c r="BD1734" s="63"/>
      <c r="BE1734" s="63"/>
      <c r="BF1734" s="63"/>
      <c r="BG1734" s="63"/>
      <c r="BH1734" s="63"/>
      <c r="BI1734" s="63"/>
      <c r="BJ1734" s="63"/>
      <c r="BK1734" s="63"/>
      <c r="BL1734" s="63"/>
      <c r="BM1734" s="63"/>
      <c r="BN1734" s="63"/>
      <c r="BO1734" s="63"/>
      <c r="BR1734" s="63"/>
      <c r="BS1734" s="63"/>
      <c r="BT1734" s="63"/>
      <c r="BU1734" s="63"/>
      <c r="BV1734" s="63"/>
      <c r="BW1734" s="63"/>
      <c r="BX1734" s="63"/>
      <c r="BY1734" s="63"/>
      <c r="BZ1734" s="63"/>
      <c r="CA1734" s="63"/>
      <c r="CB1734" s="63"/>
      <c r="CC1734" s="63"/>
    </row>
    <row r="1735" spans="1:82" x14ac:dyDescent="0.35">
      <c r="A1735" s="97"/>
      <c r="B1735" s="82"/>
      <c r="C1735" s="82"/>
      <c r="D1735" s="82"/>
      <c r="E1735" s="82"/>
      <c r="F1735" s="63"/>
      <c r="G1735" s="63"/>
      <c r="H1735" s="63"/>
      <c r="I1735" s="63"/>
      <c r="J1735" s="63"/>
      <c r="K1735" s="63"/>
      <c r="L1735" s="63"/>
      <c r="M1735" s="63"/>
      <c r="N1735" s="63"/>
      <c r="O1735" s="63"/>
      <c r="P1735" s="63"/>
      <c r="Q1735" s="63"/>
      <c r="R1735" s="63"/>
      <c r="S1735" s="63"/>
      <c r="T1735" s="63"/>
      <c r="U1735" s="63"/>
      <c r="X1735" s="63"/>
      <c r="Y1735" s="63"/>
      <c r="Z1735" s="63"/>
      <c r="AA1735" s="63"/>
      <c r="AB1735" s="63"/>
      <c r="AC1735" s="63"/>
      <c r="AD1735" s="63"/>
      <c r="AE1735" s="110"/>
      <c r="AF1735" s="63"/>
      <c r="AG1735" s="63"/>
      <c r="AH1735" s="63"/>
      <c r="AI1735" s="63"/>
      <c r="AJ1735" s="63"/>
      <c r="AK1735" s="63"/>
      <c r="AL1735" s="63"/>
      <c r="AM1735" s="63"/>
      <c r="AN1735" s="63"/>
      <c r="AO1735" s="63"/>
      <c r="AP1735" s="63"/>
      <c r="AQ1735" s="63"/>
      <c r="AT1735" s="63"/>
      <c r="AU1735" s="63"/>
      <c r="AV1735" s="63"/>
      <c r="AW1735" s="63"/>
      <c r="AX1735" s="63"/>
      <c r="AY1735" s="63"/>
      <c r="AZ1735" s="63"/>
      <c r="BA1735" s="63"/>
      <c r="BB1735" s="63"/>
      <c r="BC1735" s="63"/>
      <c r="BD1735" s="63"/>
      <c r="BE1735" s="63"/>
      <c r="BF1735" s="63"/>
      <c r="BG1735" s="63"/>
      <c r="BH1735" s="63"/>
      <c r="BI1735" s="63"/>
      <c r="BJ1735" s="63"/>
      <c r="BK1735" s="63"/>
      <c r="BL1735" s="63"/>
      <c r="BM1735" s="63"/>
      <c r="BN1735" s="63"/>
      <c r="BO1735" s="63"/>
      <c r="BR1735" s="63"/>
      <c r="BS1735" s="63"/>
      <c r="BT1735" s="63"/>
      <c r="BU1735" s="63"/>
      <c r="BV1735" s="63"/>
      <c r="BW1735" s="63"/>
      <c r="BX1735" s="63"/>
      <c r="BY1735" s="63"/>
      <c r="BZ1735" s="63"/>
      <c r="CA1735" s="63"/>
      <c r="CB1735" s="63"/>
      <c r="CC1735" s="63"/>
    </row>
    <row r="1736" spans="1:82" x14ac:dyDescent="0.35">
      <c r="A1736" s="97"/>
      <c r="B1736" s="82"/>
      <c r="C1736" s="82"/>
      <c r="D1736" s="82"/>
      <c r="E1736" s="82"/>
      <c r="F1736" s="63"/>
      <c r="G1736" s="63"/>
      <c r="H1736" s="63"/>
      <c r="I1736" s="63"/>
      <c r="J1736" s="63"/>
      <c r="K1736" s="63"/>
      <c r="L1736" s="63"/>
      <c r="M1736" s="63"/>
      <c r="N1736" s="63"/>
      <c r="O1736" s="63"/>
      <c r="P1736" s="63"/>
      <c r="Q1736" s="63"/>
      <c r="R1736" s="63"/>
      <c r="S1736" s="63"/>
      <c r="T1736" s="63"/>
      <c r="U1736" s="63"/>
      <c r="X1736" s="63"/>
      <c r="Y1736" s="63"/>
      <c r="Z1736" s="63"/>
      <c r="AA1736" s="63"/>
      <c r="AB1736" s="63"/>
      <c r="AC1736" s="63"/>
      <c r="AD1736" s="63"/>
      <c r="AE1736" s="110"/>
      <c r="AF1736" s="63"/>
      <c r="AG1736" s="63"/>
      <c r="AH1736" s="63"/>
      <c r="AI1736" s="63"/>
      <c r="AJ1736" s="63"/>
      <c r="AK1736" s="63"/>
      <c r="AL1736" s="63"/>
      <c r="AM1736" s="63"/>
      <c r="AN1736" s="63"/>
      <c r="AO1736" s="63"/>
      <c r="AP1736" s="63"/>
      <c r="AQ1736" s="63"/>
      <c r="AT1736" s="63"/>
      <c r="AU1736" s="63"/>
      <c r="AV1736" s="63"/>
      <c r="AW1736" s="63"/>
      <c r="AX1736" s="63"/>
      <c r="AY1736" s="63"/>
      <c r="AZ1736" s="63"/>
      <c r="BA1736" s="63"/>
      <c r="BB1736" s="63"/>
      <c r="BC1736" s="63"/>
      <c r="BD1736" s="63"/>
      <c r="BE1736" s="63"/>
      <c r="BF1736" s="63"/>
      <c r="BG1736" s="63"/>
      <c r="BH1736" s="63"/>
      <c r="BI1736" s="63"/>
      <c r="BJ1736" s="63"/>
      <c r="BK1736" s="63"/>
      <c r="BL1736" s="63"/>
      <c r="BM1736" s="63"/>
      <c r="BN1736" s="63"/>
      <c r="BO1736" s="63"/>
      <c r="BR1736" s="63"/>
      <c r="BS1736" s="63"/>
      <c r="BT1736" s="63"/>
      <c r="BU1736" s="63"/>
      <c r="BV1736" s="63"/>
      <c r="BW1736" s="63"/>
      <c r="BX1736" s="63"/>
      <c r="BY1736" s="63"/>
      <c r="BZ1736" s="63"/>
      <c r="CA1736" s="63"/>
      <c r="CB1736" s="63"/>
      <c r="CC1736" s="63"/>
    </row>
    <row r="1737" spans="1:82" s="100" customFormat="1" x14ac:dyDescent="0.35">
      <c r="A1737" s="98"/>
      <c r="B1737" s="99"/>
      <c r="C1737" s="99"/>
      <c r="D1737" s="99"/>
      <c r="E1737" s="99"/>
      <c r="V1737" s="63"/>
      <c r="W1737" s="63"/>
      <c r="AE1737" s="101"/>
      <c r="AR1737" s="63"/>
      <c r="AS1737" s="63"/>
      <c r="AT1737" s="102"/>
      <c r="BO1737" s="102"/>
      <c r="BP1737" s="63"/>
      <c r="BQ1737" s="63"/>
      <c r="CD1737" s="63"/>
    </row>
    <row r="1738" spans="1:82" s="78" customFormat="1" x14ac:dyDescent="0.35">
      <c r="A1738" s="104"/>
      <c r="B1738" s="105"/>
      <c r="C1738" s="105"/>
      <c r="D1738" s="105"/>
      <c r="E1738" s="105"/>
      <c r="V1738" s="63"/>
      <c r="W1738" s="63"/>
      <c r="AE1738" s="79"/>
      <c r="AR1738" s="63"/>
      <c r="AS1738" s="63"/>
      <c r="AT1738" s="103"/>
      <c r="BO1738" s="103"/>
      <c r="BP1738" s="63"/>
      <c r="BQ1738" s="63"/>
      <c r="CD1738" s="63"/>
    </row>
    <row r="1739" spans="1:82" x14ac:dyDescent="0.35">
      <c r="A1739" s="97"/>
      <c r="B1739" s="82"/>
      <c r="C1739" s="82"/>
      <c r="D1739" s="82"/>
      <c r="E1739" s="82"/>
      <c r="F1739" s="63"/>
      <c r="G1739" s="63"/>
      <c r="H1739" s="63"/>
      <c r="I1739" s="63"/>
      <c r="J1739" s="63"/>
      <c r="K1739" s="63"/>
      <c r="L1739" s="63"/>
      <c r="M1739" s="63"/>
      <c r="N1739" s="63"/>
      <c r="O1739" s="63"/>
      <c r="P1739" s="63"/>
      <c r="Q1739" s="63"/>
      <c r="R1739" s="63"/>
      <c r="S1739" s="63"/>
      <c r="T1739" s="63"/>
      <c r="U1739" s="63"/>
      <c r="X1739" s="63"/>
      <c r="Y1739" s="63"/>
      <c r="Z1739" s="63"/>
      <c r="AA1739" s="63"/>
      <c r="AB1739" s="63"/>
      <c r="AC1739" s="63"/>
      <c r="AD1739" s="63"/>
      <c r="AE1739" s="110"/>
      <c r="AF1739" s="63"/>
      <c r="AG1739" s="63"/>
      <c r="AH1739" s="63"/>
      <c r="AI1739" s="63"/>
      <c r="AJ1739" s="63"/>
      <c r="AK1739" s="63"/>
      <c r="AL1739" s="63"/>
      <c r="AM1739" s="63"/>
      <c r="AN1739" s="63"/>
      <c r="AO1739" s="63"/>
      <c r="AP1739" s="63"/>
      <c r="AQ1739" s="63"/>
      <c r="AT1739" s="63"/>
      <c r="AU1739" s="63"/>
      <c r="AV1739" s="63"/>
      <c r="AW1739" s="63"/>
      <c r="AX1739" s="63"/>
      <c r="AY1739" s="63"/>
      <c r="AZ1739" s="63"/>
      <c r="BA1739" s="63"/>
      <c r="BB1739" s="63"/>
      <c r="BC1739" s="63"/>
      <c r="BD1739" s="63"/>
      <c r="BE1739" s="63"/>
      <c r="BF1739" s="63"/>
      <c r="BG1739" s="63"/>
      <c r="BH1739" s="63"/>
      <c r="BI1739" s="63"/>
      <c r="BJ1739" s="63"/>
      <c r="BK1739" s="63"/>
      <c r="BL1739" s="63"/>
      <c r="BM1739" s="63"/>
      <c r="BN1739" s="63"/>
      <c r="BO1739" s="63"/>
      <c r="BR1739" s="63"/>
      <c r="BS1739" s="63"/>
      <c r="BT1739" s="63"/>
      <c r="BU1739" s="63"/>
      <c r="BV1739" s="63"/>
      <c r="BW1739" s="63"/>
      <c r="BX1739" s="63"/>
      <c r="BY1739" s="63"/>
      <c r="BZ1739" s="63"/>
      <c r="CA1739" s="63"/>
      <c r="CB1739" s="63"/>
      <c r="CC1739" s="63"/>
    </row>
    <row r="1740" spans="1:82" x14ac:dyDescent="0.35">
      <c r="A1740" s="97"/>
      <c r="B1740" s="82"/>
      <c r="C1740" s="82"/>
      <c r="D1740" s="82"/>
      <c r="E1740" s="82"/>
      <c r="F1740" s="63"/>
      <c r="G1740" s="63"/>
      <c r="H1740" s="63"/>
      <c r="I1740" s="63"/>
      <c r="J1740" s="63"/>
      <c r="K1740" s="63"/>
      <c r="L1740" s="63"/>
      <c r="M1740" s="63"/>
      <c r="N1740" s="63"/>
      <c r="O1740" s="63"/>
      <c r="P1740" s="63"/>
      <c r="Q1740" s="63"/>
      <c r="R1740" s="63"/>
      <c r="S1740" s="63"/>
      <c r="T1740" s="63"/>
      <c r="U1740" s="63"/>
      <c r="X1740" s="63"/>
      <c r="Y1740" s="63"/>
      <c r="Z1740" s="63"/>
      <c r="AA1740" s="63"/>
      <c r="AB1740" s="63"/>
      <c r="AC1740" s="63"/>
      <c r="AD1740" s="63"/>
      <c r="AE1740" s="110"/>
      <c r="AF1740" s="63"/>
      <c r="AG1740" s="63"/>
      <c r="AH1740" s="63"/>
      <c r="AI1740" s="63"/>
      <c r="AJ1740" s="63"/>
      <c r="AK1740" s="63"/>
      <c r="AL1740" s="63"/>
      <c r="AM1740" s="63"/>
      <c r="AN1740" s="63"/>
      <c r="AO1740" s="63"/>
      <c r="AP1740" s="63"/>
      <c r="AQ1740" s="63"/>
      <c r="AT1740" s="63"/>
      <c r="AU1740" s="63"/>
      <c r="AV1740" s="63"/>
      <c r="AW1740" s="63"/>
      <c r="AX1740" s="63"/>
      <c r="AY1740" s="63"/>
      <c r="AZ1740" s="63"/>
      <c r="BA1740" s="63"/>
      <c r="BB1740" s="63"/>
      <c r="BC1740" s="63"/>
      <c r="BD1740" s="63"/>
      <c r="BE1740" s="63"/>
      <c r="BF1740" s="63"/>
      <c r="BG1740" s="63"/>
      <c r="BH1740" s="63"/>
      <c r="BI1740" s="63"/>
      <c r="BJ1740" s="63"/>
      <c r="BK1740" s="63"/>
      <c r="BL1740" s="63"/>
      <c r="BM1740" s="63"/>
      <c r="BN1740" s="63"/>
      <c r="BO1740" s="63"/>
      <c r="BR1740" s="63"/>
      <c r="BS1740" s="63"/>
      <c r="BT1740" s="63"/>
      <c r="BU1740" s="63"/>
      <c r="BV1740" s="63"/>
      <c r="BW1740" s="63"/>
      <c r="BX1740" s="63"/>
      <c r="BY1740" s="63"/>
      <c r="BZ1740" s="63"/>
      <c r="CA1740" s="63"/>
      <c r="CB1740" s="63"/>
      <c r="CC1740" s="63"/>
    </row>
    <row r="1741" spans="1:82" x14ac:dyDescent="0.35">
      <c r="A1741" s="97"/>
      <c r="B1741" s="82"/>
      <c r="C1741" s="82"/>
      <c r="D1741" s="82"/>
      <c r="E1741" s="82"/>
      <c r="F1741" s="63"/>
      <c r="G1741" s="63"/>
      <c r="H1741" s="63"/>
      <c r="I1741" s="63"/>
      <c r="J1741" s="63"/>
      <c r="K1741" s="63"/>
      <c r="L1741" s="63"/>
      <c r="M1741" s="63"/>
      <c r="N1741" s="63"/>
      <c r="O1741" s="63"/>
      <c r="P1741" s="63"/>
      <c r="Q1741" s="63"/>
      <c r="R1741" s="63"/>
      <c r="S1741" s="63"/>
      <c r="T1741" s="63"/>
      <c r="U1741" s="63"/>
      <c r="X1741" s="63"/>
      <c r="Y1741" s="63"/>
      <c r="Z1741" s="63"/>
      <c r="AA1741" s="63"/>
      <c r="AB1741" s="63"/>
      <c r="AC1741" s="63"/>
      <c r="AD1741" s="63"/>
      <c r="AE1741" s="110"/>
      <c r="AF1741" s="63"/>
      <c r="AG1741" s="63"/>
      <c r="AH1741" s="63"/>
      <c r="AI1741" s="63"/>
      <c r="AJ1741" s="63"/>
      <c r="AK1741" s="63"/>
      <c r="AL1741" s="63"/>
      <c r="AM1741" s="63"/>
      <c r="AN1741" s="63"/>
      <c r="AO1741" s="63"/>
      <c r="AP1741" s="63"/>
      <c r="AQ1741" s="63"/>
      <c r="AT1741" s="63"/>
      <c r="AU1741" s="63"/>
      <c r="AV1741" s="63"/>
      <c r="AW1741" s="63"/>
      <c r="AX1741" s="63"/>
      <c r="AY1741" s="63"/>
      <c r="AZ1741" s="63"/>
      <c r="BA1741" s="63"/>
      <c r="BB1741" s="63"/>
      <c r="BC1741" s="63"/>
      <c r="BD1741" s="63"/>
      <c r="BE1741" s="63"/>
      <c r="BF1741" s="63"/>
      <c r="BG1741" s="63"/>
      <c r="BH1741" s="63"/>
      <c r="BI1741" s="63"/>
      <c r="BJ1741" s="63"/>
      <c r="BK1741" s="63"/>
      <c r="BL1741" s="63"/>
      <c r="BM1741" s="63"/>
      <c r="BN1741" s="63"/>
      <c r="BO1741" s="63"/>
      <c r="BR1741" s="63"/>
      <c r="BS1741" s="63"/>
      <c r="BT1741" s="63"/>
      <c r="BU1741" s="63"/>
      <c r="BV1741" s="63"/>
      <c r="BW1741" s="63"/>
      <c r="BX1741" s="63"/>
      <c r="BY1741" s="63"/>
      <c r="BZ1741" s="63"/>
      <c r="CA1741" s="63"/>
      <c r="CB1741" s="63"/>
      <c r="CC1741" s="63"/>
    </row>
    <row r="1742" spans="1:82" x14ac:dyDescent="0.35">
      <c r="A1742" s="97"/>
      <c r="B1742" s="82"/>
      <c r="C1742" s="82"/>
      <c r="D1742" s="82"/>
      <c r="E1742" s="82"/>
      <c r="F1742" s="63"/>
      <c r="G1742" s="63"/>
      <c r="H1742" s="63"/>
      <c r="I1742" s="63"/>
      <c r="J1742" s="63"/>
      <c r="K1742" s="63"/>
      <c r="L1742" s="63"/>
      <c r="M1742" s="63"/>
      <c r="N1742" s="63"/>
      <c r="O1742" s="63"/>
      <c r="P1742" s="63"/>
      <c r="Q1742" s="63"/>
      <c r="R1742" s="63"/>
      <c r="S1742" s="63"/>
      <c r="T1742" s="63"/>
      <c r="U1742" s="63"/>
      <c r="X1742" s="63"/>
      <c r="Y1742" s="63"/>
      <c r="Z1742" s="63"/>
      <c r="AA1742" s="63"/>
      <c r="AB1742" s="63"/>
      <c r="AC1742" s="63"/>
      <c r="AD1742" s="63"/>
      <c r="AE1742" s="110"/>
      <c r="AF1742" s="63"/>
      <c r="AG1742" s="63"/>
      <c r="AH1742" s="63"/>
      <c r="AI1742" s="63"/>
      <c r="AJ1742" s="63"/>
      <c r="AK1742" s="63"/>
      <c r="AL1742" s="63"/>
      <c r="AM1742" s="63"/>
      <c r="AN1742" s="63"/>
      <c r="AO1742" s="63"/>
      <c r="AP1742" s="63"/>
      <c r="AQ1742" s="63"/>
      <c r="AT1742" s="63"/>
      <c r="AU1742" s="63"/>
      <c r="AV1742" s="63"/>
      <c r="AW1742" s="63"/>
      <c r="AX1742" s="63"/>
      <c r="AY1742" s="63"/>
      <c r="AZ1742" s="63"/>
      <c r="BA1742" s="63"/>
      <c r="BB1742" s="63"/>
      <c r="BC1742" s="63"/>
      <c r="BD1742" s="63"/>
      <c r="BE1742" s="63"/>
      <c r="BF1742" s="63"/>
      <c r="BG1742" s="63"/>
      <c r="BH1742" s="63"/>
      <c r="BI1742" s="63"/>
      <c r="BJ1742" s="63"/>
      <c r="BK1742" s="63"/>
      <c r="BL1742" s="63"/>
      <c r="BM1742" s="63"/>
      <c r="BN1742" s="63"/>
      <c r="BO1742" s="63"/>
      <c r="BR1742" s="63"/>
      <c r="BS1742" s="63"/>
      <c r="BT1742" s="63"/>
      <c r="BU1742" s="63"/>
      <c r="BV1742" s="63"/>
      <c r="BW1742" s="63"/>
      <c r="BX1742" s="63"/>
      <c r="BY1742" s="63"/>
      <c r="BZ1742" s="63"/>
      <c r="CA1742" s="63"/>
      <c r="CB1742" s="63"/>
      <c r="CC1742" s="63"/>
    </row>
    <row r="1743" spans="1:82" x14ac:dyDescent="0.35">
      <c r="A1743" s="97"/>
      <c r="B1743" s="82"/>
      <c r="C1743" s="82"/>
      <c r="D1743" s="82"/>
      <c r="E1743" s="82"/>
      <c r="F1743" s="63"/>
      <c r="G1743" s="63"/>
      <c r="H1743" s="63"/>
      <c r="I1743" s="63"/>
      <c r="J1743" s="63"/>
      <c r="K1743" s="63"/>
      <c r="L1743" s="63"/>
      <c r="M1743" s="63"/>
      <c r="N1743" s="63"/>
      <c r="O1743" s="63"/>
      <c r="P1743" s="63"/>
      <c r="Q1743" s="63"/>
      <c r="R1743" s="63"/>
      <c r="S1743" s="63"/>
      <c r="T1743" s="63"/>
      <c r="U1743" s="63"/>
      <c r="X1743" s="63"/>
      <c r="Y1743" s="63"/>
      <c r="Z1743" s="63"/>
      <c r="AA1743" s="63"/>
      <c r="AB1743" s="63"/>
      <c r="AC1743" s="63"/>
      <c r="AD1743" s="63"/>
      <c r="AE1743" s="110"/>
      <c r="AF1743" s="63"/>
      <c r="AG1743" s="63"/>
      <c r="AH1743" s="63"/>
      <c r="AI1743" s="63"/>
      <c r="AJ1743" s="63"/>
      <c r="AK1743" s="63"/>
      <c r="AL1743" s="63"/>
      <c r="AM1743" s="63"/>
      <c r="AN1743" s="63"/>
      <c r="AO1743" s="63"/>
      <c r="AP1743" s="63"/>
      <c r="AQ1743" s="63"/>
      <c r="AT1743" s="63"/>
      <c r="AU1743" s="63"/>
      <c r="AV1743" s="63"/>
      <c r="AW1743" s="63"/>
      <c r="AX1743" s="63"/>
      <c r="AY1743" s="63"/>
      <c r="AZ1743" s="63"/>
      <c r="BA1743" s="63"/>
      <c r="BB1743" s="63"/>
      <c r="BC1743" s="63"/>
      <c r="BD1743" s="63"/>
      <c r="BE1743" s="63"/>
      <c r="BF1743" s="63"/>
      <c r="BG1743" s="63"/>
      <c r="BH1743" s="63"/>
      <c r="BI1743" s="63"/>
      <c r="BJ1743" s="63"/>
      <c r="BK1743" s="63"/>
      <c r="BL1743" s="63"/>
      <c r="BM1743" s="63"/>
      <c r="BN1743" s="63"/>
      <c r="BO1743" s="63"/>
      <c r="BR1743" s="63"/>
      <c r="BS1743" s="63"/>
      <c r="BT1743" s="63"/>
      <c r="BU1743" s="63"/>
      <c r="BV1743" s="63"/>
      <c r="BW1743" s="63"/>
      <c r="BX1743" s="63"/>
      <c r="BY1743" s="63"/>
      <c r="BZ1743" s="63"/>
      <c r="CA1743" s="63"/>
      <c r="CB1743" s="63"/>
      <c r="CC1743" s="63"/>
    </row>
    <row r="1744" spans="1:82" x14ac:dyDescent="0.35">
      <c r="A1744" s="97"/>
      <c r="B1744" s="82"/>
      <c r="C1744" s="82"/>
      <c r="D1744" s="82"/>
      <c r="E1744" s="82"/>
      <c r="F1744" s="63"/>
      <c r="G1744" s="63"/>
      <c r="H1744" s="63"/>
      <c r="I1744" s="63"/>
      <c r="J1744" s="63"/>
      <c r="K1744" s="63"/>
      <c r="L1744" s="63"/>
      <c r="M1744" s="63"/>
      <c r="N1744" s="63"/>
      <c r="O1744" s="63"/>
      <c r="P1744" s="63"/>
      <c r="Q1744" s="63"/>
      <c r="R1744" s="63"/>
      <c r="S1744" s="63"/>
      <c r="T1744" s="63"/>
      <c r="U1744" s="63"/>
      <c r="X1744" s="63"/>
      <c r="Y1744" s="63"/>
      <c r="Z1744" s="63"/>
      <c r="AA1744" s="63"/>
      <c r="AB1744" s="63"/>
      <c r="AC1744" s="63"/>
      <c r="AD1744" s="63"/>
      <c r="AE1744" s="110"/>
      <c r="AF1744" s="63"/>
      <c r="AG1744" s="63"/>
      <c r="AH1744" s="63"/>
      <c r="AI1744" s="63"/>
      <c r="AJ1744" s="63"/>
      <c r="AK1744" s="63"/>
      <c r="AL1744" s="63"/>
      <c r="AM1744" s="63"/>
      <c r="AN1744" s="63"/>
      <c r="AO1744" s="63"/>
      <c r="AP1744" s="63"/>
      <c r="AQ1744" s="63"/>
      <c r="AT1744" s="63"/>
      <c r="AU1744" s="63"/>
      <c r="AV1744" s="63"/>
      <c r="AW1744" s="63"/>
      <c r="AX1744" s="63"/>
      <c r="AY1744" s="63"/>
      <c r="AZ1744" s="63"/>
      <c r="BA1744" s="63"/>
      <c r="BB1744" s="63"/>
      <c r="BC1744" s="63"/>
      <c r="BD1744" s="63"/>
      <c r="BE1744" s="63"/>
      <c r="BF1744" s="63"/>
      <c r="BG1744" s="63"/>
      <c r="BH1744" s="63"/>
      <c r="BI1744" s="63"/>
      <c r="BJ1744" s="63"/>
      <c r="BK1744" s="63"/>
      <c r="BL1744" s="63"/>
      <c r="BM1744" s="63"/>
      <c r="BN1744" s="63"/>
      <c r="BO1744" s="63"/>
      <c r="BR1744" s="63"/>
      <c r="BS1744" s="63"/>
      <c r="BT1744" s="63"/>
      <c r="BU1744" s="63"/>
      <c r="BV1744" s="63"/>
      <c r="BW1744" s="63"/>
      <c r="BX1744" s="63"/>
      <c r="BY1744" s="63"/>
      <c r="BZ1744" s="63"/>
      <c r="CA1744" s="63"/>
      <c r="CB1744" s="63"/>
      <c r="CC1744" s="63"/>
    </row>
    <row r="1745" spans="1:81" x14ac:dyDescent="0.35">
      <c r="A1745" s="97"/>
      <c r="B1745" s="82"/>
      <c r="C1745" s="82"/>
      <c r="D1745" s="82"/>
      <c r="E1745" s="82"/>
      <c r="F1745" s="63"/>
      <c r="G1745" s="63"/>
      <c r="H1745" s="63"/>
      <c r="I1745" s="63"/>
      <c r="J1745" s="63"/>
      <c r="K1745" s="63"/>
      <c r="L1745" s="63"/>
      <c r="M1745" s="63"/>
      <c r="N1745" s="63"/>
      <c r="O1745" s="63"/>
      <c r="P1745" s="63"/>
      <c r="Q1745" s="63"/>
      <c r="R1745" s="63"/>
      <c r="S1745" s="63"/>
      <c r="T1745" s="63"/>
      <c r="U1745" s="63"/>
      <c r="X1745" s="63"/>
      <c r="Y1745" s="63"/>
      <c r="Z1745" s="63"/>
      <c r="AA1745" s="63"/>
      <c r="AB1745" s="63"/>
      <c r="AC1745" s="63"/>
      <c r="AD1745" s="63"/>
      <c r="AE1745" s="110"/>
      <c r="AF1745" s="63"/>
      <c r="AG1745" s="63"/>
      <c r="AH1745" s="63"/>
      <c r="AI1745" s="63"/>
      <c r="AJ1745" s="63"/>
      <c r="AK1745" s="63"/>
      <c r="AL1745" s="63"/>
      <c r="AM1745" s="63"/>
      <c r="AN1745" s="63"/>
      <c r="AO1745" s="63"/>
      <c r="AP1745" s="63"/>
      <c r="AQ1745" s="63"/>
      <c r="AT1745" s="63"/>
      <c r="AU1745" s="63"/>
      <c r="AV1745" s="63"/>
      <c r="AW1745" s="63"/>
      <c r="AX1745" s="63"/>
      <c r="AY1745" s="63"/>
      <c r="AZ1745" s="63"/>
      <c r="BA1745" s="63"/>
      <c r="BB1745" s="63"/>
      <c r="BC1745" s="63"/>
      <c r="BD1745" s="63"/>
      <c r="BE1745" s="63"/>
      <c r="BF1745" s="63"/>
      <c r="BG1745" s="63"/>
      <c r="BH1745" s="63"/>
      <c r="BI1745" s="63"/>
      <c r="BJ1745" s="63"/>
      <c r="BK1745" s="63"/>
      <c r="BL1745" s="63"/>
      <c r="BM1745" s="63"/>
      <c r="BN1745" s="63"/>
      <c r="BO1745" s="63"/>
      <c r="BR1745" s="63"/>
      <c r="BS1745" s="63"/>
      <c r="BT1745" s="63"/>
      <c r="BU1745" s="63"/>
      <c r="BV1745" s="63"/>
      <c r="BW1745" s="63"/>
      <c r="BX1745" s="63"/>
      <c r="BY1745" s="63"/>
      <c r="BZ1745" s="63"/>
      <c r="CA1745" s="63"/>
      <c r="CB1745" s="63"/>
      <c r="CC1745" s="63"/>
    </row>
    <row r="1746" spans="1:81" x14ac:dyDescent="0.35">
      <c r="A1746" s="97"/>
      <c r="B1746" s="82"/>
      <c r="C1746" s="82"/>
      <c r="D1746" s="82"/>
      <c r="E1746" s="82"/>
      <c r="F1746" s="63"/>
      <c r="G1746" s="63"/>
      <c r="H1746" s="63"/>
      <c r="I1746" s="63"/>
      <c r="J1746" s="63"/>
      <c r="K1746" s="63"/>
      <c r="L1746" s="63"/>
      <c r="M1746" s="63"/>
      <c r="N1746" s="63"/>
      <c r="O1746" s="63"/>
      <c r="P1746" s="63"/>
      <c r="Q1746" s="63"/>
      <c r="R1746" s="63"/>
      <c r="S1746" s="63"/>
      <c r="T1746" s="63"/>
      <c r="U1746" s="63"/>
      <c r="X1746" s="63"/>
      <c r="Y1746" s="63"/>
      <c r="Z1746" s="63"/>
      <c r="AA1746" s="63"/>
      <c r="AB1746" s="63"/>
      <c r="AC1746" s="63"/>
      <c r="AD1746" s="63"/>
      <c r="AE1746" s="110"/>
      <c r="AF1746" s="63"/>
      <c r="AG1746" s="63"/>
      <c r="AH1746" s="63"/>
      <c r="AI1746" s="63"/>
      <c r="AJ1746" s="63"/>
      <c r="AK1746" s="63"/>
      <c r="AL1746" s="63"/>
      <c r="AM1746" s="63"/>
      <c r="AN1746" s="63"/>
      <c r="AO1746" s="63"/>
      <c r="AP1746" s="63"/>
      <c r="AQ1746" s="63"/>
      <c r="AT1746" s="63"/>
      <c r="AU1746" s="63"/>
      <c r="AV1746" s="63"/>
      <c r="AW1746" s="63"/>
      <c r="AX1746" s="63"/>
      <c r="AY1746" s="63"/>
      <c r="AZ1746" s="63"/>
      <c r="BA1746" s="63"/>
      <c r="BB1746" s="63"/>
      <c r="BC1746" s="63"/>
      <c r="BD1746" s="63"/>
      <c r="BE1746" s="63"/>
      <c r="BF1746" s="63"/>
      <c r="BG1746" s="63"/>
      <c r="BH1746" s="63"/>
      <c r="BI1746" s="63"/>
      <c r="BJ1746" s="63"/>
      <c r="BK1746" s="63"/>
      <c r="BL1746" s="63"/>
      <c r="BM1746" s="63"/>
      <c r="BN1746" s="63"/>
      <c r="BO1746" s="63"/>
      <c r="BR1746" s="63"/>
      <c r="BS1746" s="63"/>
      <c r="BT1746" s="63"/>
      <c r="BU1746" s="63"/>
      <c r="BV1746" s="63"/>
      <c r="BW1746" s="63"/>
      <c r="BX1746" s="63"/>
      <c r="BY1746" s="63"/>
      <c r="BZ1746" s="63"/>
      <c r="CA1746" s="63"/>
      <c r="CB1746" s="63"/>
      <c r="CC1746" s="63"/>
    </row>
    <row r="1747" spans="1:81" x14ac:dyDescent="0.35">
      <c r="A1747" s="97"/>
      <c r="B1747" s="82"/>
      <c r="C1747" s="82"/>
      <c r="D1747" s="82"/>
      <c r="E1747" s="82"/>
      <c r="F1747" s="63"/>
      <c r="G1747" s="63"/>
      <c r="H1747" s="63"/>
      <c r="I1747" s="63"/>
      <c r="J1747" s="63"/>
      <c r="K1747" s="63"/>
      <c r="L1747" s="63"/>
      <c r="M1747" s="63"/>
      <c r="N1747" s="63"/>
      <c r="O1747" s="63"/>
      <c r="P1747" s="63"/>
      <c r="Q1747" s="63"/>
      <c r="R1747" s="63"/>
      <c r="S1747" s="63"/>
      <c r="T1747" s="63"/>
      <c r="U1747" s="63"/>
      <c r="X1747" s="63"/>
      <c r="Y1747" s="63"/>
      <c r="Z1747" s="63"/>
      <c r="AA1747" s="63"/>
      <c r="AB1747" s="63"/>
      <c r="AC1747" s="63"/>
      <c r="AD1747" s="63"/>
      <c r="AE1747" s="110"/>
      <c r="AF1747" s="63"/>
      <c r="AG1747" s="63"/>
      <c r="AH1747" s="63"/>
      <c r="AI1747" s="63"/>
      <c r="AJ1747" s="63"/>
      <c r="AK1747" s="63"/>
      <c r="AL1747" s="63"/>
      <c r="AM1747" s="63"/>
      <c r="AN1747" s="63"/>
      <c r="AO1747" s="63"/>
      <c r="AP1747" s="63"/>
      <c r="AQ1747" s="63"/>
      <c r="AT1747" s="63"/>
      <c r="AU1747" s="63"/>
      <c r="AV1747" s="63"/>
      <c r="AW1747" s="63"/>
      <c r="AX1747" s="63"/>
      <c r="AY1747" s="63"/>
      <c r="AZ1747" s="63"/>
      <c r="BA1747" s="63"/>
      <c r="BB1747" s="63"/>
      <c r="BC1747" s="63"/>
      <c r="BD1747" s="63"/>
      <c r="BE1747" s="63"/>
      <c r="BF1747" s="63"/>
      <c r="BG1747" s="63"/>
      <c r="BH1747" s="63"/>
      <c r="BI1747" s="63"/>
      <c r="BJ1747" s="63"/>
      <c r="BK1747" s="63"/>
      <c r="BL1747" s="63"/>
      <c r="BM1747" s="63"/>
      <c r="BN1747" s="63"/>
      <c r="BO1747" s="63"/>
      <c r="BR1747" s="63"/>
      <c r="BS1747" s="63"/>
      <c r="BT1747" s="63"/>
      <c r="BU1747" s="63"/>
      <c r="BV1747" s="63"/>
      <c r="BW1747" s="63"/>
      <c r="BX1747" s="63"/>
      <c r="BY1747" s="63"/>
      <c r="BZ1747" s="63"/>
      <c r="CA1747" s="63"/>
      <c r="CB1747" s="63"/>
      <c r="CC1747" s="63"/>
    </row>
    <row r="1748" spans="1:81" x14ac:dyDescent="0.35">
      <c r="A1748" s="97"/>
      <c r="B1748" s="82"/>
      <c r="C1748" s="82"/>
      <c r="D1748" s="82"/>
      <c r="E1748" s="82"/>
      <c r="F1748" s="63"/>
      <c r="G1748" s="63"/>
      <c r="H1748" s="63"/>
      <c r="I1748" s="63"/>
      <c r="J1748" s="63"/>
      <c r="K1748" s="63"/>
      <c r="L1748" s="63"/>
      <c r="M1748" s="63"/>
      <c r="N1748" s="63"/>
      <c r="O1748" s="63"/>
      <c r="P1748" s="63"/>
      <c r="Q1748" s="63"/>
      <c r="R1748" s="63"/>
      <c r="S1748" s="63"/>
      <c r="T1748" s="63"/>
      <c r="U1748" s="63"/>
      <c r="X1748" s="63"/>
      <c r="Y1748" s="63"/>
      <c r="Z1748" s="63"/>
      <c r="AA1748" s="63"/>
      <c r="AB1748" s="63"/>
      <c r="AC1748" s="63"/>
      <c r="AD1748" s="63"/>
      <c r="AE1748" s="110"/>
      <c r="AF1748" s="63"/>
      <c r="AG1748" s="63"/>
      <c r="AH1748" s="63"/>
      <c r="AI1748" s="63"/>
      <c r="AJ1748" s="63"/>
      <c r="AK1748" s="63"/>
      <c r="AL1748" s="63"/>
      <c r="AM1748" s="63"/>
      <c r="AN1748" s="63"/>
      <c r="AO1748" s="63"/>
      <c r="AP1748" s="63"/>
      <c r="AQ1748" s="63"/>
      <c r="AT1748" s="63"/>
      <c r="AU1748" s="63"/>
      <c r="AV1748" s="63"/>
      <c r="AW1748" s="63"/>
      <c r="AX1748" s="63"/>
      <c r="AY1748" s="63"/>
      <c r="AZ1748" s="63"/>
      <c r="BA1748" s="63"/>
      <c r="BB1748" s="63"/>
      <c r="BC1748" s="63"/>
      <c r="BD1748" s="63"/>
      <c r="BE1748" s="63"/>
      <c r="BF1748" s="63"/>
      <c r="BG1748" s="63"/>
      <c r="BH1748" s="63"/>
      <c r="BI1748" s="63"/>
      <c r="BJ1748" s="63"/>
      <c r="BK1748" s="63"/>
      <c r="BL1748" s="63"/>
      <c r="BM1748" s="63"/>
      <c r="BN1748" s="63"/>
      <c r="BO1748" s="63"/>
      <c r="BR1748" s="63"/>
      <c r="BS1748" s="63"/>
      <c r="BT1748" s="63"/>
      <c r="BU1748" s="63"/>
      <c r="BV1748" s="63"/>
      <c r="BW1748" s="63"/>
      <c r="BX1748" s="63"/>
      <c r="BY1748" s="63"/>
      <c r="BZ1748" s="63"/>
      <c r="CA1748" s="63"/>
      <c r="CB1748" s="63"/>
      <c r="CC1748" s="63"/>
    </row>
    <row r="1749" spans="1:81" x14ac:dyDescent="0.35">
      <c r="A1749" s="97"/>
      <c r="B1749" s="82"/>
      <c r="C1749" s="82"/>
      <c r="D1749" s="82"/>
      <c r="E1749" s="82"/>
      <c r="F1749" s="63"/>
      <c r="G1749" s="63"/>
      <c r="H1749" s="63"/>
      <c r="I1749" s="63"/>
      <c r="J1749" s="63"/>
      <c r="K1749" s="63"/>
      <c r="L1749" s="63"/>
      <c r="M1749" s="63"/>
      <c r="N1749" s="63"/>
      <c r="O1749" s="63"/>
      <c r="P1749" s="63"/>
      <c r="Q1749" s="63"/>
      <c r="R1749" s="63"/>
      <c r="S1749" s="63"/>
      <c r="T1749" s="63"/>
      <c r="U1749" s="63"/>
      <c r="X1749" s="63"/>
      <c r="Y1749" s="63"/>
      <c r="Z1749" s="63"/>
      <c r="AA1749" s="63"/>
      <c r="AB1749" s="63"/>
      <c r="AC1749" s="63"/>
      <c r="AD1749" s="63"/>
      <c r="AE1749" s="110"/>
      <c r="AF1749" s="63"/>
      <c r="AG1749" s="63"/>
      <c r="AH1749" s="63"/>
      <c r="AI1749" s="63"/>
      <c r="AJ1749" s="63"/>
      <c r="AK1749" s="63"/>
      <c r="AL1749" s="63"/>
      <c r="AM1749" s="63"/>
      <c r="AN1749" s="63"/>
      <c r="AO1749" s="63"/>
      <c r="AP1749" s="63"/>
      <c r="AQ1749" s="63"/>
      <c r="AT1749" s="63"/>
      <c r="AU1749" s="63"/>
      <c r="AV1749" s="63"/>
      <c r="AW1749" s="63"/>
      <c r="AX1749" s="63"/>
      <c r="AY1749" s="63"/>
      <c r="AZ1749" s="63"/>
      <c r="BA1749" s="63"/>
      <c r="BB1749" s="63"/>
      <c r="BC1749" s="63"/>
      <c r="BD1749" s="63"/>
      <c r="BE1749" s="63"/>
      <c r="BF1749" s="63"/>
      <c r="BG1749" s="63"/>
      <c r="BH1749" s="63"/>
      <c r="BI1749" s="63"/>
      <c r="BJ1749" s="63"/>
      <c r="BK1749" s="63"/>
      <c r="BL1749" s="63"/>
      <c r="BM1749" s="63"/>
      <c r="BN1749" s="63"/>
      <c r="BO1749" s="63"/>
      <c r="BR1749" s="63"/>
      <c r="BS1749" s="63"/>
      <c r="BT1749" s="63"/>
      <c r="BU1749" s="63"/>
      <c r="BV1749" s="63"/>
      <c r="BW1749" s="63"/>
      <c r="BX1749" s="63"/>
      <c r="BY1749" s="63"/>
      <c r="BZ1749" s="63"/>
      <c r="CA1749" s="63"/>
      <c r="CB1749" s="63"/>
      <c r="CC1749" s="63"/>
    </row>
    <row r="1750" spans="1:81" x14ac:dyDescent="0.35">
      <c r="A1750" s="97"/>
      <c r="B1750" s="82"/>
      <c r="C1750" s="82"/>
      <c r="D1750" s="82"/>
      <c r="E1750" s="82"/>
      <c r="F1750" s="63"/>
      <c r="G1750" s="63"/>
      <c r="H1750" s="63"/>
      <c r="I1750" s="63"/>
      <c r="J1750" s="63"/>
      <c r="K1750" s="63"/>
      <c r="L1750" s="63"/>
      <c r="M1750" s="63"/>
      <c r="N1750" s="63"/>
      <c r="O1750" s="63"/>
      <c r="P1750" s="63"/>
      <c r="Q1750" s="63"/>
      <c r="R1750" s="63"/>
      <c r="S1750" s="63"/>
      <c r="T1750" s="63"/>
      <c r="U1750" s="63"/>
      <c r="X1750" s="63"/>
      <c r="Y1750" s="63"/>
      <c r="Z1750" s="63"/>
      <c r="AA1750" s="63"/>
      <c r="AB1750" s="63"/>
      <c r="AC1750" s="63"/>
      <c r="AD1750" s="63"/>
      <c r="AE1750" s="110"/>
      <c r="AF1750" s="63"/>
      <c r="AG1750" s="63"/>
      <c r="AH1750" s="63"/>
      <c r="AI1750" s="63"/>
      <c r="AJ1750" s="63"/>
      <c r="AK1750" s="63"/>
      <c r="AL1750" s="63"/>
      <c r="AM1750" s="63"/>
      <c r="AN1750" s="63"/>
      <c r="AO1750" s="63"/>
      <c r="AP1750" s="63"/>
      <c r="AQ1750" s="63"/>
      <c r="AT1750" s="63"/>
      <c r="AU1750" s="63"/>
      <c r="AV1750" s="63"/>
      <c r="AW1750" s="63"/>
      <c r="AX1750" s="63"/>
      <c r="AY1750" s="63"/>
      <c r="AZ1750" s="63"/>
      <c r="BA1750" s="63"/>
      <c r="BB1750" s="63"/>
      <c r="BC1750" s="63"/>
      <c r="BD1750" s="63"/>
      <c r="BE1750" s="63"/>
      <c r="BF1750" s="63"/>
      <c r="BG1750" s="63"/>
      <c r="BH1750" s="63"/>
      <c r="BI1750" s="63"/>
      <c r="BJ1750" s="63"/>
      <c r="BK1750" s="63"/>
      <c r="BL1750" s="63"/>
      <c r="BM1750" s="63"/>
      <c r="BN1750" s="63"/>
      <c r="BO1750" s="63"/>
      <c r="BR1750" s="63"/>
      <c r="BS1750" s="63"/>
      <c r="BT1750" s="63"/>
      <c r="BU1750" s="63"/>
      <c r="BV1750" s="63"/>
      <c r="BW1750" s="63"/>
      <c r="BX1750" s="63"/>
      <c r="BY1750" s="63"/>
      <c r="BZ1750" s="63"/>
      <c r="CA1750" s="63"/>
      <c r="CB1750" s="63"/>
      <c r="CC1750" s="63"/>
    </row>
    <row r="1751" spans="1:81" x14ac:dyDescent="0.35">
      <c r="A1751" s="97"/>
      <c r="B1751" s="82"/>
      <c r="C1751" s="82"/>
      <c r="D1751" s="82"/>
      <c r="E1751" s="82"/>
      <c r="F1751" s="63"/>
      <c r="G1751" s="63"/>
      <c r="H1751" s="63"/>
      <c r="I1751" s="63"/>
      <c r="J1751" s="63"/>
      <c r="K1751" s="63"/>
      <c r="L1751" s="63"/>
      <c r="M1751" s="63"/>
      <c r="N1751" s="63"/>
      <c r="O1751" s="63"/>
      <c r="P1751" s="63"/>
      <c r="Q1751" s="63"/>
      <c r="R1751" s="63"/>
      <c r="S1751" s="63"/>
      <c r="T1751" s="63"/>
      <c r="U1751" s="63"/>
      <c r="X1751" s="63"/>
      <c r="Y1751" s="63"/>
      <c r="Z1751" s="63"/>
      <c r="AA1751" s="63"/>
      <c r="AB1751" s="63"/>
      <c r="AC1751" s="63"/>
      <c r="AD1751" s="63"/>
      <c r="AE1751" s="110"/>
      <c r="AF1751" s="63"/>
      <c r="AG1751" s="63"/>
      <c r="AH1751" s="63"/>
      <c r="AI1751" s="63"/>
      <c r="AJ1751" s="63"/>
      <c r="AK1751" s="63"/>
      <c r="AL1751" s="63"/>
      <c r="AM1751" s="63"/>
      <c r="AN1751" s="63"/>
      <c r="AO1751" s="63"/>
      <c r="AP1751" s="63"/>
      <c r="AQ1751" s="63"/>
      <c r="AT1751" s="63"/>
      <c r="AU1751" s="63"/>
      <c r="AV1751" s="63"/>
      <c r="AW1751" s="63"/>
      <c r="AX1751" s="63"/>
      <c r="AY1751" s="63"/>
      <c r="AZ1751" s="63"/>
      <c r="BA1751" s="63"/>
      <c r="BB1751" s="63"/>
      <c r="BC1751" s="63"/>
      <c r="BD1751" s="63"/>
      <c r="BE1751" s="63"/>
      <c r="BF1751" s="63"/>
      <c r="BG1751" s="63"/>
      <c r="BH1751" s="63"/>
      <c r="BI1751" s="63"/>
      <c r="BJ1751" s="63"/>
      <c r="BK1751" s="63"/>
      <c r="BL1751" s="63"/>
      <c r="BM1751" s="63"/>
      <c r="BN1751" s="63"/>
      <c r="BO1751" s="63"/>
      <c r="BR1751" s="63"/>
      <c r="BS1751" s="63"/>
      <c r="BT1751" s="63"/>
      <c r="BU1751" s="63"/>
      <c r="BV1751" s="63"/>
      <c r="BW1751" s="63"/>
      <c r="BX1751" s="63"/>
      <c r="BY1751" s="63"/>
      <c r="BZ1751" s="63"/>
      <c r="CA1751" s="63"/>
      <c r="CB1751" s="63"/>
      <c r="CC1751" s="63"/>
    </row>
    <row r="1752" spans="1:81" x14ac:dyDescent="0.35">
      <c r="A1752" s="97"/>
      <c r="B1752" s="82"/>
      <c r="C1752" s="82"/>
      <c r="D1752" s="82"/>
      <c r="E1752" s="82"/>
      <c r="F1752" s="63"/>
      <c r="G1752" s="63"/>
      <c r="H1752" s="63"/>
      <c r="I1752" s="63"/>
      <c r="J1752" s="63"/>
      <c r="K1752" s="63"/>
      <c r="L1752" s="63"/>
      <c r="M1752" s="63"/>
      <c r="N1752" s="63"/>
      <c r="O1752" s="63"/>
      <c r="P1752" s="63"/>
      <c r="Q1752" s="63"/>
      <c r="R1752" s="63"/>
      <c r="S1752" s="63"/>
      <c r="T1752" s="63"/>
      <c r="U1752" s="63"/>
      <c r="X1752" s="63"/>
      <c r="Y1752" s="63"/>
      <c r="Z1752" s="63"/>
      <c r="AA1752" s="63"/>
      <c r="AB1752" s="63"/>
      <c r="AC1752" s="63"/>
      <c r="AD1752" s="63"/>
      <c r="AE1752" s="110"/>
      <c r="AF1752" s="63"/>
      <c r="AG1752" s="63"/>
      <c r="AH1752" s="63"/>
      <c r="AI1752" s="63"/>
      <c r="AJ1752" s="63"/>
      <c r="AK1752" s="63"/>
      <c r="AL1752" s="63"/>
      <c r="AM1752" s="63"/>
      <c r="AN1752" s="63"/>
      <c r="AO1752" s="63"/>
      <c r="AP1752" s="63"/>
      <c r="AQ1752" s="63"/>
      <c r="AT1752" s="63"/>
      <c r="AU1752" s="63"/>
      <c r="AV1752" s="63"/>
      <c r="AW1752" s="63"/>
      <c r="AX1752" s="63"/>
      <c r="AY1752" s="63"/>
      <c r="AZ1752" s="63"/>
      <c r="BA1752" s="63"/>
      <c r="BB1752" s="63"/>
      <c r="BC1752" s="63"/>
      <c r="BD1752" s="63"/>
      <c r="BE1752" s="63"/>
      <c r="BF1752" s="63"/>
      <c r="BG1752" s="63"/>
      <c r="BH1752" s="63"/>
      <c r="BI1752" s="63"/>
      <c r="BJ1752" s="63"/>
      <c r="BK1752" s="63"/>
      <c r="BL1752" s="63"/>
      <c r="BM1752" s="63"/>
      <c r="BN1752" s="63"/>
      <c r="BO1752" s="63"/>
      <c r="BR1752" s="63"/>
      <c r="BS1752" s="63"/>
      <c r="BT1752" s="63"/>
      <c r="BU1752" s="63"/>
      <c r="BV1752" s="63"/>
      <c r="BW1752" s="63"/>
      <c r="BX1752" s="63"/>
      <c r="BY1752" s="63"/>
      <c r="BZ1752" s="63"/>
      <c r="CA1752" s="63"/>
      <c r="CB1752" s="63"/>
      <c r="CC1752" s="63"/>
    </row>
    <row r="1753" spans="1:81" x14ac:dyDescent="0.35">
      <c r="A1753" s="97"/>
      <c r="B1753" s="82"/>
      <c r="C1753" s="82"/>
      <c r="D1753" s="82"/>
      <c r="E1753" s="82"/>
      <c r="F1753" s="63"/>
      <c r="G1753" s="63"/>
      <c r="H1753" s="63"/>
      <c r="I1753" s="63"/>
      <c r="J1753" s="63"/>
      <c r="K1753" s="63"/>
      <c r="L1753" s="63"/>
      <c r="M1753" s="63"/>
      <c r="N1753" s="63"/>
      <c r="O1753" s="63"/>
      <c r="P1753" s="63"/>
      <c r="Q1753" s="63"/>
      <c r="R1753" s="63"/>
      <c r="S1753" s="63"/>
      <c r="T1753" s="63"/>
      <c r="U1753" s="63"/>
      <c r="X1753" s="63"/>
      <c r="Y1753" s="63"/>
      <c r="Z1753" s="63"/>
      <c r="AA1753" s="63"/>
      <c r="AB1753" s="63"/>
      <c r="AC1753" s="63"/>
      <c r="AD1753" s="63"/>
      <c r="AE1753" s="110"/>
      <c r="AF1753" s="63"/>
      <c r="AG1753" s="63"/>
      <c r="AH1753" s="63"/>
      <c r="AI1753" s="63"/>
      <c r="AJ1753" s="63"/>
      <c r="AK1753" s="63"/>
      <c r="AL1753" s="63"/>
      <c r="AM1753" s="63"/>
      <c r="AN1753" s="63"/>
      <c r="AO1753" s="63"/>
      <c r="AP1753" s="63"/>
      <c r="AQ1753" s="63"/>
      <c r="AT1753" s="63"/>
      <c r="AU1753" s="63"/>
      <c r="AV1753" s="63"/>
      <c r="AW1753" s="63"/>
      <c r="AX1753" s="63"/>
      <c r="AY1753" s="63"/>
      <c r="AZ1753" s="63"/>
      <c r="BA1753" s="63"/>
      <c r="BB1753" s="63"/>
      <c r="BC1753" s="63"/>
      <c r="BD1753" s="63"/>
      <c r="BE1753" s="63"/>
      <c r="BF1753" s="63"/>
      <c r="BG1753" s="63"/>
      <c r="BH1753" s="63"/>
      <c r="BI1753" s="63"/>
      <c r="BJ1753" s="63"/>
      <c r="BK1753" s="63"/>
      <c r="BL1753" s="63"/>
      <c r="BM1753" s="63"/>
      <c r="BN1753" s="63"/>
      <c r="BO1753" s="63"/>
      <c r="BR1753" s="63"/>
      <c r="BS1753" s="63"/>
      <c r="BT1753" s="63"/>
      <c r="BU1753" s="63"/>
      <c r="BV1753" s="63"/>
      <c r="BW1753" s="63"/>
      <c r="BX1753" s="63"/>
      <c r="BY1753" s="63"/>
      <c r="BZ1753" s="63"/>
      <c r="CA1753" s="63"/>
      <c r="CB1753" s="63"/>
      <c r="CC1753" s="63"/>
    </row>
    <row r="1754" spans="1:81" x14ac:dyDescent="0.35">
      <c r="A1754" s="97"/>
      <c r="B1754" s="82"/>
      <c r="C1754" s="82"/>
      <c r="D1754" s="82"/>
      <c r="E1754" s="82"/>
      <c r="F1754" s="63"/>
      <c r="G1754" s="63"/>
      <c r="H1754" s="63"/>
      <c r="I1754" s="63"/>
      <c r="J1754" s="63"/>
      <c r="K1754" s="63"/>
      <c r="L1754" s="63"/>
      <c r="M1754" s="63"/>
      <c r="N1754" s="63"/>
      <c r="O1754" s="63"/>
      <c r="P1754" s="63"/>
      <c r="Q1754" s="63"/>
      <c r="R1754" s="63"/>
      <c r="S1754" s="63"/>
      <c r="T1754" s="63"/>
      <c r="U1754" s="63"/>
      <c r="X1754" s="63"/>
      <c r="Y1754" s="63"/>
      <c r="Z1754" s="63"/>
      <c r="AA1754" s="63"/>
      <c r="AB1754" s="63"/>
      <c r="AC1754" s="63"/>
      <c r="AD1754" s="63"/>
      <c r="AE1754" s="110"/>
      <c r="AF1754" s="63"/>
      <c r="AG1754" s="63"/>
      <c r="AH1754" s="63"/>
      <c r="AI1754" s="63"/>
      <c r="AJ1754" s="63"/>
      <c r="AK1754" s="63"/>
      <c r="AL1754" s="63"/>
      <c r="AM1754" s="63"/>
      <c r="AN1754" s="63"/>
      <c r="AO1754" s="63"/>
      <c r="AP1754" s="63"/>
      <c r="AQ1754" s="63"/>
      <c r="AT1754" s="63"/>
      <c r="AU1754" s="63"/>
      <c r="AV1754" s="63"/>
      <c r="AW1754" s="63"/>
      <c r="AX1754" s="63"/>
      <c r="AY1754" s="63"/>
      <c r="AZ1754" s="63"/>
      <c r="BA1754" s="63"/>
      <c r="BB1754" s="63"/>
      <c r="BC1754" s="63"/>
      <c r="BD1754" s="63"/>
      <c r="BE1754" s="63"/>
      <c r="BF1754" s="63"/>
      <c r="BG1754" s="63"/>
      <c r="BH1754" s="63"/>
      <c r="BI1754" s="63"/>
      <c r="BJ1754" s="63"/>
      <c r="BK1754" s="63"/>
      <c r="BL1754" s="63"/>
      <c r="BM1754" s="63"/>
      <c r="BN1754" s="63"/>
      <c r="BO1754" s="63"/>
      <c r="BR1754" s="63"/>
      <c r="BS1754" s="63"/>
      <c r="BT1754" s="63"/>
      <c r="BU1754" s="63"/>
      <c r="BV1754" s="63"/>
      <c r="BW1754" s="63"/>
      <c r="BX1754" s="63"/>
      <c r="BY1754" s="63"/>
      <c r="BZ1754" s="63"/>
      <c r="CA1754" s="63"/>
      <c r="CB1754" s="63"/>
      <c r="CC1754" s="63"/>
    </row>
    <row r="1755" spans="1:81" x14ac:dyDescent="0.35">
      <c r="A1755" s="97"/>
      <c r="B1755" s="82"/>
      <c r="C1755" s="82"/>
      <c r="D1755" s="82"/>
      <c r="E1755" s="82"/>
      <c r="F1755" s="63"/>
      <c r="G1755" s="63"/>
      <c r="H1755" s="63"/>
      <c r="I1755" s="63"/>
      <c r="J1755" s="63"/>
      <c r="K1755" s="63"/>
      <c r="L1755" s="63"/>
      <c r="M1755" s="63"/>
      <c r="N1755" s="63"/>
      <c r="O1755" s="63"/>
      <c r="P1755" s="63"/>
      <c r="Q1755" s="63"/>
      <c r="R1755" s="63"/>
      <c r="S1755" s="63"/>
      <c r="T1755" s="63"/>
      <c r="U1755" s="63"/>
      <c r="X1755" s="63"/>
      <c r="Y1755" s="63"/>
      <c r="Z1755" s="63"/>
      <c r="AA1755" s="63"/>
      <c r="AB1755" s="63"/>
      <c r="AC1755" s="63"/>
      <c r="AD1755" s="63"/>
      <c r="AE1755" s="110"/>
      <c r="AF1755" s="63"/>
      <c r="AG1755" s="63"/>
      <c r="AH1755" s="63"/>
      <c r="AI1755" s="63"/>
      <c r="AJ1755" s="63"/>
      <c r="AK1755" s="63"/>
      <c r="AL1755" s="63"/>
      <c r="AM1755" s="63"/>
      <c r="AN1755" s="63"/>
      <c r="AO1755" s="63"/>
      <c r="AP1755" s="63"/>
      <c r="AQ1755" s="63"/>
      <c r="AT1755" s="63"/>
      <c r="AU1755" s="63"/>
      <c r="AV1755" s="63"/>
      <c r="AW1755" s="63"/>
      <c r="AX1755" s="63"/>
      <c r="AY1755" s="63"/>
      <c r="AZ1755" s="63"/>
      <c r="BA1755" s="63"/>
      <c r="BB1755" s="63"/>
      <c r="BC1755" s="63"/>
      <c r="BD1755" s="63"/>
      <c r="BE1755" s="63"/>
      <c r="BF1755" s="63"/>
      <c r="BG1755" s="63"/>
      <c r="BH1755" s="63"/>
      <c r="BI1755" s="63"/>
      <c r="BJ1755" s="63"/>
      <c r="BK1755" s="63"/>
      <c r="BL1755" s="63"/>
      <c r="BM1755" s="63"/>
      <c r="BN1755" s="63"/>
      <c r="BO1755" s="63"/>
      <c r="BR1755" s="63"/>
      <c r="BS1755" s="63"/>
      <c r="BT1755" s="63"/>
      <c r="BU1755" s="63"/>
      <c r="BV1755" s="63"/>
      <c r="BW1755" s="63"/>
      <c r="BX1755" s="63"/>
      <c r="BY1755" s="63"/>
      <c r="BZ1755" s="63"/>
      <c r="CA1755" s="63"/>
      <c r="CB1755" s="63"/>
      <c r="CC1755" s="63"/>
    </row>
    <row r="1756" spans="1:81" x14ac:dyDescent="0.35">
      <c r="A1756" s="97"/>
      <c r="B1756" s="82"/>
      <c r="C1756" s="82"/>
      <c r="D1756" s="82"/>
      <c r="E1756" s="82"/>
      <c r="F1756" s="63"/>
      <c r="G1756" s="63"/>
      <c r="H1756" s="63"/>
      <c r="I1756" s="63"/>
      <c r="J1756" s="63"/>
      <c r="K1756" s="63"/>
      <c r="L1756" s="63"/>
      <c r="M1756" s="63"/>
      <c r="N1756" s="63"/>
      <c r="O1756" s="63"/>
      <c r="P1756" s="63"/>
      <c r="Q1756" s="63"/>
      <c r="R1756" s="63"/>
      <c r="S1756" s="63"/>
      <c r="T1756" s="63"/>
      <c r="U1756" s="63"/>
      <c r="X1756" s="63"/>
      <c r="Y1756" s="63"/>
      <c r="Z1756" s="63"/>
      <c r="AA1756" s="63"/>
      <c r="AB1756" s="63"/>
      <c r="AC1756" s="63"/>
      <c r="AD1756" s="63"/>
      <c r="AE1756" s="110"/>
      <c r="AF1756" s="63"/>
      <c r="AG1756" s="63"/>
      <c r="AH1756" s="63"/>
      <c r="AI1756" s="63"/>
      <c r="AJ1756" s="63"/>
      <c r="AK1756" s="63"/>
      <c r="AL1756" s="63"/>
      <c r="AM1756" s="63"/>
      <c r="AN1756" s="63"/>
      <c r="AO1756" s="63"/>
      <c r="AP1756" s="63"/>
      <c r="AQ1756" s="63"/>
      <c r="AT1756" s="63"/>
      <c r="AU1756" s="63"/>
      <c r="AV1756" s="63"/>
      <c r="AW1756" s="63"/>
      <c r="AX1756" s="63"/>
      <c r="AY1756" s="63"/>
      <c r="AZ1756" s="63"/>
      <c r="BA1756" s="63"/>
      <c r="BB1756" s="63"/>
      <c r="BC1756" s="63"/>
      <c r="BD1756" s="63"/>
      <c r="BE1756" s="63"/>
      <c r="BF1756" s="63"/>
      <c r="BG1756" s="63"/>
      <c r="BH1756" s="63"/>
      <c r="BI1756" s="63"/>
      <c r="BJ1756" s="63"/>
      <c r="BK1756" s="63"/>
      <c r="BL1756" s="63"/>
      <c r="BM1756" s="63"/>
      <c r="BN1756" s="63"/>
      <c r="BO1756" s="63"/>
      <c r="BR1756" s="63"/>
      <c r="BS1756" s="63"/>
      <c r="BT1756" s="63"/>
      <c r="BU1756" s="63"/>
      <c r="BV1756" s="63"/>
      <c r="BW1756" s="63"/>
      <c r="BX1756" s="63"/>
      <c r="BY1756" s="63"/>
      <c r="BZ1756" s="63"/>
      <c r="CA1756" s="63"/>
      <c r="CB1756" s="63"/>
      <c r="CC1756" s="63"/>
    </row>
    <row r="1757" spans="1:81" x14ac:dyDescent="0.35">
      <c r="A1757" s="97"/>
      <c r="B1757" s="82"/>
      <c r="C1757" s="82"/>
      <c r="D1757" s="82"/>
      <c r="E1757" s="82"/>
      <c r="F1757" s="63"/>
      <c r="G1757" s="63"/>
      <c r="H1757" s="63"/>
      <c r="I1757" s="63"/>
      <c r="J1757" s="63"/>
      <c r="K1757" s="63"/>
      <c r="L1757" s="63"/>
      <c r="M1757" s="63"/>
      <c r="N1757" s="63"/>
      <c r="O1757" s="63"/>
      <c r="P1757" s="63"/>
      <c r="Q1757" s="63"/>
      <c r="R1757" s="63"/>
      <c r="S1757" s="63"/>
      <c r="T1757" s="63"/>
      <c r="U1757" s="63"/>
      <c r="X1757" s="63"/>
      <c r="Y1757" s="63"/>
      <c r="Z1757" s="63"/>
      <c r="AA1757" s="63"/>
      <c r="AB1757" s="63"/>
      <c r="AC1757" s="63"/>
      <c r="AD1757" s="63"/>
      <c r="AE1757" s="110"/>
      <c r="AF1757" s="63"/>
      <c r="AG1757" s="63"/>
      <c r="AH1757" s="63"/>
      <c r="AI1757" s="63"/>
      <c r="AJ1757" s="63"/>
      <c r="AK1757" s="63"/>
      <c r="AL1757" s="63"/>
      <c r="AM1757" s="63"/>
      <c r="AN1757" s="63"/>
      <c r="AO1757" s="63"/>
      <c r="AP1757" s="63"/>
      <c r="AQ1757" s="63"/>
      <c r="AT1757" s="63"/>
      <c r="AU1757" s="63"/>
      <c r="AV1757" s="63"/>
      <c r="AW1757" s="63"/>
      <c r="AX1757" s="63"/>
      <c r="AY1757" s="63"/>
      <c r="AZ1757" s="63"/>
      <c r="BA1757" s="63"/>
      <c r="BB1757" s="63"/>
      <c r="BC1757" s="63"/>
      <c r="BD1757" s="63"/>
      <c r="BE1757" s="63"/>
      <c r="BF1757" s="63"/>
      <c r="BG1757" s="63"/>
      <c r="BH1757" s="63"/>
      <c r="BI1757" s="63"/>
      <c r="BJ1757" s="63"/>
      <c r="BK1757" s="63"/>
      <c r="BL1757" s="63"/>
      <c r="BM1757" s="63"/>
      <c r="BN1757" s="63"/>
      <c r="BO1757" s="63"/>
      <c r="BR1757" s="63"/>
      <c r="BS1757" s="63"/>
      <c r="BT1757" s="63"/>
      <c r="BU1757" s="63"/>
      <c r="BV1757" s="63"/>
      <c r="BW1757" s="63"/>
      <c r="BX1757" s="63"/>
      <c r="BY1757" s="63"/>
      <c r="BZ1757" s="63"/>
      <c r="CA1757" s="63"/>
      <c r="CB1757" s="63"/>
      <c r="CC1757" s="63"/>
    </row>
    <row r="1758" spans="1:81" x14ac:dyDescent="0.35">
      <c r="A1758" s="97"/>
      <c r="B1758" s="82"/>
      <c r="C1758" s="82"/>
      <c r="D1758" s="82"/>
      <c r="E1758" s="82"/>
      <c r="F1758" s="63"/>
      <c r="G1758" s="63"/>
      <c r="H1758" s="63"/>
      <c r="I1758" s="63"/>
      <c r="J1758" s="63"/>
      <c r="K1758" s="63"/>
      <c r="L1758" s="63"/>
      <c r="M1758" s="63"/>
      <c r="N1758" s="63"/>
      <c r="O1758" s="63"/>
      <c r="P1758" s="63"/>
      <c r="Q1758" s="63"/>
      <c r="R1758" s="63"/>
      <c r="S1758" s="63"/>
      <c r="T1758" s="63"/>
      <c r="U1758" s="63"/>
      <c r="X1758" s="63"/>
      <c r="Y1758" s="63"/>
      <c r="Z1758" s="63"/>
      <c r="AA1758" s="63"/>
      <c r="AB1758" s="63"/>
      <c r="AC1758" s="63"/>
      <c r="AD1758" s="63"/>
      <c r="AE1758" s="110"/>
      <c r="AF1758" s="63"/>
      <c r="AG1758" s="63"/>
      <c r="AH1758" s="63"/>
      <c r="AI1758" s="63"/>
      <c r="AJ1758" s="63"/>
      <c r="AK1758" s="63"/>
      <c r="AL1758" s="63"/>
      <c r="AM1758" s="63"/>
      <c r="AN1758" s="63"/>
      <c r="AO1758" s="63"/>
      <c r="AP1758" s="63"/>
      <c r="AQ1758" s="63"/>
      <c r="AT1758" s="63"/>
      <c r="AU1758" s="63"/>
      <c r="AV1758" s="63"/>
      <c r="AW1758" s="63"/>
      <c r="AX1758" s="63"/>
      <c r="AY1758" s="63"/>
      <c r="AZ1758" s="63"/>
      <c r="BA1758" s="63"/>
      <c r="BB1758" s="63"/>
      <c r="BC1758" s="63"/>
      <c r="BD1758" s="63"/>
      <c r="BE1758" s="63"/>
      <c r="BF1758" s="63"/>
      <c r="BG1758" s="63"/>
      <c r="BH1758" s="63"/>
      <c r="BI1758" s="63"/>
      <c r="BJ1758" s="63"/>
      <c r="BK1758" s="63"/>
      <c r="BL1758" s="63"/>
      <c r="BM1758" s="63"/>
      <c r="BN1758" s="63"/>
      <c r="BO1758" s="63"/>
      <c r="BR1758" s="63"/>
      <c r="BS1758" s="63"/>
      <c r="BT1758" s="63"/>
      <c r="BU1758" s="63"/>
      <c r="BV1758" s="63"/>
      <c r="BW1758" s="63"/>
      <c r="BX1758" s="63"/>
      <c r="BY1758" s="63"/>
      <c r="BZ1758" s="63"/>
      <c r="CA1758" s="63"/>
      <c r="CB1758" s="63"/>
      <c r="CC1758" s="63"/>
    </row>
    <row r="1759" spans="1:81" x14ac:dyDescent="0.35">
      <c r="A1759" s="97"/>
      <c r="B1759" s="82"/>
      <c r="C1759" s="82"/>
      <c r="D1759" s="82"/>
      <c r="E1759" s="82"/>
      <c r="F1759" s="63"/>
      <c r="G1759" s="63"/>
      <c r="H1759" s="63"/>
      <c r="I1759" s="63"/>
      <c r="J1759" s="63"/>
      <c r="K1759" s="63"/>
      <c r="L1759" s="63"/>
      <c r="M1759" s="63"/>
      <c r="N1759" s="63"/>
      <c r="O1759" s="63"/>
      <c r="P1759" s="63"/>
      <c r="Q1759" s="63"/>
      <c r="R1759" s="63"/>
      <c r="S1759" s="63"/>
      <c r="T1759" s="63"/>
      <c r="U1759" s="63"/>
      <c r="X1759" s="63"/>
      <c r="Y1759" s="63"/>
      <c r="Z1759" s="63"/>
      <c r="AA1759" s="63"/>
      <c r="AB1759" s="63"/>
      <c r="AC1759" s="63"/>
      <c r="AD1759" s="63"/>
      <c r="AE1759" s="110"/>
      <c r="AF1759" s="63"/>
      <c r="AG1759" s="63"/>
      <c r="AH1759" s="63"/>
      <c r="AI1759" s="63"/>
      <c r="AJ1759" s="63"/>
      <c r="AK1759" s="63"/>
      <c r="AL1759" s="63"/>
      <c r="AM1759" s="63"/>
      <c r="AN1759" s="63"/>
      <c r="AO1759" s="63"/>
      <c r="AP1759" s="63"/>
      <c r="AQ1759" s="63"/>
      <c r="AT1759" s="63"/>
      <c r="AU1759" s="63"/>
      <c r="AV1759" s="63"/>
      <c r="AW1759" s="63"/>
      <c r="AX1759" s="63"/>
      <c r="AY1759" s="63"/>
      <c r="AZ1759" s="63"/>
      <c r="BA1759" s="63"/>
      <c r="BB1759" s="63"/>
      <c r="BC1759" s="63"/>
      <c r="BD1759" s="63"/>
      <c r="BE1759" s="63"/>
      <c r="BF1759" s="63"/>
      <c r="BG1759" s="63"/>
      <c r="BH1759" s="63"/>
      <c r="BI1759" s="63"/>
      <c r="BJ1759" s="63"/>
      <c r="BK1759" s="63"/>
      <c r="BL1759" s="63"/>
      <c r="BM1759" s="63"/>
      <c r="BN1759" s="63"/>
      <c r="BO1759" s="63"/>
      <c r="BR1759" s="63"/>
      <c r="BS1759" s="63"/>
      <c r="BT1759" s="63"/>
      <c r="BU1759" s="63"/>
      <c r="BV1759" s="63"/>
      <c r="BW1759" s="63"/>
      <c r="BX1759" s="63"/>
      <c r="BY1759" s="63"/>
      <c r="BZ1759" s="63"/>
      <c r="CA1759" s="63"/>
      <c r="CB1759" s="63"/>
      <c r="CC1759" s="63"/>
    </row>
    <row r="1760" spans="1:81" x14ac:dyDescent="0.35">
      <c r="A1760" s="97"/>
      <c r="B1760" s="82"/>
      <c r="C1760" s="82"/>
      <c r="D1760" s="82"/>
      <c r="E1760" s="82"/>
      <c r="F1760" s="63"/>
      <c r="G1760" s="63"/>
      <c r="H1760" s="63"/>
      <c r="I1760" s="63"/>
      <c r="J1760" s="63"/>
      <c r="K1760" s="63"/>
      <c r="L1760" s="63"/>
      <c r="M1760" s="63"/>
      <c r="N1760" s="63"/>
      <c r="O1760" s="63"/>
      <c r="P1760" s="63"/>
      <c r="Q1760" s="63"/>
      <c r="R1760" s="63"/>
      <c r="S1760" s="63"/>
      <c r="T1760" s="63"/>
      <c r="U1760" s="63"/>
      <c r="X1760" s="63"/>
      <c r="Y1760" s="63"/>
      <c r="Z1760" s="63"/>
      <c r="AA1760" s="63"/>
      <c r="AB1760" s="63"/>
      <c r="AC1760" s="63"/>
      <c r="AD1760" s="63"/>
      <c r="AE1760" s="110"/>
      <c r="AF1760" s="63"/>
      <c r="AG1760" s="63"/>
      <c r="AH1760" s="63"/>
      <c r="AI1760" s="63"/>
      <c r="AJ1760" s="63"/>
      <c r="AK1760" s="63"/>
      <c r="AL1760" s="63"/>
      <c r="AM1760" s="63"/>
      <c r="AN1760" s="63"/>
      <c r="AO1760" s="63"/>
      <c r="AP1760" s="63"/>
      <c r="AQ1760" s="63"/>
      <c r="AT1760" s="63"/>
      <c r="AU1760" s="63"/>
      <c r="AV1760" s="63"/>
      <c r="AW1760" s="63"/>
      <c r="AX1760" s="63"/>
      <c r="AY1760" s="63"/>
      <c r="AZ1760" s="63"/>
      <c r="BA1760" s="63"/>
      <c r="BB1760" s="63"/>
      <c r="BC1760" s="63"/>
      <c r="BD1760" s="63"/>
      <c r="BE1760" s="63"/>
      <c r="BF1760" s="63"/>
      <c r="BG1760" s="63"/>
      <c r="BH1760" s="63"/>
      <c r="BI1760" s="63"/>
      <c r="BJ1760" s="63"/>
      <c r="BK1760" s="63"/>
      <c r="BL1760" s="63"/>
      <c r="BM1760" s="63"/>
      <c r="BN1760" s="63"/>
      <c r="BO1760" s="63"/>
      <c r="BR1760" s="63"/>
      <c r="BS1760" s="63"/>
      <c r="BT1760" s="63"/>
      <c r="BU1760" s="63"/>
      <c r="BV1760" s="63"/>
      <c r="BW1760" s="63"/>
      <c r="BX1760" s="63"/>
      <c r="BY1760" s="63"/>
      <c r="BZ1760" s="63"/>
      <c r="CA1760" s="63"/>
      <c r="CB1760" s="63"/>
      <c r="CC1760" s="63"/>
    </row>
    <row r="1761" spans="1:81" x14ac:dyDescent="0.35">
      <c r="A1761" s="97"/>
      <c r="B1761" s="82"/>
      <c r="C1761" s="82"/>
      <c r="D1761" s="82"/>
      <c r="E1761" s="82"/>
      <c r="F1761" s="63"/>
      <c r="G1761" s="63"/>
      <c r="H1761" s="63"/>
      <c r="I1761" s="63"/>
      <c r="J1761" s="63"/>
      <c r="K1761" s="63"/>
      <c r="L1761" s="63"/>
      <c r="M1761" s="63"/>
      <c r="N1761" s="63"/>
      <c r="O1761" s="63"/>
      <c r="P1761" s="63"/>
      <c r="Q1761" s="63"/>
      <c r="R1761" s="63"/>
      <c r="S1761" s="63"/>
      <c r="T1761" s="63"/>
      <c r="U1761" s="63"/>
      <c r="X1761" s="63"/>
      <c r="Y1761" s="63"/>
      <c r="Z1761" s="63"/>
      <c r="AA1761" s="63"/>
      <c r="AB1761" s="63"/>
      <c r="AC1761" s="63"/>
      <c r="AD1761" s="63"/>
      <c r="AE1761" s="110"/>
      <c r="AF1761" s="63"/>
      <c r="AG1761" s="63"/>
      <c r="AH1761" s="63"/>
      <c r="AI1761" s="63"/>
      <c r="AJ1761" s="63"/>
      <c r="AK1761" s="63"/>
      <c r="AL1761" s="63"/>
      <c r="AM1761" s="63"/>
      <c r="AN1761" s="63"/>
      <c r="AO1761" s="63"/>
      <c r="AP1761" s="63"/>
      <c r="AQ1761" s="63"/>
      <c r="AT1761" s="63"/>
      <c r="AU1761" s="63"/>
      <c r="AV1761" s="63"/>
      <c r="AW1761" s="63"/>
      <c r="AX1761" s="63"/>
      <c r="AY1761" s="63"/>
      <c r="AZ1761" s="63"/>
      <c r="BA1761" s="63"/>
      <c r="BB1761" s="63"/>
      <c r="BC1761" s="63"/>
      <c r="BD1761" s="63"/>
      <c r="BE1761" s="63"/>
      <c r="BF1761" s="63"/>
      <c r="BG1761" s="63"/>
      <c r="BH1761" s="63"/>
      <c r="BI1761" s="63"/>
      <c r="BJ1761" s="63"/>
      <c r="BK1761" s="63"/>
      <c r="BL1761" s="63"/>
      <c r="BM1761" s="63"/>
      <c r="BN1761" s="63"/>
      <c r="BO1761" s="63"/>
      <c r="BR1761" s="63"/>
      <c r="BS1761" s="63"/>
      <c r="BT1761" s="63"/>
      <c r="BU1761" s="63"/>
      <c r="BV1761" s="63"/>
      <c r="BW1761" s="63"/>
      <c r="BX1761" s="63"/>
      <c r="BY1761" s="63"/>
      <c r="BZ1761" s="63"/>
      <c r="CA1761" s="63"/>
      <c r="CB1761" s="63"/>
      <c r="CC1761" s="63"/>
    </row>
    <row r="1762" spans="1:81" x14ac:dyDescent="0.35">
      <c r="A1762" s="97"/>
      <c r="B1762" s="82"/>
      <c r="C1762" s="82"/>
      <c r="D1762" s="82"/>
      <c r="E1762" s="82"/>
      <c r="F1762" s="63"/>
      <c r="G1762" s="63"/>
      <c r="H1762" s="63"/>
      <c r="I1762" s="63"/>
      <c r="J1762" s="63"/>
      <c r="K1762" s="63"/>
      <c r="L1762" s="63"/>
      <c r="M1762" s="63"/>
      <c r="N1762" s="63"/>
      <c r="O1762" s="63"/>
      <c r="P1762" s="63"/>
      <c r="Q1762" s="63"/>
      <c r="R1762" s="63"/>
      <c r="S1762" s="63"/>
      <c r="T1762" s="63"/>
      <c r="U1762" s="63"/>
      <c r="X1762" s="63"/>
      <c r="Y1762" s="63"/>
      <c r="Z1762" s="63"/>
      <c r="AA1762" s="63"/>
      <c r="AB1762" s="63"/>
      <c r="AC1762" s="63"/>
      <c r="AD1762" s="63"/>
      <c r="AE1762" s="110"/>
      <c r="AF1762" s="63"/>
      <c r="AG1762" s="63"/>
      <c r="AH1762" s="63"/>
      <c r="AI1762" s="63"/>
      <c r="AJ1762" s="63"/>
      <c r="AK1762" s="63"/>
      <c r="AL1762" s="63"/>
      <c r="AM1762" s="63"/>
      <c r="AN1762" s="63"/>
      <c r="AO1762" s="63"/>
      <c r="AP1762" s="63"/>
      <c r="AQ1762" s="63"/>
      <c r="AT1762" s="63"/>
      <c r="AU1762" s="63"/>
      <c r="AV1762" s="63"/>
      <c r="AW1762" s="63"/>
      <c r="AX1762" s="63"/>
      <c r="AY1762" s="63"/>
      <c r="AZ1762" s="63"/>
      <c r="BA1762" s="63"/>
      <c r="BB1762" s="63"/>
      <c r="BC1762" s="63"/>
      <c r="BD1762" s="63"/>
      <c r="BE1762" s="63"/>
      <c r="BF1762" s="63"/>
      <c r="BG1762" s="63"/>
      <c r="BH1762" s="63"/>
      <c r="BI1762" s="63"/>
      <c r="BJ1762" s="63"/>
      <c r="BK1762" s="63"/>
      <c r="BL1762" s="63"/>
      <c r="BM1762" s="63"/>
      <c r="BN1762" s="63"/>
      <c r="BO1762" s="63"/>
      <c r="BR1762" s="63"/>
      <c r="BS1762" s="63"/>
      <c r="BT1762" s="63"/>
      <c r="BU1762" s="63"/>
      <c r="BV1762" s="63"/>
      <c r="BW1762" s="63"/>
      <c r="BX1762" s="63"/>
      <c r="BY1762" s="63"/>
      <c r="BZ1762" s="63"/>
      <c r="CA1762" s="63"/>
      <c r="CB1762" s="63"/>
      <c r="CC1762" s="63"/>
    </row>
    <row r="1763" spans="1:81" x14ac:dyDescent="0.35">
      <c r="A1763" s="97"/>
      <c r="B1763" s="82"/>
      <c r="C1763" s="82"/>
      <c r="D1763" s="82"/>
      <c r="E1763" s="82"/>
      <c r="F1763" s="63"/>
      <c r="G1763" s="63"/>
      <c r="H1763" s="63"/>
      <c r="I1763" s="63"/>
      <c r="J1763" s="63"/>
      <c r="K1763" s="63"/>
      <c r="L1763" s="63"/>
      <c r="M1763" s="63"/>
      <c r="N1763" s="63"/>
      <c r="O1763" s="63"/>
      <c r="P1763" s="63"/>
      <c r="Q1763" s="63"/>
      <c r="R1763" s="63"/>
      <c r="S1763" s="63"/>
      <c r="T1763" s="63"/>
      <c r="U1763" s="63"/>
      <c r="X1763" s="63"/>
      <c r="Y1763" s="63"/>
      <c r="Z1763" s="63"/>
      <c r="AA1763" s="63"/>
      <c r="AB1763" s="63"/>
      <c r="AC1763" s="63"/>
      <c r="AD1763" s="63"/>
      <c r="AE1763" s="110"/>
      <c r="AF1763" s="63"/>
      <c r="AG1763" s="63"/>
      <c r="AH1763" s="63"/>
      <c r="AI1763" s="63"/>
      <c r="AJ1763" s="63"/>
      <c r="AK1763" s="63"/>
      <c r="AL1763" s="63"/>
      <c r="AM1763" s="63"/>
      <c r="AN1763" s="63"/>
      <c r="AO1763" s="63"/>
      <c r="AP1763" s="63"/>
      <c r="AQ1763" s="63"/>
      <c r="AT1763" s="63"/>
      <c r="AU1763" s="63"/>
      <c r="AV1763" s="63"/>
      <c r="AW1763" s="63"/>
      <c r="AX1763" s="63"/>
      <c r="AY1763" s="63"/>
      <c r="AZ1763" s="63"/>
      <c r="BA1763" s="63"/>
      <c r="BB1763" s="63"/>
      <c r="BC1763" s="63"/>
      <c r="BD1763" s="63"/>
      <c r="BE1763" s="63"/>
      <c r="BF1763" s="63"/>
      <c r="BG1763" s="63"/>
      <c r="BH1763" s="63"/>
      <c r="BI1763" s="63"/>
      <c r="BJ1763" s="63"/>
      <c r="BK1763" s="63"/>
      <c r="BL1763" s="63"/>
      <c r="BM1763" s="63"/>
      <c r="BN1763" s="63"/>
      <c r="BO1763" s="63"/>
      <c r="BR1763" s="63"/>
      <c r="BS1763" s="63"/>
      <c r="BT1763" s="63"/>
      <c r="BU1763" s="63"/>
      <c r="BV1763" s="63"/>
      <c r="BW1763" s="63"/>
      <c r="BX1763" s="63"/>
      <c r="BY1763" s="63"/>
      <c r="BZ1763" s="63"/>
      <c r="CA1763" s="63"/>
      <c r="CB1763" s="63"/>
      <c r="CC1763" s="63"/>
    </row>
    <row r="1764" spans="1:81" x14ac:dyDescent="0.35">
      <c r="A1764" s="97"/>
      <c r="B1764" s="82"/>
      <c r="C1764" s="82"/>
      <c r="D1764" s="82"/>
      <c r="E1764" s="82"/>
      <c r="F1764" s="63"/>
      <c r="G1764" s="63"/>
      <c r="H1764" s="63"/>
      <c r="I1764" s="63"/>
      <c r="J1764" s="63"/>
      <c r="K1764" s="63"/>
      <c r="L1764" s="63"/>
      <c r="M1764" s="63"/>
      <c r="N1764" s="63"/>
      <c r="O1764" s="63"/>
      <c r="P1764" s="63"/>
      <c r="Q1764" s="63"/>
      <c r="R1764" s="63"/>
      <c r="S1764" s="63"/>
      <c r="T1764" s="63"/>
      <c r="U1764" s="63"/>
      <c r="X1764" s="63"/>
      <c r="Y1764" s="63"/>
      <c r="Z1764" s="63"/>
      <c r="AA1764" s="63"/>
      <c r="AB1764" s="63"/>
      <c r="AC1764" s="63"/>
      <c r="AD1764" s="63"/>
      <c r="AE1764" s="110"/>
      <c r="AF1764" s="63"/>
      <c r="AG1764" s="63"/>
      <c r="AH1764" s="63"/>
      <c r="AI1764" s="63"/>
      <c r="AJ1764" s="63"/>
      <c r="AK1764" s="63"/>
      <c r="AL1764" s="63"/>
      <c r="AM1764" s="63"/>
      <c r="AN1764" s="63"/>
      <c r="AO1764" s="63"/>
      <c r="AP1764" s="63"/>
      <c r="AQ1764" s="63"/>
      <c r="AT1764" s="63"/>
      <c r="AU1764" s="63"/>
      <c r="AV1764" s="63"/>
      <c r="AW1764" s="63"/>
      <c r="AX1764" s="63"/>
      <c r="AY1764" s="63"/>
      <c r="AZ1764" s="63"/>
      <c r="BA1764" s="63"/>
      <c r="BB1764" s="63"/>
      <c r="BC1764" s="63"/>
      <c r="BD1764" s="63"/>
      <c r="BE1764" s="63"/>
      <c r="BF1764" s="63"/>
      <c r="BG1764" s="63"/>
      <c r="BH1764" s="63"/>
      <c r="BI1764" s="63"/>
      <c r="BJ1764" s="63"/>
      <c r="BK1764" s="63"/>
      <c r="BL1764" s="63"/>
      <c r="BM1764" s="63"/>
      <c r="BN1764" s="63"/>
      <c r="BO1764" s="63"/>
      <c r="BR1764" s="63"/>
      <c r="BS1764" s="63"/>
      <c r="BT1764" s="63"/>
      <c r="BU1764" s="63"/>
      <c r="BV1764" s="63"/>
      <c r="BW1764" s="63"/>
      <c r="BX1764" s="63"/>
      <c r="BY1764" s="63"/>
      <c r="BZ1764" s="63"/>
      <c r="CA1764" s="63"/>
      <c r="CB1764" s="63"/>
      <c r="CC1764" s="63"/>
    </row>
    <row r="1765" spans="1:81" x14ac:dyDescent="0.35">
      <c r="A1765" s="97"/>
      <c r="B1765" s="82"/>
      <c r="C1765" s="82"/>
      <c r="D1765" s="82"/>
      <c r="E1765" s="82"/>
      <c r="F1765" s="63"/>
      <c r="G1765" s="63"/>
      <c r="H1765" s="63"/>
      <c r="I1765" s="63"/>
      <c r="J1765" s="63"/>
      <c r="K1765" s="63"/>
      <c r="L1765" s="63"/>
      <c r="M1765" s="63"/>
      <c r="N1765" s="63"/>
      <c r="O1765" s="63"/>
      <c r="P1765" s="63"/>
      <c r="Q1765" s="63"/>
      <c r="R1765" s="63"/>
      <c r="S1765" s="63"/>
      <c r="T1765" s="63"/>
      <c r="U1765" s="63"/>
      <c r="X1765" s="63"/>
      <c r="Y1765" s="63"/>
      <c r="Z1765" s="63"/>
      <c r="AA1765" s="63"/>
      <c r="AB1765" s="63"/>
      <c r="AC1765" s="63"/>
      <c r="AD1765" s="63"/>
      <c r="AE1765" s="110"/>
      <c r="AF1765" s="63"/>
      <c r="AG1765" s="63"/>
      <c r="AH1765" s="63"/>
      <c r="AI1765" s="63"/>
      <c r="AJ1765" s="63"/>
      <c r="AK1765" s="63"/>
      <c r="AL1765" s="63"/>
      <c r="AM1765" s="63"/>
      <c r="AN1765" s="63"/>
      <c r="AO1765" s="63"/>
      <c r="AP1765" s="63"/>
      <c r="AQ1765" s="63"/>
      <c r="AT1765" s="63"/>
      <c r="AU1765" s="63"/>
      <c r="AV1765" s="63"/>
      <c r="AW1765" s="63"/>
      <c r="AX1765" s="63"/>
      <c r="AY1765" s="63"/>
      <c r="AZ1765" s="63"/>
      <c r="BA1765" s="63"/>
      <c r="BB1765" s="63"/>
      <c r="BC1765" s="63"/>
      <c r="BD1765" s="63"/>
      <c r="BE1765" s="63"/>
      <c r="BF1765" s="63"/>
      <c r="BG1765" s="63"/>
      <c r="BH1765" s="63"/>
      <c r="BI1765" s="63"/>
      <c r="BJ1765" s="63"/>
      <c r="BK1765" s="63"/>
      <c r="BL1765" s="63"/>
      <c r="BM1765" s="63"/>
      <c r="BN1765" s="63"/>
      <c r="BO1765" s="63"/>
      <c r="BR1765" s="63"/>
      <c r="BS1765" s="63"/>
      <c r="BT1765" s="63"/>
      <c r="BU1765" s="63"/>
      <c r="BV1765" s="63"/>
      <c r="BW1765" s="63"/>
      <c r="BX1765" s="63"/>
      <c r="BY1765" s="63"/>
      <c r="BZ1765" s="63"/>
      <c r="CA1765" s="63"/>
      <c r="CB1765" s="63"/>
      <c r="CC1765" s="63"/>
    </row>
    <row r="1766" spans="1:81" x14ac:dyDescent="0.35">
      <c r="A1766" s="97"/>
      <c r="B1766" s="82"/>
      <c r="C1766" s="82"/>
      <c r="D1766" s="82"/>
      <c r="E1766" s="82"/>
      <c r="F1766" s="63"/>
      <c r="G1766" s="63"/>
      <c r="H1766" s="63"/>
      <c r="I1766" s="63"/>
      <c r="J1766" s="63"/>
      <c r="K1766" s="63"/>
      <c r="L1766" s="63"/>
      <c r="M1766" s="63"/>
      <c r="N1766" s="63"/>
      <c r="O1766" s="63"/>
      <c r="P1766" s="63"/>
      <c r="Q1766" s="63"/>
      <c r="R1766" s="63"/>
      <c r="S1766" s="63"/>
      <c r="T1766" s="63"/>
      <c r="U1766" s="63"/>
      <c r="X1766" s="63"/>
      <c r="Y1766" s="63"/>
      <c r="Z1766" s="63"/>
      <c r="AA1766" s="63"/>
      <c r="AB1766" s="63"/>
      <c r="AC1766" s="63"/>
      <c r="AD1766" s="63"/>
      <c r="AE1766" s="110"/>
      <c r="AF1766" s="63"/>
      <c r="AG1766" s="63"/>
      <c r="AH1766" s="63"/>
      <c r="AI1766" s="63"/>
      <c r="AJ1766" s="63"/>
      <c r="AK1766" s="63"/>
      <c r="AL1766" s="63"/>
      <c r="AM1766" s="63"/>
      <c r="AN1766" s="63"/>
      <c r="AO1766" s="63"/>
      <c r="AP1766" s="63"/>
      <c r="AQ1766" s="63"/>
      <c r="AT1766" s="63"/>
      <c r="AU1766" s="63"/>
      <c r="AV1766" s="63"/>
      <c r="AW1766" s="63"/>
      <c r="AX1766" s="63"/>
      <c r="AY1766" s="63"/>
      <c r="AZ1766" s="63"/>
      <c r="BA1766" s="63"/>
      <c r="BB1766" s="63"/>
      <c r="BC1766" s="63"/>
      <c r="BD1766" s="63"/>
      <c r="BE1766" s="63"/>
      <c r="BF1766" s="63"/>
      <c r="BG1766" s="63"/>
      <c r="BH1766" s="63"/>
      <c r="BI1766" s="63"/>
      <c r="BJ1766" s="63"/>
      <c r="BK1766" s="63"/>
      <c r="BL1766" s="63"/>
      <c r="BM1766" s="63"/>
      <c r="BN1766" s="63"/>
      <c r="BO1766" s="63"/>
      <c r="BR1766" s="63"/>
      <c r="BS1766" s="63"/>
      <c r="BT1766" s="63"/>
      <c r="BU1766" s="63"/>
      <c r="BV1766" s="63"/>
      <c r="BW1766" s="63"/>
      <c r="BX1766" s="63"/>
      <c r="BY1766" s="63"/>
      <c r="BZ1766" s="63"/>
      <c r="CA1766" s="63"/>
      <c r="CB1766" s="63"/>
      <c r="CC1766" s="63"/>
    </row>
    <row r="1767" spans="1:81" x14ac:dyDescent="0.35">
      <c r="A1767" s="97"/>
      <c r="B1767" s="82"/>
      <c r="C1767" s="82"/>
      <c r="D1767" s="82"/>
      <c r="E1767" s="82"/>
      <c r="F1767" s="63"/>
      <c r="G1767" s="63"/>
      <c r="H1767" s="63"/>
      <c r="I1767" s="63"/>
      <c r="J1767" s="63"/>
      <c r="K1767" s="63"/>
      <c r="L1767" s="63"/>
      <c r="M1767" s="63"/>
      <c r="N1767" s="63"/>
      <c r="O1767" s="63"/>
      <c r="P1767" s="63"/>
      <c r="Q1767" s="63"/>
      <c r="R1767" s="63"/>
      <c r="S1767" s="63"/>
      <c r="T1767" s="63"/>
      <c r="U1767" s="63"/>
      <c r="X1767" s="63"/>
      <c r="Y1767" s="63"/>
      <c r="Z1767" s="63"/>
      <c r="AA1767" s="63"/>
      <c r="AB1767" s="63"/>
      <c r="AC1767" s="63"/>
      <c r="AD1767" s="63"/>
      <c r="AE1767" s="110"/>
      <c r="AF1767" s="63"/>
      <c r="AG1767" s="63"/>
      <c r="AH1767" s="63"/>
      <c r="AI1767" s="63"/>
      <c r="AJ1767" s="63"/>
      <c r="AK1767" s="63"/>
      <c r="AL1767" s="63"/>
      <c r="AM1767" s="63"/>
      <c r="AN1767" s="63"/>
      <c r="AO1767" s="63"/>
      <c r="AP1767" s="63"/>
      <c r="AQ1767" s="63"/>
      <c r="AT1767" s="63"/>
      <c r="AU1767" s="63"/>
      <c r="AV1767" s="63"/>
      <c r="AW1767" s="63"/>
      <c r="AX1767" s="63"/>
      <c r="AY1767" s="63"/>
      <c r="AZ1767" s="63"/>
      <c r="BA1767" s="63"/>
      <c r="BB1767" s="63"/>
      <c r="BC1767" s="63"/>
      <c r="BD1767" s="63"/>
      <c r="BE1767" s="63"/>
      <c r="BF1767" s="63"/>
      <c r="BG1767" s="63"/>
      <c r="BH1767" s="63"/>
      <c r="BI1767" s="63"/>
      <c r="BJ1767" s="63"/>
      <c r="BK1767" s="63"/>
      <c r="BL1767" s="63"/>
      <c r="BM1767" s="63"/>
      <c r="BN1767" s="63"/>
      <c r="BO1767" s="63"/>
      <c r="BR1767" s="63"/>
      <c r="BS1767" s="63"/>
      <c r="BT1767" s="63"/>
      <c r="BU1767" s="63"/>
      <c r="BV1767" s="63"/>
      <c r="BW1767" s="63"/>
      <c r="BX1767" s="63"/>
      <c r="BY1767" s="63"/>
      <c r="BZ1767" s="63"/>
      <c r="CA1767" s="63"/>
      <c r="CB1767" s="63"/>
      <c r="CC1767" s="63"/>
    </row>
    <row r="1768" spans="1:81" x14ac:dyDescent="0.35">
      <c r="A1768" s="97"/>
      <c r="B1768" s="82"/>
      <c r="C1768" s="82"/>
      <c r="D1768" s="82"/>
      <c r="E1768" s="82"/>
      <c r="F1768" s="63"/>
      <c r="G1768" s="63"/>
      <c r="H1768" s="63"/>
      <c r="I1768" s="63"/>
      <c r="J1768" s="63"/>
      <c r="K1768" s="63"/>
      <c r="L1768" s="63"/>
      <c r="M1768" s="63"/>
      <c r="N1768" s="63"/>
      <c r="O1768" s="63"/>
      <c r="P1768" s="63"/>
      <c r="Q1768" s="63"/>
      <c r="R1768" s="63"/>
      <c r="S1768" s="63"/>
      <c r="T1768" s="63"/>
      <c r="U1768" s="63"/>
      <c r="X1768" s="63"/>
      <c r="Y1768" s="63"/>
      <c r="Z1768" s="63"/>
      <c r="AA1768" s="63"/>
      <c r="AB1768" s="63"/>
      <c r="AC1768" s="63"/>
      <c r="AD1768" s="63"/>
      <c r="AE1768" s="110"/>
      <c r="AF1768" s="63"/>
      <c r="AG1768" s="63"/>
      <c r="AH1768" s="63"/>
      <c r="AI1768" s="63"/>
      <c r="AJ1768" s="63"/>
      <c r="AK1768" s="63"/>
      <c r="AL1768" s="63"/>
      <c r="AM1768" s="63"/>
      <c r="AN1768" s="63"/>
      <c r="AO1768" s="63"/>
      <c r="AP1768" s="63"/>
      <c r="AQ1768" s="63"/>
      <c r="AT1768" s="63"/>
      <c r="AU1768" s="63"/>
      <c r="AV1768" s="63"/>
      <c r="AW1768" s="63"/>
      <c r="AX1768" s="63"/>
      <c r="AY1768" s="63"/>
      <c r="AZ1768" s="63"/>
      <c r="BA1768" s="63"/>
      <c r="BB1768" s="63"/>
      <c r="BC1768" s="63"/>
      <c r="BD1768" s="63"/>
      <c r="BE1768" s="63"/>
      <c r="BF1768" s="63"/>
      <c r="BG1768" s="63"/>
      <c r="BH1768" s="63"/>
      <c r="BI1768" s="63"/>
      <c r="BJ1768" s="63"/>
      <c r="BK1768" s="63"/>
      <c r="BL1768" s="63"/>
      <c r="BM1768" s="63"/>
      <c r="BN1768" s="63"/>
      <c r="BO1768" s="63"/>
      <c r="BR1768" s="63"/>
      <c r="BS1768" s="63"/>
      <c r="BT1768" s="63"/>
      <c r="BU1768" s="63"/>
      <c r="BV1768" s="63"/>
      <c r="BW1768" s="63"/>
      <c r="BX1768" s="63"/>
      <c r="BY1768" s="63"/>
      <c r="BZ1768" s="63"/>
      <c r="CA1768" s="63"/>
      <c r="CB1768" s="63"/>
      <c r="CC1768" s="63"/>
    </row>
    <row r="1769" spans="1:81" x14ac:dyDescent="0.35">
      <c r="A1769" s="97"/>
      <c r="B1769" s="82"/>
      <c r="C1769" s="82"/>
      <c r="D1769" s="82"/>
      <c r="E1769" s="82"/>
      <c r="F1769" s="63"/>
      <c r="G1769" s="63"/>
      <c r="H1769" s="63"/>
      <c r="I1769" s="63"/>
      <c r="J1769" s="63"/>
      <c r="K1769" s="63"/>
      <c r="L1769" s="63"/>
      <c r="M1769" s="63"/>
      <c r="N1769" s="63"/>
      <c r="O1769" s="63"/>
      <c r="P1769" s="63"/>
      <c r="Q1769" s="63"/>
      <c r="R1769" s="63"/>
      <c r="S1769" s="63"/>
      <c r="T1769" s="63"/>
      <c r="U1769" s="63"/>
      <c r="X1769" s="63"/>
      <c r="Y1769" s="63"/>
      <c r="Z1769" s="63"/>
      <c r="AA1769" s="63"/>
      <c r="AB1769" s="63"/>
      <c r="AC1769" s="63"/>
      <c r="AD1769" s="63"/>
      <c r="AE1769" s="110"/>
      <c r="AF1769" s="63"/>
      <c r="AG1769" s="63"/>
      <c r="AH1769" s="63"/>
      <c r="AI1769" s="63"/>
      <c r="AJ1769" s="63"/>
      <c r="AK1769" s="63"/>
      <c r="AL1769" s="63"/>
      <c r="AM1769" s="63"/>
      <c r="AN1769" s="63"/>
      <c r="AO1769" s="63"/>
      <c r="AP1769" s="63"/>
      <c r="AQ1769" s="63"/>
      <c r="AT1769" s="63"/>
      <c r="AU1769" s="63"/>
      <c r="AV1769" s="63"/>
      <c r="AW1769" s="63"/>
      <c r="AX1769" s="63"/>
      <c r="AY1769" s="63"/>
      <c r="AZ1769" s="63"/>
      <c r="BA1769" s="63"/>
      <c r="BB1769" s="63"/>
      <c r="BC1769" s="63"/>
      <c r="BD1769" s="63"/>
      <c r="BE1769" s="63"/>
      <c r="BF1769" s="63"/>
      <c r="BG1769" s="63"/>
      <c r="BH1769" s="63"/>
      <c r="BI1769" s="63"/>
      <c r="BJ1769" s="63"/>
      <c r="BK1769" s="63"/>
      <c r="BL1769" s="63"/>
      <c r="BM1769" s="63"/>
      <c r="BN1769" s="63"/>
      <c r="BO1769" s="63"/>
      <c r="BR1769" s="63"/>
      <c r="BS1769" s="63"/>
      <c r="BT1769" s="63"/>
      <c r="BU1769" s="63"/>
      <c r="BV1769" s="63"/>
      <c r="BW1769" s="63"/>
      <c r="BX1769" s="63"/>
      <c r="BY1769" s="63"/>
      <c r="BZ1769" s="63"/>
      <c r="CA1769" s="63"/>
      <c r="CB1769" s="63"/>
      <c r="CC1769" s="63"/>
    </row>
    <row r="1770" spans="1:81" x14ac:dyDescent="0.35">
      <c r="A1770" s="97"/>
      <c r="B1770" s="82"/>
      <c r="C1770" s="82"/>
      <c r="D1770" s="82"/>
      <c r="E1770" s="82"/>
      <c r="F1770" s="63"/>
      <c r="G1770" s="63"/>
      <c r="H1770" s="63"/>
      <c r="I1770" s="63"/>
      <c r="J1770" s="63"/>
      <c r="K1770" s="63"/>
      <c r="L1770" s="63"/>
      <c r="M1770" s="63"/>
      <c r="N1770" s="63"/>
      <c r="O1770" s="63"/>
      <c r="P1770" s="63"/>
      <c r="Q1770" s="63"/>
      <c r="R1770" s="63"/>
      <c r="S1770" s="63"/>
      <c r="T1770" s="63"/>
      <c r="U1770" s="63"/>
      <c r="X1770" s="63"/>
      <c r="Y1770" s="63"/>
      <c r="Z1770" s="63"/>
      <c r="AA1770" s="63"/>
      <c r="AB1770" s="63"/>
      <c r="AC1770" s="63"/>
      <c r="AD1770" s="63"/>
      <c r="AE1770" s="110"/>
      <c r="AF1770" s="63"/>
      <c r="AG1770" s="63"/>
      <c r="AH1770" s="63"/>
      <c r="AI1770" s="63"/>
      <c r="AJ1770" s="63"/>
      <c r="AK1770" s="63"/>
      <c r="AL1770" s="63"/>
      <c r="AM1770" s="63"/>
      <c r="AN1770" s="63"/>
      <c r="AO1770" s="63"/>
      <c r="AP1770" s="63"/>
      <c r="AQ1770" s="63"/>
      <c r="AT1770" s="63"/>
      <c r="AU1770" s="63"/>
      <c r="AV1770" s="63"/>
      <c r="AW1770" s="63"/>
      <c r="AX1770" s="63"/>
      <c r="AY1770" s="63"/>
      <c r="AZ1770" s="63"/>
      <c r="BA1770" s="63"/>
      <c r="BB1770" s="63"/>
      <c r="BC1770" s="63"/>
      <c r="BD1770" s="63"/>
      <c r="BE1770" s="63"/>
      <c r="BF1770" s="63"/>
      <c r="BG1770" s="63"/>
      <c r="BH1770" s="63"/>
      <c r="BI1770" s="63"/>
      <c r="BJ1770" s="63"/>
      <c r="BK1770" s="63"/>
      <c r="BL1770" s="63"/>
      <c r="BM1770" s="63"/>
      <c r="BN1770" s="63"/>
      <c r="BO1770" s="63"/>
      <c r="BR1770" s="63"/>
      <c r="BS1770" s="63"/>
      <c r="BT1770" s="63"/>
      <c r="BU1770" s="63"/>
      <c r="BV1770" s="63"/>
      <c r="BW1770" s="63"/>
      <c r="BX1770" s="63"/>
      <c r="BY1770" s="63"/>
      <c r="BZ1770" s="63"/>
      <c r="CA1770" s="63"/>
      <c r="CB1770" s="63"/>
      <c r="CC1770" s="63"/>
    </row>
    <row r="1771" spans="1:81" x14ac:dyDescent="0.35">
      <c r="A1771" s="97"/>
      <c r="B1771" s="82"/>
      <c r="C1771" s="82"/>
      <c r="D1771" s="82"/>
      <c r="E1771" s="82"/>
      <c r="F1771" s="63"/>
      <c r="G1771" s="63"/>
      <c r="H1771" s="63"/>
      <c r="I1771" s="63"/>
      <c r="J1771" s="63"/>
      <c r="K1771" s="63"/>
      <c r="L1771" s="63"/>
      <c r="M1771" s="63"/>
      <c r="N1771" s="63"/>
      <c r="O1771" s="63"/>
      <c r="P1771" s="63"/>
      <c r="Q1771" s="63"/>
      <c r="R1771" s="63"/>
      <c r="S1771" s="63"/>
      <c r="T1771" s="63"/>
      <c r="U1771" s="63"/>
      <c r="X1771" s="63"/>
      <c r="Y1771" s="63"/>
      <c r="Z1771" s="63"/>
      <c r="AA1771" s="63"/>
      <c r="AB1771" s="63"/>
      <c r="AC1771" s="63"/>
      <c r="AD1771" s="63"/>
      <c r="AE1771" s="110"/>
      <c r="AF1771" s="63"/>
      <c r="AG1771" s="63"/>
      <c r="AH1771" s="63"/>
      <c r="AI1771" s="63"/>
      <c r="AJ1771" s="63"/>
      <c r="AK1771" s="63"/>
      <c r="AL1771" s="63"/>
      <c r="AM1771" s="63"/>
      <c r="AN1771" s="63"/>
      <c r="AO1771" s="63"/>
      <c r="AP1771" s="63"/>
      <c r="AQ1771" s="63"/>
      <c r="AT1771" s="63"/>
      <c r="AU1771" s="63"/>
      <c r="AV1771" s="63"/>
      <c r="AW1771" s="63"/>
      <c r="AX1771" s="63"/>
      <c r="AY1771" s="63"/>
      <c r="AZ1771" s="63"/>
      <c r="BA1771" s="63"/>
      <c r="BB1771" s="63"/>
      <c r="BC1771" s="63"/>
      <c r="BD1771" s="63"/>
      <c r="BE1771" s="63"/>
      <c r="BF1771" s="63"/>
      <c r="BG1771" s="63"/>
      <c r="BH1771" s="63"/>
      <c r="BI1771" s="63"/>
      <c r="BJ1771" s="63"/>
      <c r="BK1771" s="63"/>
      <c r="BL1771" s="63"/>
      <c r="BM1771" s="63"/>
      <c r="BN1771" s="63"/>
      <c r="BO1771" s="63"/>
      <c r="BR1771" s="63"/>
      <c r="BS1771" s="63"/>
      <c r="BT1771" s="63"/>
      <c r="BU1771" s="63"/>
      <c r="BV1771" s="63"/>
      <c r="BW1771" s="63"/>
      <c r="BX1771" s="63"/>
      <c r="BY1771" s="63"/>
      <c r="BZ1771" s="63"/>
      <c r="CA1771" s="63"/>
      <c r="CB1771" s="63"/>
      <c r="CC1771" s="63"/>
    </row>
    <row r="1772" spans="1:81" x14ac:dyDescent="0.35">
      <c r="A1772" s="97"/>
      <c r="B1772" s="82"/>
      <c r="C1772" s="82"/>
      <c r="D1772" s="82"/>
      <c r="E1772" s="82"/>
      <c r="F1772" s="63"/>
      <c r="G1772" s="63"/>
      <c r="H1772" s="63"/>
      <c r="I1772" s="63"/>
      <c r="J1772" s="63"/>
      <c r="K1772" s="63"/>
      <c r="L1772" s="63"/>
      <c r="M1772" s="63"/>
      <c r="N1772" s="63"/>
      <c r="O1772" s="63"/>
      <c r="P1772" s="63"/>
      <c r="Q1772" s="63"/>
      <c r="R1772" s="63"/>
      <c r="S1772" s="63"/>
      <c r="T1772" s="63"/>
      <c r="U1772" s="63"/>
      <c r="X1772" s="63"/>
      <c r="Y1772" s="63"/>
      <c r="Z1772" s="63"/>
      <c r="AA1772" s="63"/>
      <c r="AB1772" s="63"/>
      <c r="AC1772" s="63"/>
      <c r="AD1772" s="63"/>
      <c r="AE1772" s="110"/>
      <c r="AF1772" s="63"/>
      <c r="AG1772" s="63"/>
      <c r="AH1772" s="63"/>
      <c r="AI1772" s="63"/>
      <c r="AJ1772" s="63"/>
      <c r="AK1772" s="63"/>
      <c r="AL1772" s="63"/>
      <c r="AM1772" s="63"/>
      <c r="AN1772" s="63"/>
      <c r="AO1772" s="63"/>
      <c r="AP1772" s="63"/>
      <c r="AQ1772" s="63"/>
      <c r="AT1772" s="63"/>
      <c r="AU1772" s="63"/>
      <c r="AV1772" s="63"/>
      <c r="AW1772" s="63"/>
      <c r="AX1772" s="63"/>
      <c r="AY1772" s="63"/>
      <c r="AZ1772" s="63"/>
      <c r="BA1772" s="63"/>
      <c r="BB1772" s="63"/>
      <c r="BC1772" s="63"/>
      <c r="BD1772" s="63"/>
      <c r="BE1772" s="63"/>
      <c r="BF1772" s="63"/>
      <c r="BG1772" s="63"/>
      <c r="BH1772" s="63"/>
      <c r="BI1772" s="63"/>
      <c r="BJ1772" s="63"/>
      <c r="BK1772" s="63"/>
      <c r="BL1772" s="63"/>
      <c r="BM1772" s="63"/>
      <c r="BN1772" s="63"/>
      <c r="BO1772" s="63"/>
      <c r="BR1772" s="63"/>
      <c r="BS1772" s="63"/>
      <c r="BT1772" s="63"/>
      <c r="BU1772" s="63"/>
      <c r="BV1772" s="63"/>
      <c r="BW1772" s="63"/>
      <c r="BX1772" s="63"/>
      <c r="BY1772" s="63"/>
      <c r="BZ1772" s="63"/>
      <c r="CA1772" s="63"/>
      <c r="CB1772" s="63"/>
      <c r="CC1772" s="63"/>
    </row>
    <row r="1773" spans="1:81" x14ac:dyDescent="0.35">
      <c r="A1773" s="97"/>
      <c r="B1773" s="82"/>
      <c r="C1773" s="82"/>
      <c r="D1773" s="82"/>
      <c r="E1773" s="82"/>
      <c r="F1773" s="63"/>
      <c r="G1773" s="63"/>
      <c r="H1773" s="63"/>
      <c r="I1773" s="63"/>
      <c r="J1773" s="63"/>
      <c r="K1773" s="63"/>
      <c r="L1773" s="63"/>
      <c r="M1773" s="63"/>
      <c r="N1773" s="63"/>
      <c r="O1773" s="63"/>
      <c r="P1773" s="63"/>
      <c r="Q1773" s="63"/>
      <c r="R1773" s="63"/>
      <c r="S1773" s="63"/>
      <c r="T1773" s="63"/>
      <c r="U1773" s="63"/>
      <c r="X1773" s="63"/>
      <c r="Y1773" s="63"/>
      <c r="Z1773" s="63"/>
      <c r="AA1773" s="63"/>
      <c r="AB1773" s="63"/>
      <c r="AC1773" s="63"/>
      <c r="AD1773" s="63"/>
      <c r="AE1773" s="110"/>
      <c r="AF1773" s="63"/>
      <c r="AG1773" s="63"/>
      <c r="AH1773" s="63"/>
      <c r="AI1773" s="63"/>
      <c r="AJ1773" s="63"/>
      <c r="AK1773" s="63"/>
      <c r="AL1773" s="63"/>
      <c r="AM1773" s="63"/>
      <c r="AN1773" s="63"/>
      <c r="AO1773" s="63"/>
      <c r="AP1773" s="63"/>
      <c r="AQ1773" s="63"/>
      <c r="AT1773" s="63"/>
      <c r="AU1773" s="63"/>
      <c r="AV1773" s="63"/>
      <c r="AW1773" s="63"/>
      <c r="AX1773" s="63"/>
      <c r="AY1773" s="63"/>
      <c r="AZ1773" s="63"/>
      <c r="BA1773" s="63"/>
      <c r="BB1773" s="63"/>
      <c r="BC1773" s="63"/>
      <c r="BD1773" s="63"/>
      <c r="BE1773" s="63"/>
      <c r="BF1773" s="63"/>
      <c r="BG1773" s="63"/>
      <c r="BH1773" s="63"/>
      <c r="BI1773" s="63"/>
      <c r="BJ1773" s="63"/>
      <c r="BK1773" s="63"/>
      <c r="BL1773" s="63"/>
      <c r="BM1773" s="63"/>
      <c r="BN1773" s="63"/>
      <c r="BO1773" s="63"/>
      <c r="BR1773" s="63"/>
      <c r="BS1773" s="63"/>
      <c r="BT1773" s="63"/>
      <c r="BU1773" s="63"/>
      <c r="BV1773" s="63"/>
      <c r="BW1773" s="63"/>
      <c r="BX1773" s="63"/>
      <c r="BY1773" s="63"/>
      <c r="BZ1773" s="63"/>
      <c r="CA1773" s="63"/>
      <c r="CB1773" s="63"/>
      <c r="CC1773" s="63"/>
    </row>
    <row r="1774" spans="1:81" x14ac:dyDescent="0.35">
      <c r="A1774" s="97"/>
      <c r="B1774" s="82"/>
      <c r="C1774" s="82"/>
      <c r="D1774" s="82"/>
      <c r="E1774" s="82"/>
      <c r="F1774" s="63"/>
      <c r="G1774" s="63"/>
      <c r="H1774" s="63"/>
      <c r="I1774" s="63"/>
      <c r="J1774" s="63"/>
      <c r="K1774" s="63"/>
      <c r="L1774" s="63"/>
      <c r="M1774" s="63"/>
      <c r="N1774" s="63"/>
      <c r="O1774" s="63"/>
      <c r="P1774" s="63"/>
      <c r="Q1774" s="63"/>
      <c r="R1774" s="63"/>
      <c r="S1774" s="63"/>
      <c r="T1774" s="63"/>
      <c r="U1774" s="63"/>
      <c r="X1774" s="63"/>
      <c r="Y1774" s="63"/>
      <c r="Z1774" s="63"/>
      <c r="AA1774" s="63"/>
      <c r="AB1774" s="63"/>
      <c r="AC1774" s="63"/>
      <c r="AD1774" s="63"/>
      <c r="AE1774" s="110"/>
      <c r="AF1774" s="63"/>
      <c r="AG1774" s="63"/>
      <c r="AH1774" s="63"/>
      <c r="AI1774" s="63"/>
      <c r="AJ1774" s="63"/>
      <c r="AK1774" s="63"/>
      <c r="AL1774" s="63"/>
      <c r="AM1774" s="63"/>
      <c r="AN1774" s="63"/>
      <c r="AO1774" s="63"/>
      <c r="AP1774" s="63"/>
      <c r="AQ1774" s="63"/>
      <c r="AT1774" s="63"/>
      <c r="AU1774" s="63"/>
      <c r="AV1774" s="63"/>
      <c r="AW1774" s="63"/>
      <c r="AX1774" s="63"/>
      <c r="AY1774" s="63"/>
      <c r="AZ1774" s="63"/>
      <c r="BA1774" s="63"/>
      <c r="BB1774" s="63"/>
      <c r="BC1774" s="63"/>
      <c r="BD1774" s="63"/>
      <c r="BE1774" s="63"/>
      <c r="BF1774" s="63"/>
      <c r="BG1774" s="63"/>
      <c r="BH1774" s="63"/>
      <c r="BI1774" s="63"/>
      <c r="BJ1774" s="63"/>
      <c r="BK1774" s="63"/>
      <c r="BL1774" s="63"/>
      <c r="BM1774" s="63"/>
      <c r="BN1774" s="63"/>
      <c r="BO1774" s="63"/>
      <c r="BR1774" s="63"/>
      <c r="BS1774" s="63"/>
      <c r="BT1774" s="63"/>
      <c r="BU1774" s="63"/>
      <c r="BV1774" s="63"/>
      <c r="BW1774" s="63"/>
      <c r="BX1774" s="63"/>
      <c r="BY1774" s="63"/>
      <c r="BZ1774" s="63"/>
      <c r="CA1774" s="63"/>
      <c r="CB1774" s="63"/>
      <c r="CC1774" s="63"/>
    </row>
    <row r="1775" spans="1:81" x14ac:dyDescent="0.35">
      <c r="A1775" s="97"/>
      <c r="B1775" s="82"/>
      <c r="C1775" s="82"/>
      <c r="D1775" s="82"/>
      <c r="E1775" s="82"/>
      <c r="F1775" s="63"/>
      <c r="G1775" s="63"/>
      <c r="H1775" s="63"/>
      <c r="I1775" s="63"/>
      <c r="J1775" s="63"/>
      <c r="K1775" s="63"/>
      <c r="L1775" s="63"/>
      <c r="M1775" s="63"/>
      <c r="N1775" s="63"/>
      <c r="O1775" s="63"/>
      <c r="P1775" s="63"/>
      <c r="Q1775" s="63"/>
      <c r="R1775" s="63"/>
      <c r="S1775" s="63"/>
      <c r="T1775" s="63"/>
      <c r="U1775" s="63"/>
      <c r="X1775" s="63"/>
      <c r="Y1775" s="63"/>
      <c r="Z1775" s="63"/>
      <c r="AA1775" s="63"/>
      <c r="AB1775" s="63"/>
      <c r="AC1775" s="63"/>
      <c r="AD1775" s="63"/>
      <c r="AE1775" s="110"/>
      <c r="AF1775" s="63"/>
      <c r="AG1775" s="63"/>
      <c r="AH1775" s="63"/>
      <c r="AI1775" s="63"/>
      <c r="AJ1775" s="63"/>
      <c r="AK1775" s="63"/>
      <c r="AL1775" s="63"/>
      <c r="AM1775" s="63"/>
      <c r="AN1775" s="63"/>
      <c r="AO1775" s="63"/>
      <c r="AP1775" s="63"/>
      <c r="AQ1775" s="63"/>
      <c r="AT1775" s="63"/>
      <c r="AU1775" s="63"/>
      <c r="AV1775" s="63"/>
      <c r="AW1775" s="63"/>
      <c r="AX1775" s="63"/>
      <c r="AY1775" s="63"/>
      <c r="AZ1775" s="63"/>
      <c r="BA1775" s="63"/>
      <c r="BB1775" s="63"/>
      <c r="BC1775" s="63"/>
      <c r="BD1775" s="63"/>
      <c r="BE1775" s="63"/>
      <c r="BF1775" s="63"/>
      <c r="BG1775" s="63"/>
      <c r="BH1775" s="63"/>
      <c r="BI1775" s="63"/>
      <c r="BJ1775" s="63"/>
      <c r="BK1775" s="63"/>
      <c r="BL1775" s="63"/>
      <c r="BM1775" s="63"/>
      <c r="BN1775" s="63"/>
      <c r="BO1775" s="63"/>
      <c r="BR1775" s="63"/>
      <c r="BS1775" s="63"/>
      <c r="BT1775" s="63"/>
      <c r="BU1775" s="63"/>
      <c r="BV1775" s="63"/>
      <c r="BW1775" s="63"/>
      <c r="BX1775" s="63"/>
      <c r="BY1775" s="63"/>
      <c r="BZ1775" s="63"/>
      <c r="CA1775" s="63"/>
      <c r="CB1775" s="63"/>
      <c r="CC1775" s="63"/>
    </row>
    <row r="1776" spans="1:81" x14ac:dyDescent="0.35">
      <c r="A1776" s="97"/>
      <c r="B1776" s="82"/>
      <c r="C1776" s="82"/>
      <c r="D1776" s="82"/>
      <c r="E1776" s="82"/>
      <c r="F1776" s="63"/>
      <c r="G1776" s="63"/>
      <c r="H1776" s="63"/>
      <c r="I1776" s="63"/>
      <c r="J1776" s="63"/>
      <c r="K1776" s="63"/>
      <c r="L1776" s="63"/>
      <c r="M1776" s="63"/>
      <c r="N1776" s="63"/>
      <c r="O1776" s="63"/>
      <c r="P1776" s="63"/>
      <c r="Q1776" s="63"/>
      <c r="R1776" s="63"/>
      <c r="S1776" s="63"/>
      <c r="T1776" s="63"/>
      <c r="U1776" s="63"/>
      <c r="X1776" s="63"/>
      <c r="Y1776" s="63"/>
      <c r="Z1776" s="63"/>
      <c r="AA1776" s="63"/>
      <c r="AB1776" s="63"/>
      <c r="AC1776" s="63"/>
      <c r="AD1776" s="63"/>
      <c r="AE1776" s="110"/>
      <c r="AF1776" s="63"/>
      <c r="AG1776" s="63"/>
      <c r="AH1776" s="63"/>
      <c r="AI1776" s="63"/>
      <c r="AJ1776" s="63"/>
      <c r="AK1776" s="63"/>
      <c r="AL1776" s="63"/>
      <c r="AM1776" s="63"/>
      <c r="AN1776" s="63"/>
      <c r="AO1776" s="63"/>
      <c r="AP1776" s="63"/>
      <c r="AQ1776" s="63"/>
      <c r="AT1776" s="63"/>
      <c r="AU1776" s="63"/>
      <c r="AV1776" s="63"/>
      <c r="AW1776" s="63"/>
      <c r="AX1776" s="63"/>
      <c r="AY1776" s="63"/>
      <c r="AZ1776" s="63"/>
      <c r="BA1776" s="63"/>
      <c r="BB1776" s="63"/>
      <c r="BC1776" s="63"/>
      <c r="BD1776" s="63"/>
      <c r="BE1776" s="63"/>
      <c r="BF1776" s="63"/>
      <c r="BG1776" s="63"/>
      <c r="BH1776" s="63"/>
      <c r="BI1776" s="63"/>
      <c r="BJ1776" s="63"/>
      <c r="BK1776" s="63"/>
      <c r="BL1776" s="63"/>
      <c r="BM1776" s="63"/>
      <c r="BN1776" s="63"/>
      <c r="BO1776" s="63"/>
      <c r="BR1776" s="63"/>
      <c r="BS1776" s="63"/>
      <c r="BT1776" s="63"/>
      <c r="BU1776" s="63"/>
      <c r="BV1776" s="63"/>
      <c r="BW1776" s="63"/>
      <c r="BX1776" s="63"/>
      <c r="BY1776" s="63"/>
      <c r="BZ1776" s="63"/>
      <c r="CA1776" s="63"/>
      <c r="CB1776" s="63"/>
      <c r="CC1776" s="63"/>
    </row>
    <row r="1777" spans="1:82" x14ac:dyDescent="0.35">
      <c r="A1777" s="97"/>
      <c r="B1777" s="82"/>
      <c r="C1777" s="82"/>
      <c r="D1777" s="82"/>
      <c r="E1777" s="82"/>
      <c r="F1777" s="63"/>
      <c r="G1777" s="63"/>
      <c r="H1777" s="63"/>
      <c r="I1777" s="63"/>
      <c r="J1777" s="63"/>
      <c r="K1777" s="63"/>
      <c r="L1777" s="63"/>
      <c r="M1777" s="63"/>
      <c r="N1777" s="63"/>
      <c r="O1777" s="63"/>
      <c r="P1777" s="63"/>
      <c r="Q1777" s="63"/>
      <c r="R1777" s="63"/>
      <c r="S1777" s="63"/>
      <c r="T1777" s="63"/>
      <c r="U1777" s="63"/>
      <c r="X1777" s="63"/>
      <c r="Y1777" s="63"/>
      <c r="Z1777" s="63"/>
      <c r="AA1777" s="63"/>
      <c r="AB1777" s="63"/>
      <c r="AC1777" s="63"/>
      <c r="AD1777" s="63"/>
      <c r="AE1777" s="110"/>
      <c r="AF1777" s="63"/>
      <c r="AG1777" s="63"/>
      <c r="AH1777" s="63"/>
      <c r="AI1777" s="63"/>
      <c r="AJ1777" s="63"/>
      <c r="AK1777" s="63"/>
      <c r="AL1777" s="63"/>
      <c r="AM1777" s="63"/>
      <c r="AN1777" s="63"/>
      <c r="AO1777" s="63"/>
      <c r="AP1777" s="63"/>
      <c r="AQ1777" s="63"/>
      <c r="AT1777" s="63"/>
      <c r="AU1777" s="63"/>
      <c r="AV1777" s="63"/>
      <c r="AW1777" s="63"/>
      <c r="AX1777" s="63"/>
      <c r="AY1777" s="63"/>
      <c r="AZ1777" s="63"/>
      <c r="BA1777" s="63"/>
      <c r="BB1777" s="63"/>
      <c r="BC1777" s="63"/>
      <c r="BD1777" s="63"/>
      <c r="BE1777" s="63"/>
      <c r="BF1777" s="63"/>
      <c r="BG1777" s="63"/>
      <c r="BH1777" s="63"/>
      <c r="BI1777" s="63"/>
      <c r="BJ1777" s="63"/>
      <c r="BK1777" s="63"/>
      <c r="BL1777" s="63"/>
      <c r="BM1777" s="63"/>
      <c r="BN1777" s="63"/>
      <c r="BO1777" s="63"/>
      <c r="BR1777" s="63"/>
      <c r="BS1777" s="63"/>
      <c r="BT1777" s="63"/>
      <c r="BU1777" s="63"/>
      <c r="BV1777" s="63"/>
      <c r="BW1777" s="63"/>
      <c r="BX1777" s="63"/>
      <c r="BY1777" s="63"/>
      <c r="BZ1777" s="63"/>
      <c r="CA1777" s="63"/>
      <c r="CB1777" s="63"/>
      <c r="CC1777" s="63"/>
    </row>
    <row r="1778" spans="1:82" x14ac:dyDescent="0.35">
      <c r="A1778" s="97"/>
      <c r="B1778" s="82"/>
      <c r="C1778" s="82"/>
      <c r="D1778" s="82"/>
      <c r="E1778" s="82"/>
      <c r="F1778" s="63"/>
      <c r="G1778" s="63"/>
      <c r="H1778" s="63"/>
      <c r="I1778" s="63"/>
      <c r="J1778" s="63"/>
      <c r="K1778" s="63"/>
      <c r="L1778" s="63"/>
      <c r="M1778" s="63"/>
      <c r="N1778" s="63"/>
      <c r="O1778" s="63"/>
      <c r="P1778" s="63"/>
      <c r="Q1778" s="63"/>
      <c r="R1778" s="63"/>
      <c r="S1778" s="63"/>
      <c r="T1778" s="63"/>
      <c r="U1778" s="63"/>
      <c r="X1778" s="63"/>
      <c r="Y1778" s="63"/>
      <c r="Z1778" s="63"/>
      <c r="AA1778" s="63"/>
      <c r="AB1778" s="63"/>
      <c r="AC1778" s="63"/>
      <c r="AD1778" s="63"/>
      <c r="AE1778" s="110"/>
      <c r="AF1778" s="63"/>
      <c r="AG1778" s="63"/>
      <c r="AH1778" s="63"/>
      <c r="AI1778" s="63"/>
      <c r="AJ1778" s="63"/>
      <c r="AK1778" s="63"/>
      <c r="AL1778" s="63"/>
      <c r="AM1778" s="63"/>
      <c r="AN1778" s="63"/>
      <c r="AO1778" s="63"/>
      <c r="AP1778" s="63"/>
      <c r="AQ1778" s="63"/>
      <c r="AT1778" s="63"/>
      <c r="AU1778" s="63"/>
      <c r="AV1778" s="63"/>
      <c r="AW1778" s="63"/>
      <c r="AX1778" s="63"/>
      <c r="AY1778" s="63"/>
      <c r="AZ1778" s="63"/>
      <c r="BA1778" s="63"/>
      <c r="BB1778" s="63"/>
      <c r="BC1778" s="63"/>
      <c r="BD1778" s="63"/>
      <c r="BE1778" s="63"/>
      <c r="BF1778" s="63"/>
      <c r="BG1778" s="63"/>
      <c r="BH1778" s="63"/>
      <c r="BI1778" s="63"/>
      <c r="BJ1778" s="63"/>
      <c r="BK1778" s="63"/>
      <c r="BL1778" s="63"/>
      <c r="BM1778" s="63"/>
      <c r="BN1778" s="63"/>
      <c r="BO1778" s="63"/>
      <c r="BR1778" s="63"/>
      <c r="BS1778" s="63"/>
      <c r="BT1778" s="63"/>
      <c r="BU1778" s="63"/>
      <c r="BV1778" s="63"/>
      <c r="BW1778" s="63"/>
      <c r="BX1778" s="63"/>
      <c r="BY1778" s="63"/>
      <c r="BZ1778" s="63"/>
      <c r="CA1778" s="63"/>
      <c r="CB1778" s="63"/>
      <c r="CC1778" s="63"/>
    </row>
    <row r="1779" spans="1:82" x14ac:dyDescent="0.35">
      <c r="A1779" s="97"/>
      <c r="B1779" s="82"/>
      <c r="C1779" s="82"/>
      <c r="D1779" s="82"/>
      <c r="E1779" s="82"/>
      <c r="F1779" s="63"/>
      <c r="G1779" s="63"/>
      <c r="H1779" s="63"/>
      <c r="I1779" s="63"/>
      <c r="J1779" s="63"/>
      <c r="K1779" s="63"/>
      <c r="L1779" s="63"/>
      <c r="M1779" s="63"/>
      <c r="N1779" s="63"/>
      <c r="O1779" s="63"/>
      <c r="P1779" s="63"/>
      <c r="Q1779" s="63"/>
      <c r="R1779" s="63"/>
      <c r="S1779" s="63"/>
      <c r="T1779" s="63"/>
      <c r="U1779" s="63"/>
      <c r="X1779" s="63"/>
      <c r="Y1779" s="63"/>
      <c r="Z1779" s="63"/>
      <c r="AA1779" s="63"/>
      <c r="AB1779" s="63"/>
      <c r="AC1779" s="63"/>
      <c r="AD1779" s="63"/>
      <c r="AE1779" s="110"/>
      <c r="AF1779" s="63"/>
      <c r="AG1779" s="63"/>
      <c r="AH1779" s="63"/>
      <c r="AI1779" s="63"/>
      <c r="AJ1779" s="63"/>
      <c r="AK1779" s="63"/>
      <c r="AL1779" s="63"/>
      <c r="AM1779" s="63"/>
      <c r="AN1779" s="63"/>
      <c r="AO1779" s="63"/>
      <c r="AP1779" s="63"/>
      <c r="AQ1779" s="63"/>
      <c r="AT1779" s="63"/>
      <c r="AU1779" s="63"/>
      <c r="AV1779" s="63"/>
      <c r="AW1779" s="63"/>
      <c r="AX1779" s="63"/>
      <c r="AY1779" s="63"/>
      <c r="AZ1779" s="63"/>
      <c r="BA1779" s="63"/>
      <c r="BB1779" s="63"/>
      <c r="BC1779" s="63"/>
      <c r="BD1779" s="63"/>
      <c r="BE1779" s="63"/>
      <c r="BF1779" s="63"/>
      <c r="BG1779" s="63"/>
      <c r="BH1779" s="63"/>
      <c r="BI1779" s="63"/>
      <c r="BJ1779" s="63"/>
      <c r="BK1779" s="63"/>
      <c r="BL1779" s="63"/>
      <c r="BM1779" s="63"/>
      <c r="BN1779" s="63"/>
      <c r="BO1779" s="63"/>
      <c r="BR1779" s="63"/>
      <c r="BS1779" s="63"/>
      <c r="BT1779" s="63"/>
      <c r="BU1779" s="63"/>
      <c r="BV1779" s="63"/>
      <c r="BW1779" s="63"/>
      <c r="BX1779" s="63"/>
      <c r="BY1779" s="63"/>
      <c r="BZ1779" s="63"/>
      <c r="CA1779" s="63"/>
      <c r="CB1779" s="63"/>
      <c r="CC1779" s="63"/>
    </row>
    <row r="1780" spans="1:82" x14ac:dyDescent="0.35">
      <c r="A1780" s="97"/>
      <c r="B1780" s="82"/>
      <c r="C1780" s="82"/>
      <c r="D1780" s="82"/>
      <c r="E1780" s="82"/>
      <c r="F1780" s="63"/>
      <c r="G1780" s="63"/>
      <c r="H1780" s="63"/>
      <c r="I1780" s="63"/>
      <c r="J1780" s="63"/>
      <c r="K1780" s="63"/>
      <c r="L1780" s="63"/>
      <c r="M1780" s="63"/>
      <c r="N1780" s="63"/>
      <c r="O1780" s="63"/>
      <c r="P1780" s="63"/>
      <c r="Q1780" s="63"/>
      <c r="R1780" s="63"/>
      <c r="S1780" s="63"/>
      <c r="T1780" s="63"/>
      <c r="U1780" s="63"/>
      <c r="X1780" s="63"/>
      <c r="Y1780" s="63"/>
      <c r="Z1780" s="63"/>
      <c r="AA1780" s="63"/>
      <c r="AB1780" s="63"/>
      <c r="AC1780" s="63"/>
      <c r="AD1780" s="63"/>
      <c r="AE1780" s="110"/>
      <c r="AF1780" s="63"/>
      <c r="AG1780" s="63"/>
      <c r="AH1780" s="63"/>
      <c r="AI1780" s="63"/>
      <c r="AJ1780" s="63"/>
      <c r="AK1780" s="63"/>
      <c r="AL1780" s="63"/>
      <c r="AM1780" s="63"/>
      <c r="AN1780" s="63"/>
      <c r="AO1780" s="63"/>
      <c r="AP1780" s="63"/>
      <c r="AQ1780" s="63"/>
      <c r="AT1780" s="63"/>
      <c r="AU1780" s="63"/>
      <c r="AV1780" s="63"/>
      <c r="AW1780" s="63"/>
      <c r="AX1780" s="63"/>
      <c r="AY1780" s="63"/>
      <c r="AZ1780" s="63"/>
      <c r="BA1780" s="63"/>
      <c r="BB1780" s="63"/>
      <c r="BC1780" s="63"/>
      <c r="BD1780" s="63"/>
      <c r="BE1780" s="63"/>
      <c r="BF1780" s="63"/>
      <c r="BG1780" s="63"/>
      <c r="BH1780" s="63"/>
      <c r="BI1780" s="63"/>
      <c r="BJ1780" s="63"/>
      <c r="BK1780" s="63"/>
      <c r="BL1780" s="63"/>
      <c r="BM1780" s="63"/>
      <c r="BN1780" s="63"/>
      <c r="BO1780" s="63"/>
      <c r="BR1780" s="63"/>
      <c r="BS1780" s="63"/>
      <c r="BT1780" s="63"/>
      <c r="BU1780" s="63"/>
      <c r="BV1780" s="63"/>
      <c r="BW1780" s="63"/>
      <c r="BX1780" s="63"/>
      <c r="BY1780" s="63"/>
      <c r="BZ1780" s="63"/>
      <c r="CA1780" s="63"/>
      <c r="CB1780" s="63"/>
      <c r="CC1780" s="63"/>
    </row>
    <row r="1781" spans="1:82" x14ac:dyDescent="0.35">
      <c r="A1781" s="97"/>
      <c r="B1781" s="82"/>
      <c r="C1781" s="82"/>
      <c r="D1781" s="82"/>
      <c r="E1781" s="82"/>
      <c r="F1781" s="63"/>
      <c r="G1781" s="63"/>
      <c r="H1781" s="63"/>
      <c r="I1781" s="63"/>
      <c r="J1781" s="63"/>
      <c r="K1781" s="63"/>
      <c r="L1781" s="63"/>
      <c r="M1781" s="63"/>
      <c r="N1781" s="63"/>
      <c r="O1781" s="63"/>
      <c r="P1781" s="63"/>
      <c r="Q1781" s="63"/>
      <c r="R1781" s="63"/>
      <c r="S1781" s="63"/>
      <c r="T1781" s="63"/>
      <c r="U1781" s="63"/>
      <c r="X1781" s="63"/>
      <c r="Y1781" s="63"/>
      <c r="Z1781" s="63"/>
      <c r="AA1781" s="63"/>
      <c r="AB1781" s="63"/>
      <c r="AC1781" s="63"/>
      <c r="AD1781" s="63"/>
      <c r="AE1781" s="110"/>
      <c r="AF1781" s="63"/>
      <c r="AG1781" s="63"/>
      <c r="AH1781" s="63"/>
      <c r="AI1781" s="63"/>
      <c r="AJ1781" s="63"/>
      <c r="AK1781" s="63"/>
      <c r="AL1781" s="63"/>
      <c r="AM1781" s="63"/>
      <c r="AN1781" s="63"/>
      <c r="AO1781" s="63"/>
      <c r="AP1781" s="63"/>
      <c r="AQ1781" s="63"/>
      <c r="AT1781" s="63"/>
      <c r="AU1781" s="63"/>
      <c r="AV1781" s="63"/>
      <c r="AW1781" s="63"/>
      <c r="AX1781" s="63"/>
      <c r="AY1781" s="63"/>
      <c r="AZ1781" s="63"/>
      <c r="BA1781" s="63"/>
      <c r="BB1781" s="63"/>
      <c r="BC1781" s="63"/>
      <c r="BD1781" s="63"/>
      <c r="BE1781" s="63"/>
      <c r="BF1781" s="63"/>
      <c r="BG1781" s="63"/>
      <c r="BH1781" s="63"/>
      <c r="BI1781" s="63"/>
      <c r="BJ1781" s="63"/>
      <c r="BK1781" s="63"/>
      <c r="BL1781" s="63"/>
      <c r="BM1781" s="63"/>
      <c r="BN1781" s="63"/>
      <c r="BO1781" s="63"/>
      <c r="BR1781" s="63"/>
      <c r="BS1781" s="63"/>
      <c r="BT1781" s="63"/>
      <c r="BU1781" s="63"/>
      <c r="BV1781" s="63"/>
      <c r="BW1781" s="63"/>
      <c r="BX1781" s="63"/>
      <c r="BY1781" s="63"/>
      <c r="BZ1781" s="63"/>
      <c r="CA1781" s="63"/>
      <c r="CB1781" s="63"/>
      <c r="CC1781" s="63"/>
    </row>
    <row r="1782" spans="1:82" x14ac:dyDescent="0.35">
      <c r="A1782" s="97"/>
      <c r="B1782" s="82"/>
      <c r="C1782" s="82"/>
      <c r="D1782" s="82"/>
      <c r="E1782" s="82"/>
      <c r="F1782" s="63"/>
      <c r="G1782" s="63"/>
      <c r="H1782" s="63"/>
      <c r="I1782" s="63"/>
      <c r="J1782" s="63"/>
      <c r="K1782" s="63"/>
      <c r="L1782" s="63"/>
      <c r="M1782" s="63"/>
      <c r="N1782" s="63"/>
      <c r="O1782" s="63"/>
      <c r="P1782" s="63"/>
      <c r="Q1782" s="63"/>
      <c r="R1782" s="63"/>
      <c r="S1782" s="63"/>
      <c r="T1782" s="63"/>
      <c r="U1782" s="63"/>
      <c r="X1782" s="63"/>
      <c r="Y1782" s="63"/>
      <c r="Z1782" s="63"/>
      <c r="AA1782" s="63"/>
      <c r="AB1782" s="63"/>
      <c r="AC1782" s="63"/>
      <c r="AD1782" s="63"/>
      <c r="AE1782" s="110"/>
      <c r="AF1782" s="63"/>
      <c r="AG1782" s="63"/>
      <c r="AH1782" s="63"/>
      <c r="AI1782" s="63"/>
      <c r="AJ1782" s="63"/>
      <c r="AK1782" s="63"/>
      <c r="AL1782" s="63"/>
      <c r="AM1782" s="63"/>
      <c r="AN1782" s="63"/>
      <c r="AO1782" s="63"/>
      <c r="AP1782" s="63"/>
      <c r="AQ1782" s="63"/>
      <c r="AT1782" s="63"/>
      <c r="AU1782" s="63"/>
      <c r="AV1782" s="63"/>
      <c r="AW1782" s="63"/>
      <c r="AX1782" s="63"/>
      <c r="AY1782" s="63"/>
      <c r="AZ1782" s="63"/>
      <c r="BA1782" s="63"/>
      <c r="BB1782" s="63"/>
      <c r="BC1782" s="63"/>
      <c r="BD1782" s="63"/>
      <c r="BE1782" s="63"/>
      <c r="BF1782" s="63"/>
      <c r="BG1782" s="63"/>
      <c r="BH1782" s="63"/>
      <c r="BI1782" s="63"/>
      <c r="BJ1782" s="63"/>
      <c r="BK1782" s="63"/>
      <c r="BL1782" s="63"/>
      <c r="BM1782" s="63"/>
      <c r="BN1782" s="63"/>
      <c r="BO1782" s="63"/>
      <c r="BR1782" s="63"/>
      <c r="BS1782" s="63"/>
      <c r="BT1782" s="63"/>
      <c r="BU1782" s="63"/>
      <c r="BV1782" s="63"/>
      <c r="BW1782" s="63"/>
      <c r="BX1782" s="63"/>
      <c r="BY1782" s="63"/>
      <c r="BZ1782" s="63"/>
      <c r="CA1782" s="63"/>
      <c r="CB1782" s="63"/>
      <c r="CC1782" s="63"/>
    </row>
    <row r="1783" spans="1:82" x14ac:dyDescent="0.35">
      <c r="A1783" s="97"/>
      <c r="B1783" s="82"/>
      <c r="C1783" s="82"/>
      <c r="D1783" s="82"/>
      <c r="E1783" s="82"/>
      <c r="F1783" s="63"/>
      <c r="G1783" s="63"/>
      <c r="H1783" s="63"/>
      <c r="I1783" s="63"/>
      <c r="J1783" s="63"/>
      <c r="K1783" s="63"/>
      <c r="L1783" s="63"/>
      <c r="M1783" s="63"/>
      <c r="N1783" s="63"/>
      <c r="O1783" s="63"/>
      <c r="P1783" s="63"/>
      <c r="Q1783" s="63"/>
      <c r="R1783" s="63"/>
      <c r="S1783" s="63"/>
      <c r="T1783" s="63"/>
      <c r="U1783" s="63"/>
      <c r="X1783" s="63"/>
      <c r="Y1783" s="63"/>
      <c r="Z1783" s="63"/>
      <c r="AA1783" s="63"/>
      <c r="AB1783" s="63"/>
      <c r="AC1783" s="63"/>
      <c r="AD1783" s="63"/>
      <c r="AE1783" s="110"/>
      <c r="AF1783" s="63"/>
      <c r="AG1783" s="63"/>
      <c r="AH1783" s="63"/>
      <c r="AI1783" s="63"/>
      <c r="AJ1783" s="63"/>
      <c r="AK1783" s="63"/>
      <c r="AL1783" s="63"/>
      <c r="AM1783" s="63"/>
      <c r="AN1783" s="63"/>
      <c r="AO1783" s="63"/>
      <c r="AP1783" s="63"/>
      <c r="AQ1783" s="63"/>
      <c r="AT1783" s="63"/>
      <c r="AU1783" s="63"/>
      <c r="AV1783" s="63"/>
      <c r="AW1783" s="63"/>
      <c r="AX1783" s="63"/>
      <c r="AY1783" s="63"/>
      <c r="AZ1783" s="63"/>
      <c r="BA1783" s="63"/>
      <c r="BB1783" s="63"/>
      <c r="BC1783" s="63"/>
      <c r="BD1783" s="63"/>
      <c r="BE1783" s="63"/>
      <c r="BF1783" s="63"/>
      <c r="BG1783" s="63"/>
      <c r="BH1783" s="63"/>
      <c r="BI1783" s="63"/>
      <c r="BJ1783" s="63"/>
      <c r="BK1783" s="63"/>
      <c r="BL1783" s="63"/>
      <c r="BM1783" s="63"/>
      <c r="BN1783" s="63"/>
      <c r="BO1783" s="63"/>
      <c r="BR1783" s="63"/>
      <c r="BS1783" s="63"/>
      <c r="BT1783" s="63"/>
      <c r="BU1783" s="63"/>
      <c r="BV1783" s="63"/>
      <c r="BW1783" s="63"/>
      <c r="BX1783" s="63"/>
      <c r="BY1783" s="63"/>
      <c r="BZ1783" s="63"/>
      <c r="CA1783" s="63"/>
      <c r="CB1783" s="63"/>
      <c r="CC1783" s="63"/>
    </row>
    <row r="1784" spans="1:82" s="100" customFormat="1" x14ac:dyDescent="0.35">
      <c r="A1784" s="98"/>
      <c r="B1784" s="99"/>
      <c r="C1784" s="99"/>
      <c r="D1784" s="99"/>
      <c r="E1784" s="99"/>
      <c r="V1784" s="63"/>
      <c r="W1784" s="63"/>
      <c r="AE1784" s="101"/>
      <c r="AR1784" s="63"/>
      <c r="AS1784" s="63"/>
      <c r="AT1784" s="102"/>
      <c r="BO1784" s="102"/>
      <c r="BP1784" s="63"/>
      <c r="BQ1784" s="63"/>
      <c r="CD1784" s="63"/>
    </row>
    <row r="1785" spans="1:82" s="78" customFormat="1" x14ac:dyDescent="0.35">
      <c r="A1785" s="104"/>
      <c r="B1785" s="105"/>
      <c r="C1785" s="105"/>
      <c r="D1785" s="105"/>
      <c r="E1785" s="105"/>
      <c r="V1785" s="63"/>
      <c r="W1785" s="63"/>
      <c r="AE1785" s="79"/>
      <c r="AR1785" s="63"/>
      <c r="AS1785" s="63"/>
      <c r="AT1785" s="103"/>
      <c r="BO1785" s="103"/>
      <c r="BP1785" s="63"/>
      <c r="BQ1785" s="63"/>
      <c r="CD1785" s="63"/>
    </row>
    <row r="1786" spans="1:82" x14ac:dyDescent="0.35">
      <c r="A1786" s="97"/>
      <c r="B1786" s="82"/>
      <c r="C1786" s="82"/>
      <c r="D1786" s="82"/>
      <c r="E1786" s="82"/>
      <c r="F1786" s="63"/>
      <c r="G1786" s="63"/>
      <c r="H1786" s="63"/>
      <c r="I1786" s="63"/>
      <c r="J1786" s="63"/>
      <c r="K1786" s="63"/>
      <c r="L1786" s="63"/>
      <c r="M1786" s="63"/>
      <c r="N1786" s="63"/>
      <c r="O1786" s="63"/>
      <c r="P1786" s="63"/>
      <c r="Q1786" s="63"/>
      <c r="R1786" s="63"/>
      <c r="S1786" s="63"/>
      <c r="T1786" s="63"/>
      <c r="U1786" s="63"/>
      <c r="X1786" s="63"/>
      <c r="Y1786" s="63"/>
      <c r="Z1786" s="63"/>
      <c r="AA1786" s="63"/>
      <c r="AB1786" s="63"/>
      <c r="AC1786" s="63"/>
      <c r="AD1786" s="63"/>
      <c r="AE1786" s="110"/>
      <c r="AF1786" s="63"/>
      <c r="AG1786" s="63"/>
      <c r="AH1786" s="63"/>
      <c r="AI1786" s="63"/>
      <c r="AJ1786" s="63"/>
      <c r="AK1786" s="63"/>
      <c r="AL1786" s="63"/>
      <c r="AM1786" s="63"/>
      <c r="AN1786" s="63"/>
      <c r="AO1786" s="63"/>
      <c r="AP1786" s="63"/>
      <c r="AQ1786" s="63"/>
      <c r="AT1786" s="63"/>
      <c r="AU1786" s="63"/>
      <c r="AV1786" s="63"/>
      <c r="AW1786" s="63"/>
      <c r="AX1786" s="63"/>
      <c r="AY1786" s="63"/>
      <c r="AZ1786" s="63"/>
      <c r="BA1786" s="63"/>
      <c r="BB1786" s="63"/>
      <c r="BC1786" s="63"/>
      <c r="BD1786" s="63"/>
      <c r="BE1786" s="63"/>
      <c r="BF1786" s="63"/>
      <c r="BG1786" s="63"/>
      <c r="BH1786" s="63"/>
      <c r="BI1786" s="63"/>
      <c r="BJ1786" s="63"/>
      <c r="BK1786" s="63"/>
      <c r="BL1786" s="63"/>
      <c r="BM1786" s="63"/>
      <c r="BN1786" s="63"/>
      <c r="BO1786" s="63"/>
      <c r="BR1786" s="63"/>
      <c r="BS1786" s="63"/>
      <c r="BT1786" s="63"/>
      <c r="BU1786" s="63"/>
      <c r="BV1786" s="63"/>
      <c r="BW1786" s="63"/>
      <c r="BX1786" s="63"/>
      <c r="BY1786" s="63"/>
      <c r="BZ1786" s="63"/>
      <c r="CA1786" s="63"/>
      <c r="CB1786" s="63"/>
      <c r="CC1786" s="63"/>
    </row>
    <row r="1787" spans="1:82" x14ac:dyDescent="0.35">
      <c r="A1787" s="97"/>
      <c r="B1787" s="82"/>
      <c r="C1787" s="82"/>
      <c r="D1787" s="82"/>
      <c r="E1787" s="82"/>
      <c r="F1787" s="63"/>
      <c r="G1787" s="63"/>
      <c r="H1787" s="63"/>
      <c r="I1787" s="63"/>
      <c r="J1787" s="63"/>
      <c r="K1787" s="63"/>
      <c r="L1787" s="63"/>
      <c r="M1787" s="63"/>
      <c r="N1787" s="63"/>
      <c r="O1787" s="63"/>
      <c r="P1787" s="63"/>
      <c r="Q1787" s="63"/>
      <c r="R1787" s="63"/>
      <c r="S1787" s="63"/>
      <c r="T1787" s="63"/>
      <c r="U1787" s="63"/>
      <c r="X1787" s="63"/>
      <c r="Y1787" s="63"/>
      <c r="Z1787" s="63"/>
      <c r="AA1787" s="63"/>
      <c r="AB1787" s="63"/>
      <c r="AC1787" s="63"/>
      <c r="AD1787" s="63"/>
      <c r="AE1787" s="110"/>
      <c r="AF1787" s="63"/>
      <c r="AG1787" s="63"/>
      <c r="AH1787" s="63"/>
      <c r="AI1787" s="63"/>
      <c r="AJ1787" s="63"/>
      <c r="AK1787" s="63"/>
      <c r="AL1787" s="63"/>
      <c r="AM1787" s="63"/>
      <c r="AN1787" s="63"/>
      <c r="AO1787" s="63"/>
      <c r="AP1787" s="63"/>
      <c r="AQ1787" s="63"/>
      <c r="AT1787" s="63"/>
      <c r="AU1787" s="63"/>
      <c r="AV1787" s="63"/>
      <c r="AW1787" s="63"/>
      <c r="AX1787" s="63"/>
      <c r="AY1787" s="63"/>
      <c r="AZ1787" s="63"/>
      <c r="BA1787" s="63"/>
      <c r="BB1787" s="63"/>
      <c r="BC1787" s="63"/>
      <c r="BD1787" s="63"/>
      <c r="BE1787" s="63"/>
      <c r="BF1787" s="63"/>
      <c r="BG1787" s="63"/>
      <c r="BH1787" s="63"/>
      <c r="BI1787" s="63"/>
      <c r="BJ1787" s="63"/>
      <c r="BK1787" s="63"/>
      <c r="BL1787" s="63"/>
      <c r="BM1787" s="63"/>
      <c r="BN1787" s="63"/>
      <c r="BO1787" s="63"/>
      <c r="BR1787" s="63"/>
      <c r="BS1787" s="63"/>
      <c r="BT1787" s="63"/>
      <c r="BU1787" s="63"/>
      <c r="BV1787" s="63"/>
      <c r="BW1787" s="63"/>
      <c r="BX1787" s="63"/>
      <c r="BY1787" s="63"/>
      <c r="BZ1787" s="63"/>
      <c r="CA1787" s="63"/>
      <c r="CB1787" s="63"/>
      <c r="CC1787" s="63"/>
    </row>
    <row r="1788" spans="1:82" x14ac:dyDescent="0.35">
      <c r="A1788" s="97"/>
      <c r="B1788" s="82"/>
      <c r="C1788" s="82"/>
      <c r="D1788" s="82"/>
      <c r="E1788" s="82"/>
      <c r="F1788" s="63"/>
      <c r="G1788" s="63"/>
      <c r="H1788" s="63"/>
      <c r="I1788" s="63"/>
      <c r="J1788" s="63"/>
      <c r="K1788" s="63"/>
      <c r="L1788" s="63"/>
      <c r="M1788" s="63"/>
      <c r="N1788" s="63"/>
      <c r="O1788" s="63"/>
      <c r="P1788" s="63"/>
      <c r="Q1788" s="63"/>
      <c r="R1788" s="63"/>
      <c r="S1788" s="63"/>
      <c r="T1788" s="63"/>
      <c r="U1788" s="63"/>
      <c r="X1788" s="63"/>
      <c r="Y1788" s="63"/>
      <c r="Z1788" s="63"/>
      <c r="AA1788" s="63"/>
      <c r="AB1788" s="63"/>
      <c r="AC1788" s="63"/>
      <c r="AD1788" s="63"/>
      <c r="AE1788" s="110"/>
      <c r="AF1788" s="63"/>
      <c r="AG1788" s="63"/>
      <c r="AH1788" s="63"/>
      <c r="AI1788" s="63"/>
      <c r="AJ1788" s="63"/>
      <c r="AK1788" s="63"/>
      <c r="AL1788" s="63"/>
      <c r="AM1788" s="63"/>
      <c r="AN1788" s="63"/>
      <c r="AO1788" s="63"/>
      <c r="AP1788" s="63"/>
      <c r="AQ1788" s="63"/>
      <c r="AT1788" s="63"/>
      <c r="AU1788" s="63"/>
      <c r="AV1788" s="63"/>
      <c r="AW1788" s="63"/>
      <c r="AX1788" s="63"/>
      <c r="AY1788" s="63"/>
      <c r="AZ1788" s="63"/>
      <c r="BA1788" s="63"/>
      <c r="BB1788" s="63"/>
      <c r="BC1788" s="63"/>
      <c r="BD1788" s="63"/>
      <c r="BE1788" s="63"/>
      <c r="BF1788" s="63"/>
      <c r="BG1788" s="63"/>
      <c r="BH1788" s="63"/>
      <c r="BI1788" s="63"/>
      <c r="BJ1788" s="63"/>
      <c r="BK1788" s="63"/>
      <c r="BL1788" s="63"/>
      <c r="BM1788" s="63"/>
      <c r="BN1788" s="63"/>
      <c r="BO1788" s="63"/>
      <c r="BR1788" s="63"/>
      <c r="BS1788" s="63"/>
      <c r="BT1788" s="63"/>
      <c r="BU1788" s="63"/>
      <c r="BV1788" s="63"/>
      <c r="BW1788" s="63"/>
      <c r="BX1788" s="63"/>
      <c r="BY1788" s="63"/>
      <c r="BZ1788" s="63"/>
      <c r="CA1788" s="63"/>
      <c r="CB1788" s="63"/>
      <c r="CC1788" s="63"/>
    </row>
    <row r="1789" spans="1:82" x14ac:dyDescent="0.35">
      <c r="A1789" s="97"/>
      <c r="B1789" s="82"/>
      <c r="C1789" s="82"/>
      <c r="D1789" s="82"/>
      <c r="E1789" s="82"/>
      <c r="F1789" s="63"/>
      <c r="G1789" s="63"/>
      <c r="H1789" s="63"/>
      <c r="I1789" s="63"/>
      <c r="J1789" s="63"/>
      <c r="K1789" s="63"/>
      <c r="L1789" s="63"/>
      <c r="M1789" s="63"/>
      <c r="N1789" s="63"/>
      <c r="O1789" s="63"/>
      <c r="P1789" s="63"/>
      <c r="Q1789" s="63"/>
      <c r="R1789" s="63"/>
      <c r="S1789" s="63"/>
      <c r="T1789" s="63"/>
      <c r="U1789" s="63"/>
      <c r="X1789" s="63"/>
      <c r="Y1789" s="63"/>
      <c r="Z1789" s="63"/>
      <c r="AA1789" s="63"/>
      <c r="AB1789" s="63"/>
      <c r="AC1789" s="63"/>
      <c r="AD1789" s="63"/>
      <c r="AE1789" s="110"/>
      <c r="AF1789" s="63"/>
      <c r="AG1789" s="63"/>
      <c r="AH1789" s="63"/>
      <c r="AI1789" s="63"/>
      <c r="AJ1789" s="63"/>
      <c r="AK1789" s="63"/>
      <c r="AL1789" s="63"/>
      <c r="AM1789" s="63"/>
      <c r="AN1789" s="63"/>
      <c r="AO1789" s="63"/>
      <c r="AP1789" s="63"/>
      <c r="AQ1789" s="63"/>
      <c r="AT1789" s="63"/>
      <c r="AU1789" s="63"/>
      <c r="AV1789" s="63"/>
      <c r="AW1789" s="63"/>
      <c r="AX1789" s="63"/>
      <c r="AY1789" s="63"/>
      <c r="AZ1789" s="63"/>
      <c r="BA1789" s="63"/>
      <c r="BB1789" s="63"/>
      <c r="BC1789" s="63"/>
      <c r="BD1789" s="63"/>
      <c r="BE1789" s="63"/>
      <c r="BF1789" s="63"/>
      <c r="BG1789" s="63"/>
      <c r="BH1789" s="63"/>
      <c r="BI1789" s="63"/>
      <c r="BJ1789" s="63"/>
      <c r="BK1789" s="63"/>
      <c r="BL1789" s="63"/>
      <c r="BM1789" s="63"/>
      <c r="BN1789" s="63"/>
      <c r="BO1789" s="63"/>
      <c r="BR1789" s="63"/>
      <c r="BS1789" s="63"/>
      <c r="BT1789" s="63"/>
      <c r="BU1789" s="63"/>
      <c r="BV1789" s="63"/>
      <c r="BW1789" s="63"/>
      <c r="BX1789" s="63"/>
      <c r="BY1789" s="63"/>
      <c r="BZ1789" s="63"/>
      <c r="CA1789" s="63"/>
      <c r="CB1789" s="63"/>
      <c r="CC1789" s="63"/>
    </row>
    <row r="1790" spans="1:82" x14ac:dyDescent="0.35">
      <c r="A1790" s="97"/>
      <c r="B1790" s="82"/>
      <c r="C1790" s="82"/>
      <c r="D1790" s="82"/>
      <c r="E1790" s="82"/>
      <c r="F1790" s="63"/>
      <c r="G1790" s="63"/>
      <c r="H1790" s="63"/>
      <c r="I1790" s="63"/>
      <c r="J1790" s="63"/>
      <c r="K1790" s="63"/>
      <c r="L1790" s="63"/>
      <c r="M1790" s="63"/>
      <c r="N1790" s="63"/>
      <c r="O1790" s="63"/>
      <c r="P1790" s="63"/>
      <c r="Q1790" s="63"/>
      <c r="R1790" s="63"/>
      <c r="S1790" s="63"/>
      <c r="T1790" s="63"/>
      <c r="U1790" s="63"/>
      <c r="X1790" s="63"/>
      <c r="Y1790" s="63"/>
      <c r="Z1790" s="63"/>
      <c r="AA1790" s="63"/>
      <c r="AB1790" s="63"/>
      <c r="AC1790" s="63"/>
      <c r="AD1790" s="63"/>
      <c r="AE1790" s="110"/>
      <c r="AF1790" s="63"/>
      <c r="AG1790" s="63"/>
      <c r="AH1790" s="63"/>
      <c r="AI1790" s="63"/>
      <c r="AJ1790" s="63"/>
      <c r="AK1790" s="63"/>
      <c r="AL1790" s="63"/>
      <c r="AM1790" s="63"/>
      <c r="AN1790" s="63"/>
      <c r="AO1790" s="63"/>
      <c r="AP1790" s="63"/>
      <c r="AQ1790" s="63"/>
      <c r="AT1790" s="63"/>
      <c r="AU1790" s="63"/>
      <c r="AV1790" s="63"/>
      <c r="AW1790" s="63"/>
      <c r="AX1790" s="63"/>
      <c r="AY1790" s="63"/>
      <c r="AZ1790" s="63"/>
      <c r="BA1790" s="63"/>
      <c r="BB1790" s="63"/>
      <c r="BC1790" s="63"/>
      <c r="BD1790" s="63"/>
      <c r="BE1790" s="63"/>
      <c r="BF1790" s="63"/>
      <c r="BG1790" s="63"/>
      <c r="BH1790" s="63"/>
      <c r="BI1790" s="63"/>
      <c r="BJ1790" s="63"/>
      <c r="BK1790" s="63"/>
      <c r="BL1790" s="63"/>
      <c r="BM1790" s="63"/>
      <c r="BN1790" s="63"/>
      <c r="BO1790" s="63"/>
      <c r="BR1790" s="63"/>
      <c r="BS1790" s="63"/>
      <c r="BT1790" s="63"/>
      <c r="BU1790" s="63"/>
      <c r="BV1790" s="63"/>
      <c r="BW1790" s="63"/>
      <c r="BX1790" s="63"/>
      <c r="BY1790" s="63"/>
      <c r="BZ1790" s="63"/>
      <c r="CA1790" s="63"/>
      <c r="CB1790" s="63"/>
      <c r="CC1790" s="63"/>
    </row>
    <row r="1791" spans="1:82" x14ac:dyDescent="0.35">
      <c r="A1791" s="97"/>
      <c r="B1791" s="82"/>
      <c r="C1791" s="82"/>
      <c r="D1791" s="82"/>
      <c r="E1791" s="82"/>
      <c r="F1791" s="63"/>
      <c r="G1791" s="63"/>
      <c r="H1791" s="63"/>
      <c r="I1791" s="63"/>
      <c r="J1791" s="63"/>
      <c r="K1791" s="63"/>
      <c r="L1791" s="63"/>
      <c r="M1791" s="63"/>
      <c r="N1791" s="63"/>
      <c r="O1791" s="63"/>
      <c r="P1791" s="63"/>
      <c r="Q1791" s="63"/>
      <c r="R1791" s="63"/>
      <c r="S1791" s="63"/>
      <c r="T1791" s="63"/>
      <c r="U1791" s="63"/>
      <c r="X1791" s="63"/>
      <c r="Y1791" s="63"/>
      <c r="Z1791" s="63"/>
      <c r="AA1791" s="63"/>
      <c r="AB1791" s="63"/>
      <c r="AC1791" s="63"/>
      <c r="AD1791" s="63"/>
      <c r="AE1791" s="110"/>
      <c r="AF1791" s="63"/>
      <c r="AG1791" s="63"/>
      <c r="AH1791" s="63"/>
      <c r="AI1791" s="63"/>
      <c r="AJ1791" s="63"/>
      <c r="AK1791" s="63"/>
      <c r="AL1791" s="63"/>
      <c r="AM1791" s="63"/>
      <c r="AN1791" s="63"/>
      <c r="AO1791" s="63"/>
      <c r="AP1791" s="63"/>
      <c r="AQ1791" s="63"/>
      <c r="AT1791" s="63"/>
      <c r="AU1791" s="63"/>
      <c r="AV1791" s="63"/>
      <c r="AW1791" s="63"/>
      <c r="AX1791" s="63"/>
      <c r="AY1791" s="63"/>
      <c r="AZ1791" s="63"/>
      <c r="BA1791" s="63"/>
      <c r="BB1791" s="63"/>
      <c r="BC1791" s="63"/>
      <c r="BD1791" s="63"/>
      <c r="BE1791" s="63"/>
      <c r="BF1791" s="63"/>
      <c r="BG1791" s="63"/>
      <c r="BH1791" s="63"/>
      <c r="BI1791" s="63"/>
      <c r="BJ1791" s="63"/>
      <c r="BK1791" s="63"/>
      <c r="BL1791" s="63"/>
      <c r="BM1791" s="63"/>
      <c r="BN1791" s="63"/>
      <c r="BO1791" s="63"/>
      <c r="BR1791" s="63"/>
      <c r="BS1791" s="63"/>
      <c r="BT1791" s="63"/>
      <c r="BU1791" s="63"/>
      <c r="BV1791" s="63"/>
      <c r="BW1791" s="63"/>
      <c r="BX1791" s="63"/>
      <c r="BY1791" s="63"/>
      <c r="BZ1791" s="63"/>
      <c r="CA1791" s="63"/>
      <c r="CB1791" s="63"/>
      <c r="CC1791" s="63"/>
    </row>
    <row r="1792" spans="1:82" x14ac:dyDescent="0.35">
      <c r="A1792" s="97"/>
      <c r="B1792" s="82"/>
      <c r="C1792" s="82"/>
      <c r="D1792" s="82"/>
      <c r="E1792" s="82"/>
      <c r="F1792" s="63"/>
      <c r="G1792" s="63"/>
      <c r="H1792" s="63"/>
      <c r="I1792" s="63"/>
      <c r="J1792" s="63"/>
      <c r="K1792" s="63"/>
      <c r="L1792" s="63"/>
      <c r="M1792" s="63"/>
      <c r="N1792" s="63"/>
      <c r="O1792" s="63"/>
      <c r="P1792" s="63"/>
      <c r="Q1792" s="63"/>
      <c r="R1792" s="63"/>
      <c r="S1792" s="63"/>
      <c r="T1792" s="63"/>
      <c r="U1792" s="63"/>
      <c r="X1792" s="63"/>
      <c r="Y1792" s="63"/>
      <c r="Z1792" s="63"/>
      <c r="AA1792" s="63"/>
      <c r="AB1792" s="63"/>
      <c r="AC1792" s="63"/>
      <c r="AD1792" s="63"/>
      <c r="AE1792" s="110"/>
      <c r="AF1792" s="63"/>
      <c r="AG1792" s="63"/>
      <c r="AH1792" s="63"/>
      <c r="AI1792" s="63"/>
      <c r="AJ1792" s="63"/>
      <c r="AK1792" s="63"/>
      <c r="AL1792" s="63"/>
      <c r="AM1792" s="63"/>
      <c r="AN1792" s="63"/>
      <c r="AO1792" s="63"/>
      <c r="AP1792" s="63"/>
      <c r="AQ1792" s="63"/>
      <c r="AT1792" s="63"/>
      <c r="AU1792" s="63"/>
      <c r="AV1792" s="63"/>
      <c r="AW1792" s="63"/>
      <c r="AX1792" s="63"/>
      <c r="AY1792" s="63"/>
      <c r="AZ1792" s="63"/>
      <c r="BA1792" s="63"/>
      <c r="BB1792" s="63"/>
      <c r="BC1792" s="63"/>
      <c r="BD1792" s="63"/>
      <c r="BE1792" s="63"/>
      <c r="BF1792" s="63"/>
      <c r="BG1792" s="63"/>
      <c r="BH1792" s="63"/>
      <c r="BI1792" s="63"/>
      <c r="BJ1792" s="63"/>
      <c r="BK1792" s="63"/>
      <c r="BL1792" s="63"/>
      <c r="BM1792" s="63"/>
      <c r="BN1792" s="63"/>
      <c r="BO1792" s="63"/>
      <c r="BR1792" s="63"/>
      <c r="BS1792" s="63"/>
      <c r="BT1792" s="63"/>
      <c r="BU1792" s="63"/>
      <c r="BV1792" s="63"/>
      <c r="BW1792" s="63"/>
      <c r="BX1792" s="63"/>
      <c r="BY1792" s="63"/>
      <c r="BZ1792" s="63"/>
      <c r="CA1792" s="63"/>
      <c r="CB1792" s="63"/>
      <c r="CC1792" s="63"/>
    </row>
    <row r="1793" spans="1:81" x14ac:dyDescent="0.35">
      <c r="A1793" s="97"/>
      <c r="B1793" s="82"/>
      <c r="C1793" s="82"/>
      <c r="D1793" s="82"/>
      <c r="E1793" s="82"/>
      <c r="F1793" s="63"/>
      <c r="G1793" s="63"/>
      <c r="H1793" s="63"/>
      <c r="I1793" s="63"/>
      <c r="J1793" s="63"/>
      <c r="K1793" s="63"/>
      <c r="L1793" s="63"/>
      <c r="M1793" s="63"/>
      <c r="N1793" s="63"/>
      <c r="O1793" s="63"/>
      <c r="P1793" s="63"/>
      <c r="Q1793" s="63"/>
      <c r="R1793" s="63"/>
      <c r="S1793" s="63"/>
      <c r="T1793" s="63"/>
      <c r="U1793" s="63"/>
      <c r="X1793" s="63"/>
      <c r="Y1793" s="63"/>
      <c r="Z1793" s="63"/>
      <c r="AA1793" s="63"/>
      <c r="AB1793" s="63"/>
      <c r="AC1793" s="63"/>
      <c r="AD1793" s="63"/>
      <c r="AE1793" s="110"/>
      <c r="AF1793" s="63"/>
      <c r="AG1793" s="63"/>
      <c r="AH1793" s="63"/>
      <c r="AI1793" s="63"/>
      <c r="AJ1793" s="63"/>
      <c r="AK1793" s="63"/>
      <c r="AL1793" s="63"/>
      <c r="AM1793" s="63"/>
      <c r="AN1793" s="63"/>
      <c r="AO1793" s="63"/>
      <c r="AP1793" s="63"/>
      <c r="AQ1793" s="63"/>
      <c r="AT1793" s="63"/>
      <c r="AU1793" s="63"/>
      <c r="AV1793" s="63"/>
      <c r="AW1793" s="63"/>
      <c r="AX1793" s="63"/>
      <c r="AY1793" s="63"/>
      <c r="AZ1793" s="63"/>
      <c r="BA1793" s="63"/>
      <c r="BB1793" s="63"/>
      <c r="BC1793" s="63"/>
      <c r="BD1793" s="63"/>
      <c r="BE1793" s="63"/>
      <c r="BF1793" s="63"/>
      <c r="BG1793" s="63"/>
      <c r="BH1793" s="63"/>
      <c r="BI1793" s="63"/>
      <c r="BJ1793" s="63"/>
      <c r="BK1793" s="63"/>
      <c r="BL1793" s="63"/>
      <c r="BM1793" s="63"/>
      <c r="BN1793" s="63"/>
      <c r="BO1793" s="63"/>
      <c r="BR1793" s="63"/>
      <c r="BS1793" s="63"/>
      <c r="BT1793" s="63"/>
      <c r="BU1793" s="63"/>
      <c r="BV1793" s="63"/>
      <c r="BW1793" s="63"/>
      <c r="BX1793" s="63"/>
      <c r="BY1793" s="63"/>
      <c r="BZ1793" s="63"/>
      <c r="CA1793" s="63"/>
      <c r="CB1793" s="63"/>
      <c r="CC1793" s="63"/>
    </row>
    <row r="1794" spans="1:81" x14ac:dyDescent="0.35">
      <c r="A1794" s="97"/>
      <c r="B1794" s="82"/>
      <c r="C1794" s="82"/>
      <c r="D1794" s="82"/>
      <c r="E1794" s="82"/>
      <c r="F1794" s="63"/>
      <c r="G1794" s="63"/>
      <c r="H1794" s="63"/>
      <c r="I1794" s="63"/>
      <c r="J1794" s="63"/>
      <c r="K1794" s="63"/>
      <c r="L1794" s="63"/>
      <c r="M1794" s="63"/>
      <c r="N1794" s="63"/>
      <c r="O1794" s="63"/>
      <c r="P1794" s="63"/>
      <c r="Q1794" s="63"/>
      <c r="R1794" s="63"/>
      <c r="S1794" s="63"/>
      <c r="T1794" s="63"/>
      <c r="U1794" s="63"/>
      <c r="X1794" s="63"/>
      <c r="Y1794" s="63"/>
      <c r="Z1794" s="63"/>
      <c r="AA1794" s="63"/>
      <c r="AB1794" s="63"/>
      <c r="AC1794" s="63"/>
      <c r="AD1794" s="63"/>
      <c r="AE1794" s="110"/>
      <c r="AF1794" s="63"/>
      <c r="AG1794" s="63"/>
      <c r="AH1794" s="63"/>
      <c r="AI1794" s="63"/>
      <c r="AJ1794" s="63"/>
      <c r="AK1794" s="63"/>
      <c r="AL1794" s="63"/>
      <c r="AM1794" s="63"/>
      <c r="AN1794" s="63"/>
      <c r="AO1794" s="63"/>
      <c r="AP1794" s="63"/>
      <c r="AQ1794" s="63"/>
      <c r="AT1794" s="63"/>
      <c r="AU1794" s="63"/>
      <c r="AV1794" s="63"/>
      <c r="AW1794" s="63"/>
      <c r="AX1794" s="63"/>
      <c r="AY1794" s="63"/>
      <c r="AZ1794" s="63"/>
      <c r="BA1794" s="63"/>
      <c r="BB1794" s="63"/>
      <c r="BC1794" s="63"/>
      <c r="BD1794" s="63"/>
      <c r="BE1794" s="63"/>
      <c r="BF1794" s="63"/>
      <c r="BG1794" s="63"/>
      <c r="BH1794" s="63"/>
      <c r="BI1794" s="63"/>
      <c r="BJ1794" s="63"/>
      <c r="BK1794" s="63"/>
      <c r="BL1794" s="63"/>
      <c r="BM1794" s="63"/>
      <c r="BN1794" s="63"/>
      <c r="BO1794" s="63"/>
      <c r="BR1794" s="63"/>
      <c r="BS1794" s="63"/>
      <c r="BT1794" s="63"/>
      <c r="BU1794" s="63"/>
      <c r="BV1794" s="63"/>
      <c r="BW1794" s="63"/>
      <c r="BX1794" s="63"/>
      <c r="BY1794" s="63"/>
      <c r="BZ1794" s="63"/>
      <c r="CA1794" s="63"/>
      <c r="CB1794" s="63"/>
      <c r="CC1794" s="63"/>
    </row>
    <row r="1795" spans="1:81" x14ac:dyDescent="0.35">
      <c r="A1795" s="97"/>
      <c r="B1795" s="82"/>
      <c r="C1795" s="82"/>
      <c r="D1795" s="82"/>
      <c r="E1795" s="82"/>
      <c r="F1795" s="63"/>
      <c r="G1795" s="63"/>
      <c r="H1795" s="63"/>
      <c r="I1795" s="63"/>
      <c r="J1795" s="63"/>
      <c r="K1795" s="63"/>
      <c r="L1795" s="63"/>
      <c r="M1795" s="63"/>
      <c r="N1795" s="63"/>
      <c r="O1795" s="63"/>
      <c r="P1795" s="63"/>
      <c r="Q1795" s="63"/>
      <c r="R1795" s="63"/>
      <c r="S1795" s="63"/>
      <c r="T1795" s="63"/>
      <c r="U1795" s="63"/>
      <c r="X1795" s="63"/>
      <c r="Y1795" s="63"/>
      <c r="Z1795" s="63"/>
      <c r="AA1795" s="63"/>
      <c r="AB1795" s="63"/>
      <c r="AC1795" s="63"/>
      <c r="AD1795" s="63"/>
      <c r="AE1795" s="110"/>
      <c r="AF1795" s="63"/>
      <c r="AG1795" s="63"/>
      <c r="AH1795" s="63"/>
      <c r="AI1795" s="63"/>
      <c r="AJ1795" s="63"/>
      <c r="AK1795" s="63"/>
      <c r="AL1795" s="63"/>
      <c r="AM1795" s="63"/>
      <c r="AN1795" s="63"/>
      <c r="AO1795" s="63"/>
      <c r="AP1795" s="63"/>
      <c r="AQ1795" s="63"/>
      <c r="AT1795" s="63"/>
      <c r="AU1795" s="63"/>
      <c r="AV1795" s="63"/>
      <c r="AW1795" s="63"/>
      <c r="AX1795" s="63"/>
      <c r="AY1795" s="63"/>
      <c r="AZ1795" s="63"/>
      <c r="BA1795" s="63"/>
      <c r="BB1795" s="63"/>
      <c r="BC1795" s="63"/>
      <c r="BD1795" s="63"/>
      <c r="BE1795" s="63"/>
      <c r="BF1795" s="63"/>
      <c r="BG1795" s="63"/>
      <c r="BH1795" s="63"/>
      <c r="BI1795" s="63"/>
      <c r="BJ1795" s="63"/>
      <c r="BK1795" s="63"/>
      <c r="BL1795" s="63"/>
      <c r="BM1795" s="63"/>
      <c r="BN1795" s="63"/>
      <c r="BO1795" s="63"/>
      <c r="BR1795" s="63"/>
      <c r="BS1795" s="63"/>
      <c r="BT1795" s="63"/>
      <c r="BU1795" s="63"/>
      <c r="BV1795" s="63"/>
      <c r="BW1795" s="63"/>
      <c r="BX1795" s="63"/>
      <c r="BY1795" s="63"/>
      <c r="BZ1795" s="63"/>
      <c r="CA1795" s="63"/>
      <c r="CB1795" s="63"/>
      <c r="CC1795" s="63"/>
    </row>
    <row r="1796" spans="1:81" x14ac:dyDescent="0.35">
      <c r="A1796" s="97"/>
      <c r="B1796" s="82"/>
      <c r="C1796" s="82"/>
      <c r="D1796" s="82"/>
      <c r="E1796" s="82"/>
      <c r="F1796" s="63"/>
      <c r="G1796" s="63"/>
      <c r="H1796" s="63"/>
      <c r="I1796" s="63"/>
      <c r="J1796" s="63"/>
      <c r="K1796" s="63"/>
      <c r="L1796" s="63"/>
      <c r="M1796" s="63"/>
      <c r="N1796" s="63"/>
      <c r="O1796" s="63"/>
      <c r="P1796" s="63"/>
      <c r="Q1796" s="63"/>
      <c r="R1796" s="63"/>
      <c r="S1796" s="63"/>
      <c r="T1796" s="63"/>
      <c r="U1796" s="63"/>
      <c r="X1796" s="63"/>
      <c r="Y1796" s="63"/>
      <c r="Z1796" s="63"/>
      <c r="AA1796" s="63"/>
      <c r="AB1796" s="63"/>
      <c r="AC1796" s="63"/>
      <c r="AD1796" s="63"/>
      <c r="AE1796" s="110"/>
      <c r="AF1796" s="63"/>
      <c r="AG1796" s="63"/>
      <c r="AH1796" s="63"/>
      <c r="AI1796" s="63"/>
      <c r="AJ1796" s="63"/>
      <c r="AK1796" s="63"/>
      <c r="AL1796" s="63"/>
      <c r="AM1796" s="63"/>
      <c r="AN1796" s="63"/>
      <c r="AO1796" s="63"/>
      <c r="AP1796" s="63"/>
      <c r="AQ1796" s="63"/>
      <c r="AT1796" s="63"/>
      <c r="AU1796" s="63"/>
      <c r="AV1796" s="63"/>
      <c r="AW1796" s="63"/>
      <c r="AX1796" s="63"/>
      <c r="AY1796" s="63"/>
      <c r="AZ1796" s="63"/>
      <c r="BA1796" s="63"/>
      <c r="BB1796" s="63"/>
      <c r="BC1796" s="63"/>
      <c r="BD1796" s="63"/>
      <c r="BE1796" s="63"/>
      <c r="BF1796" s="63"/>
      <c r="BG1796" s="63"/>
      <c r="BH1796" s="63"/>
      <c r="BI1796" s="63"/>
      <c r="BJ1796" s="63"/>
      <c r="BK1796" s="63"/>
      <c r="BL1796" s="63"/>
      <c r="BM1796" s="63"/>
      <c r="BN1796" s="63"/>
      <c r="BO1796" s="63"/>
      <c r="BR1796" s="63"/>
      <c r="BS1796" s="63"/>
      <c r="BT1796" s="63"/>
      <c r="BU1796" s="63"/>
      <c r="BV1796" s="63"/>
      <c r="BW1796" s="63"/>
      <c r="BX1796" s="63"/>
      <c r="BY1796" s="63"/>
      <c r="BZ1796" s="63"/>
      <c r="CA1796" s="63"/>
      <c r="CB1796" s="63"/>
      <c r="CC1796" s="63"/>
    </row>
    <row r="1797" spans="1:81" x14ac:dyDescent="0.35">
      <c r="A1797" s="97"/>
      <c r="B1797" s="82"/>
      <c r="C1797" s="82"/>
      <c r="D1797" s="82"/>
      <c r="E1797" s="82"/>
      <c r="F1797" s="63"/>
      <c r="G1797" s="63"/>
      <c r="H1797" s="63"/>
      <c r="I1797" s="63"/>
      <c r="J1797" s="63"/>
      <c r="K1797" s="63"/>
      <c r="L1797" s="63"/>
      <c r="M1797" s="63"/>
      <c r="N1797" s="63"/>
      <c r="O1797" s="63"/>
      <c r="P1797" s="63"/>
      <c r="Q1797" s="63"/>
      <c r="R1797" s="63"/>
      <c r="S1797" s="63"/>
      <c r="T1797" s="63"/>
      <c r="U1797" s="63"/>
      <c r="X1797" s="63"/>
      <c r="Y1797" s="63"/>
      <c r="Z1797" s="63"/>
      <c r="AA1797" s="63"/>
      <c r="AB1797" s="63"/>
      <c r="AC1797" s="63"/>
      <c r="AD1797" s="63"/>
      <c r="AE1797" s="110"/>
      <c r="AF1797" s="63"/>
      <c r="AG1797" s="63"/>
      <c r="AH1797" s="63"/>
      <c r="AI1797" s="63"/>
      <c r="AJ1797" s="63"/>
      <c r="AK1797" s="63"/>
      <c r="AL1797" s="63"/>
      <c r="AM1797" s="63"/>
      <c r="AN1797" s="63"/>
      <c r="AO1797" s="63"/>
      <c r="AP1797" s="63"/>
      <c r="AQ1797" s="63"/>
      <c r="AT1797" s="63"/>
      <c r="AU1797" s="63"/>
      <c r="AV1797" s="63"/>
      <c r="AW1797" s="63"/>
      <c r="AX1797" s="63"/>
      <c r="AY1797" s="63"/>
      <c r="AZ1797" s="63"/>
      <c r="BA1797" s="63"/>
      <c r="BB1797" s="63"/>
      <c r="BC1797" s="63"/>
      <c r="BD1797" s="63"/>
      <c r="BE1797" s="63"/>
      <c r="BF1797" s="63"/>
      <c r="BG1797" s="63"/>
      <c r="BH1797" s="63"/>
      <c r="BI1797" s="63"/>
      <c r="BJ1797" s="63"/>
      <c r="BK1797" s="63"/>
      <c r="BL1797" s="63"/>
      <c r="BM1797" s="63"/>
      <c r="BN1797" s="63"/>
      <c r="BO1797" s="63"/>
      <c r="BR1797" s="63"/>
      <c r="BS1797" s="63"/>
      <c r="BT1797" s="63"/>
      <c r="BU1797" s="63"/>
      <c r="BV1797" s="63"/>
      <c r="BW1797" s="63"/>
      <c r="BX1797" s="63"/>
      <c r="BY1797" s="63"/>
      <c r="BZ1797" s="63"/>
      <c r="CA1797" s="63"/>
      <c r="CB1797" s="63"/>
      <c r="CC1797" s="63"/>
    </row>
    <row r="1798" spans="1:81" x14ac:dyDescent="0.35">
      <c r="A1798" s="97"/>
      <c r="B1798" s="82"/>
      <c r="C1798" s="82"/>
      <c r="D1798" s="82"/>
      <c r="E1798" s="82"/>
      <c r="F1798" s="63"/>
      <c r="G1798" s="63"/>
      <c r="H1798" s="63"/>
      <c r="I1798" s="63"/>
      <c r="J1798" s="63"/>
      <c r="K1798" s="63"/>
      <c r="L1798" s="63"/>
      <c r="M1798" s="63"/>
      <c r="N1798" s="63"/>
      <c r="O1798" s="63"/>
      <c r="P1798" s="63"/>
      <c r="Q1798" s="63"/>
      <c r="R1798" s="63"/>
      <c r="S1798" s="63"/>
      <c r="T1798" s="63"/>
      <c r="U1798" s="63"/>
      <c r="X1798" s="63"/>
      <c r="Y1798" s="63"/>
      <c r="Z1798" s="63"/>
      <c r="AA1798" s="63"/>
      <c r="AB1798" s="63"/>
      <c r="AC1798" s="63"/>
      <c r="AD1798" s="63"/>
      <c r="AE1798" s="110"/>
      <c r="AF1798" s="63"/>
      <c r="AG1798" s="63"/>
      <c r="AH1798" s="63"/>
      <c r="AI1798" s="63"/>
      <c r="AJ1798" s="63"/>
      <c r="AK1798" s="63"/>
      <c r="AL1798" s="63"/>
      <c r="AM1798" s="63"/>
      <c r="AN1798" s="63"/>
      <c r="AO1798" s="63"/>
      <c r="AP1798" s="63"/>
      <c r="AQ1798" s="63"/>
      <c r="AT1798" s="63"/>
      <c r="AU1798" s="63"/>
      <c r="AV1798" s="63"/>
      <c r="AW1798" s="63"/>
      <c r="AX1798" s="63"/>
      <c r="AY1798" s="63"/>
      <c r="AZ1798" s="63"/>
      <c r="BA1798" s="63"/>
      <c r="BB1798" s="63"/>
      <c r="BC1798" s="63"/>
      <c r="BD1798" s="63"/>
      <c r="BE1798" s="63"/>
      <c r="BF1798" s="63"/>
      <c r="BG1798" s="63"/>
      <c r="BH1798" s="63"/>
      <c r="BI1798" s="63"/>
      <c r="BJ1798" s="63"/>
      <c r="BK1798" s="63"/>
      <c r="BL1798" s="63"/>
      <c r="BM1798" s="63"/>
      <c r="BN1798" s="63"/>
      <c r="BO1798" s="63"/>
      <c r="BR1798" s="63"/>
      <c r="BS1798" s="63"/>
      <c r="BT1798" s="63"/>
      <c r="BU1798" s="63"/>
      <c r="BV1798" s="63"/>
      <c r="BW1798" s="63"/>
      <c r="BX1798" s="63"/>
      <c r="BY1798" s="63"/>
      <c r="BZ1798" s="63"/>
      <c r="CA1798" s="63"/>
      <c r="CB1798" s="63"/>
      <c r="CC1798" s="63"/>
    </row>
    <row r="1799" spans="1:81" x14ac:dyDescent="0.35">
      <c r="A1799" s="97"/>
      <c r="B1799" s="82"/>
      <c r="C1799" s="82"/>
      <c r="D1799" s="82"/>
      <c r="E1799" s="82"/>
      <c r="F1799" s="63"/>
      <c r="G1799" s="63"/>
      <c r="H1799" s="63"/>
      <c r="I1799" s="63"/>
      <c r="J1799" s="63"/>
      <c r="K1799" s="63"/>
      <c r="L1799" s="63"/>
      <c r="M1799" s="63"/>
      <c r="N1799" s="63"/>
      <c r="O1799" s="63"/>
      <c r="P1799" s="63"/>
      <c r="Q1799" s="63"/>
      <c r="R1799" s="63"/>
      <c r="S1799" s="63"/>
      <c r="T1799" s="63"/>
      <c r="U1799" s="63"/>
      <c r="X1799" s="63"/>
      <c r="Y1799" s="63"/>
      <c r="Z1799" s="63"/>
      <c r="AA1799" s="63"/>
      <c r="AB1799" s="63"/>
      <c r="AC1799" s="63"/>
      <c r="AD1799" s="63"/>
      <c r="AE1799" s="110"/>
      <c r="AF1799" s="63"/>
      <c r="AG1799" s="63"/>
      <c r="AH1799" s="63"/>
      <c r="AI1799" s="63"/>
      <c r="AJ1799" s="63"/>
      <c r="AK1799" s="63"/>
      <c r="AL1799" s="63"/>
      <c r="AM1799" s="63"/>
      <c r="AN1799" s="63"/>
      <c r="AO1799" s="63"/>
      <c r="AP1799" s="63"/>
      <c r="AQ1799" s="63"/>
      <c r="AT1799" s="63"/>
      <c r="AU1799" s="63"/>
      <c r="AV1799" s="63"/>
      <c r="AW1799" s="63"/>
      <c r="AX1799" s="63"/>
      <c r="AY1799" s="63"/>
      <c r="AZ1799" s="63"/>
      <c r="BA1799" s="63"/>
      <c r="BB1799" s="63"/>
      <c r="BC1799" s="63"/>
      <c r="BD1799" s="63"/>
      <c r="BE1799" s="63"/>
      <c r="BF1799" s="63"/>
      <c r="BG1799" s="63"/>
      <c r="BH1799" s="63"/>
      <c r="BI1799" s="63"/>
      <c r="BJ1799" s="63"/>
      <c r="BK1799" s="63"/>
      <c r="BL1799" s="63"/>
      <c r="BM1799" s="63"/>
      <c r="BN1799" s="63"/>
      <c r="BO1799" s="63"/>
      <c r="BR1799" s="63"/>
      <c r="BS1799" s="63"/>
      <c r="BT1799" s="63"/>
      <c r="BU1799" s="63"/>
      <c r="BV1799" s="63"/>
      <c r="BW1799" s="63"/>
      <c r="BX1799" s="63"/>
      <c r="BY1799" s="63"/>
      <c r="BZ1799" s="63"/>
      <c r="CA1799" s="63"/>
      <c r="CB1799" s="63"/>
      <c r="CC1799" s="63"/>
    </row>
    <row r="1800" spans="1:81" x14ac:dyDescent="0.35">
      <c r="A1800" s="97"/>
      <c r="B1800" s="82"/>
      <c r="C1800" s="82"/>
      <c r="D1800" s="82"/>
      <c r="E1800" s="82"/>
      <c r="F1800" s="63"/>
      <c r="G1800" s="63"/>
      <c r="H1800" s="63"/>
      <c r="I1800" s="63"/>
      <c r="J1800" s="63"/>
      <c r="K1800" s="63"/>
      <c r="L1800" s="63"/>
      <c r="M1800" s="63"/>
      <c r="N1800" s="63"/>
      <c r="O1800" s="63"/>
      <c r="P1800" s="63"/>
      <c r="Q1800" s="63"/>
      <c r="R1800" s="63"/>
      <c r="S1800" s="63"/>
      <c r="T1800" s="63"/>
      <c r="U1800" s="63"/>
      <c r="X1800" s="63"/>
      <c r="Y1800" s="63"/>
      <c r="Z1800" s="63"/>
      <c r="AA1800" s="63"/>
      <c r="AB1800" s="63"/>
      <c r="AC1800" s="63"/>
      <c r="AD1800" s="63"/>
      <c r="AE1800" s="110"/>
      <c r="AF1800" s="63"/>
      <c r="AG1800" s="63"/>
      <c r="AH1800" s="63"/>
      <c r="AI1800" s="63"/>
      <c r="AJ1800" s="63"/>
      <c r="AK1800" s="63"/>
      <c r="AL1800" s="63"/>
      <c r="AM1800" s="63"/>
      <c r="AN1800" s="63"/>
      <c r="AO1800" s="63"/>
      <c r="AP1800" s="63"/>
      <c r="AQ1800" s="63"/>
      <c r="AT1800" s="63"/>
      <c r="AU1800" s="63"/>
      <c r="AV1800" s="63"/>
      <c r="AW1800" s="63"/>
      <c r="AX1800" s="63"/>
      <c r="AY1800" s="63"/>
      <c r="AZ1800" s="63"/>
      <c r="BA1800" s="63"/>
      <c r="BB1800" s="63"/>
      <c r="BC1800" s="63"/>
      <c r="BD1800" s="63"/>
      <c r="BE1800" s="63"/>
      <c r="BF1800" s="63"/>
      <c r="BG1800" s="63"/>
      <c r="BH1800" s="63"/>
      <c r="BI1800" s="63"/>
      <c r="BJ1800" s="63"/>
      <c r="BK1800" s="63"/>
      <c r="BL1800" s="63"/>
      <c r="BM1800" s="63"/>
      <c r="BN1800" s="63"/>
      <c r="BO1800" s="63"/>
      <c r="BR1800" s="63"/>
      <c r="BS1800" s="63"/>
      <c r="BT1800" s="63"/>
      <c r="BU1800" s="63"/>
      <c r="BV1800" s="63"/>
      <c r="BW1800" s="63"/>
      <c r="BX1800" s="63"/>
      <c r="BY1800" s="63"/>
      <c r="BZ1800" s="63"/>
      <c r="CA1800" s="63"/>
      <c r="CB1800" s="63"/>
      <c r="CC1800" s="63"/>
    </row>
    <row r="1801" spans="1:81" x14ac:dyDescent="0.35">
      <c r="A1801" s="97"/>
      <c r="B1801" s="82"/>
      <c r="C1801" s="82"/>
      <c r="D1801" s="82"/>
      <c r="E1801" s="82"/>
      <c r="F1801" s="63"/>
      <c r="G1801" s="63"/>
      <c r="H1801" s="63"/>
      <c r="I1801" s="63"/>
      <c r="J1801" s="63"/>
      <c r="K1801" s="63"/>
      <c r="L1801" s="63"/>
      <c r="M1801" s="63"/>
      <c r="N1801" s="63"/>
      <c r="O1801" s="63"/>
      <c r="P1801" s="63"/>
      <c r="Q1801" s="63"/>
      <c r="R1801" s="63"/>
      <c r="S1801" s="63"/>
      <c r="T1801" s="63"/>
      <c r="U1801" s="63"/>
      <c r="X1801" s="63"/>
      <c r="Y1801" s="63"/>
      <c r="Z1801" s="63"/>
      <c r="AA1801" s="63"/>
      <c r="AB1801" s="63"/>
      <c r="AC1801" s="63"/>
      <c r="AD1801" s="63"/>
      <c r="AE1801" s="110"/>
      <c r="AF1801" s="63"/>
      <c r="AG1801" s="63"/>
      <c r="AH1801" s="63"/>
      <c r="AI1801" s="63"/>
      <c r="AJ1801" s="63"/>
      <c r="AK1801" s="63"/>
      <c r="AL1801" s="63"/>
      <c r="AM1801" s="63"/>
      <c r="AN1801" s="63"/>
      <c r="AO1801" s="63"/>
      <c r="AP1801" s="63"/>
      <c r="AQ1801" s="63"/>
      <c r="AT1801" s="63"/>
      <c r="AU1801" s="63"/>
      <c r="AV1801" s="63"/>
      <c r="AW1801" s="63"/>
      <c r="AX1801" s="63"/>
      <c r="AY1801" s="63"/>
      <c r="AZ1801" s="63"/>
      <c r="BA1801" s="63"/>
      <c r="BB1801" s="63"/>
      <c r="BC1801" s="63"/>
      <c r="BD1801" s="63"/>
      <c r="BE1801" s="63"/>
      <c r="BF1801" s="63"/>
      <c r="BG1801" s="63"/>
      <c r="BH1801" s="63"/>
      <c r="BI1801" s="63"/>
      <c r="BJ1801" s="63"/>
      <c r="BK1801" s="63"/>
      <c r="BL1801" s="63"/>
      <c r="BM1801" s="63"/>
      <c r="BN1801" s="63"/>
      <c r="BO1801" s="63"/>
      <c r="BR1801" s="63"/>
      <c r="BS1801" s="63"/>
      <c r="BT1801" s="63"/>
      <c r="BU1801" s="63"/>
      <c r="BV1801" s="63"/>
      <c r="BW1801" s="63"/>
      <c r="BX1801" s="63"/>
      <c r="BY1801" s="63"/>
      <c r="BZ1801" s="63"/>
      <c r="CA1801" s="63"/>
      <c r="CB1801" s="63"/>
      <c r="CC1801" s="63"/>
    </row>
    <row r="1802" spans="1:81" x14ac:dyDescent="0.35">
      <c r="A1802" s="97"/>
      <c r="B1802" s="82"/>
      <c r="C1802" s="82"/>
      <c r="D1802" s="82"/>
      <c r="E1802" s="82"/>
      <c r="F1802" s="63"/>
      <c r="G1802" s="63"/>
      <c r="H1802" s="63"/>
      <c r="I1802" s="63"/>
      <c r="J1802" s="63"/>
      <c r="K1802" s="63"/>
      <c r="L1802" s="63"/>
      <c r="M1802" s="63"/>
      <c r="N1802" s="63"/>
      <c r="O1802" s="63"/>
      <c r="P1802" s="63"/>
      <c r="Q1802" s="63"/>
      <c r="R1802" s="63"/>
      <c r="S1802" s="63"/>
      <c r="T1802" s="63"/>
      <c r="U1802" s="63"/>
      <c r="X1802" s="63"/>
      <c r="Y1802" s="63"/>
      <c r="Z1802" s="63"/>
      <c r="AA1802" s="63"/>
      <c r="AB1802" s="63"/>
      <c r="AC1802" s="63"/>
      <c r="AD1802" s="63"/>
      <c r="AE1802" s="110"/>
      <c r="AF1802" s="63"/>
      <c r="AG1802" s="63"/>
      <c r="AH1802" s="63"/>
      <c r="AI1802" s="63"/>
      <c r="AJ1802" s="63"/>
      <c r="AK1802" s="63"/>
      <c r="AL1802" s="63"/>
      <c r="AM1802" s="63"/>
      <c r="AN1802" s="63"/>
      <c r="AO1802" s="63"/>
      <c r="AP1802" s="63"/>
      <c r="AQ1802" s="63"/>
      <c r="AT1802" s="63"/>
      <c r="AU1802" s="63"/>
      <c r="AV1802" s="63"/>
      <c r="AW1802" s="63"/>
      <c r="AX1802" s="63"/>
      <c r="AY1802" s="63"/>
      <c r="AZ1802" s="63"/>
      <c r="BA1802" s="63"/>
      <c r="BB1802" s="63"/>
      <c r="BC1802" s="63"/>
      <c r="BD1802" s="63"/>
      <c r="BE1802" s="63"/>
      <c r="BF1802" s="63"/>
      <c r="BG1802" s="63"/>
      <c r="BH1802" s="63"/>
      <c r="BI1802" s="63"/>
      <c r="BJ1802" s="63"/>
      <c r="BK1802" s="63"/>
      <c r="BL1802" s="63"/>
      <c r="BM1802" s="63"/>
      <c r="BN1802" s="63"/>
      <c r="BO1802" s="63"/>
      <c r="BR1802" s="63"/>
      <c r="BS1802" s="63"/>
      <c r="BT1802" s="63"/>
      <c r="BU1802" s="63"/>
      <c r="BV1802" s="63"/>
      <c r="BW1802" s="63"/>
      <c r="BX1802" s="63"/>
      <c r="BY1802" s="63"/>
      <c r="BZ1802" s="63"/>
      <c r="CA1802" s="63"/>
      <c r="CB1802" s="63"/>
      <c r="CC1802" s="63"/>
    </row>
    <row r="1803" spans="1:81" x14ac:dyDescent="0.35">
      <c r="A1803" s="97"/>
      <c r="B1803" s="82"/>
      <c r="C1803" s="82"/>
      <c r="D1803" s="82"/>
      <c r="E1803" s="82"/>
      <c r="F1803" s="63"/>
      <c r="G1803" s="63"/>
      <c r="H1803" s="63"/>
      <c r="I1803" s="63"/>
      <c r="J1803" s="63"/>
      <c r="K1803" s="63"/>
      <c r="L1803" s="63"/>
      <c r="M1803" s="63"/>
      <c r="N1803" s="63"/>
      <c r="O1803" s="63"/>
      <c r="P1803" s="63"/>
      <c r="Q1803" s="63"/>
      <c r="R1803" s="63"/>
      <c r="S1803" s="63"/>
      <c r="T1803" s="63"/>
      <c r="U1803" s="63"/>
      <c r="X1803" s="63"/>
      <c r="Y1803" s="63"/>
      <c r="Z1803" s="63"/>
      <c r="AA1803" s="63"/>
      <c r="AB1803" s="63"/>
      <c r="AC1803" s="63"/>
      <c r="AD1803" s="63"/>
      <c r="AE1803" s="110"/>
      <c r="AF1803" s="63"/>
      <c r="AG1803" s="63"/>
      <c r="AH1803" s="63"/>
      <c r="AI1803" s="63"/>
      <c r="AJ1803" s="63"/>
      <c r="AK1803" s="63"/>
      <c r="AL1803" s="63"/>
      <c r="AM1803" s="63"/>
      <c r="AN1803" s="63"/>
      <c r="AO1803" s="63"/>
      <c r="AP1803" s="63"/>
      <c r="AQ1803" s="63"/>
      <c r="AT1803" s="63"/>
      <c r="AU1803" s="63"/>
      <c r="AV1803" s="63"/>
      <c r="AW1803" s="63"/>
      <c r="AX1803" s="63"/>
      <c r="AY1803" s="63"/>
      <c r="AZ1803" s="63"/>
      <c r="BA1803" s="63"/>
      <c r="BB1803" s="63"/>
      <c r="BC1803" s="63"/>
      <c r="BD1803" s="63"/>
      <c r="BE1803" s="63"/>
      <c r="BF1803" s="63"/>
      <c r="BG1803" s="63"/>
      <c r="BH1803" s="63"/>
      <c r="BI1803" s="63"/>
      <c r="BJ1803" s="63"/>
      <c r="BK1803" s="63"/>
      <c r="BL1803" s="63"/>
      <c r="BM1803" s="63"/>
      <c r="BN1803" s="63"/>
      <c r="BO1803" s="63"/>
      <c r="BR1803" s="63"/>
      <c r="BS1803" s="63"/>
      <c r="BT1803" s="63"/>
      <c r="BU1803" s="63"/>
      <c r="BV1803" s="63"/>
      <c r="BW1803" s="63"/>
      <c r="BX1803" s="63"/>
      <c r="BY1803" s="63"/>
      <c r="BZ1803" s="63"/>
      <c r="CA1803" s="63"/>
      <c r="CB1803" s="63"/>
      <c r="CC1803" s="63"/>
    </row>
    <row r="1804" spans="1:81" x14ac:dyDescent="0.35">
      <c r="A1804" s="97"/>
      <c r="B1804" s="82"/>
      <c r="C1804" s="82"/>
      <c r="D1804" s="82"/>
      <c r="E1804" s="82"/>
      <c r="F1804" s="63"/>
      <c r="G1804" s="63"/>
      <c r="H1804" s="63"/>
      <c r="I1804" s="63"/>
      <c r="J1804" s="63"/>
      <c r="K1804" s="63"/>
      <c r="L1804" s="63"/>
      <c r="M1804" s="63"/>
      <c r="N1804" s="63"/>
      <c r="O1804" s="63"/>
      <c r="P1804" s="63"/>
      <c r="Q1804" s="63"/>
      <c r="R1804" s="63"/>
      <c r="S1804" s="63"/>
      <c r="T1804" s="63"/>
      <c r="U1804" s="63"/>
      <c r="X1804" s="63"/>
      <c r="Y1804" s="63"/>
      <c r="Z1804" s="63"/>
      <c r="AA1804" s="63"/>
      <c r="AB1804" s="63"/>
      <c r="AC1804" s="63"/>
      <c r="AD1804" s="63"/>
      <c r="AE1804" s="110"/>
      <c r="AF1804" s="63"/>
      <c r="AG1804" s="63"/>
      <c r="AH1804" s="63"/>
      <c r="AI1804" s="63"/>
      <c r="AJ1804" s="63"/>
      <c r="AK1804" s="63"/>
      <c r="AL1804" s="63"/>
      <c r="AM1804" s="63"/>
      <c r="AN1804" s="63"/>
      <c r="AO1804" s="63"/>
      <c r="AP1804" s="63"/>
      <c r="AQ1804" s="63"/>
      <c r="AT1804" s="63"/>
      <c r="AU1804" s="63"/>
      <c r="AV1804" s="63"/>
      <c r="AW1804" s="63"/>
      <c r="AX1804" s="63"/>
      <c r="AY1804" s="63"/>
      <c r="AZ1804" s="63"/>
      <c r="BA1804" s="63"/>
      <c r="BB1804" s="63"/>
      <c r="BC1804" s="63"/>
      <c r="BD1804" s="63"/>
      <c r="BE1804" s="63"/>
      <c r="BF1804" s="63"/>
      <c r="BG1804" s="63"/>
      <c r="BH1804" s="63"/>
      <c r="BI1804" s="63"/>
      <c r="BJ1804" s="63"/>
      <c r="BK1804" s="63"/>
      <c r="BL1804" s="63"/>
      <c r="BM1804" s="63"/>
      <c r="BN1804" s="63"/>
      <c r="BO1804" s="63"/>
      <c r="BR1804" s="63"/>
      <c r="BS1804" s="63"/>
      <c r="BT1804" s="63"/>
      <c r="BU1804" s="63"/>
      <c r="BV1804" s="63"/>
      <c r="BW1804" s="63"/>
      <c r="BX1804" s="63"/>
      <c r="BY1804" s="63"/>
      <c r="BZ1804" s="63"/>
      <c r="CA1804" s="63"/>
      <c r="CB1804" s="63"/>
      <c r="CC1804" s="63"/>
    </row>
    <row r="1805" spans="1:81" x14ac:dyDescent="0.35">
      <c r="A1805" s="97"/>
      <c r="B1805" s="82"/>
      <c r="C1805" s="82"/>
      <c r="D1805" s="82"/>
      <c r="E1805" s="82"/>
      <c r="F1805" s="63"/>
      <c r="G1805" s="63"/>
      <c r="H1805" s="63"/>
      <c r="I1805" s="63"/>
      <c r="J1805" s="63"/>
      <c r="K1805" s="63"/>
      <c r="L1805" s="63"/>
      <c r="M1805" s="63"/>
      <c r="N1805" s="63"/>
      <c r="O1805" s="63"/>
      <c r="P1805" s="63"/>
      <c r="Q1805" s="63"/>
      <c r="R1805" s="63"/>
      <c r="S1805" s="63"/>
      <c r="T1805" s="63"/>
      <c r="U1805" s="63"/>
      <c r="X1805" s="63"/>
      <c r="Y1805" s="63"/>
      <c r="Z1805" s="63"/>
      <c r="AA1805" s="63"/>
      <c r="AB1805" s="63"/>
      <c r="AC1805" s="63"/>
      <c r="AD1805" s="63"/>
      <c r="AE1805" s="110"/>
      <c r="AF1805" s="63"/>
      <c r="AG1805" s="63"/>
      <c r="AH1805" s="63"/>
      <c r="AI1805" s="63"/>
      <c r="AJ1805" s="63"/>
      <c r="AK1805" s="63"/>
      <c r="AL1805" s="63"/>
      <c r="AM1805" s="63"/>
      <c r="AN1805" s="63"/>
      <c r="AO1805" s="63"/>
      <c r="AP1805" s="63"/>
      <c r="AQ1805" s="63"/>
      <c r="AT1805" s="63"/>
      <c r="AU1805" s="63"/>
      <c r="AV1805" s="63"/>
      <c r="AW1805" s="63"/>
      <c r="AX1805" s="63"/>
      <c r="AY1805" s="63"/>
      <c r="AZ1805" s="63"/>
      <c r="BA1805" s="63"/>
      <c r="BB1805" s="63"/>
      <c r="BC1805" s="63"/>
      <c r="BD1805" s="63"/>
      <c r="BE1805" s="63"/>
      <c r="BF1805" s="63"/>
      <c r="BG1805" s="63"/>
      <c r="BH1805" s="63"/>
      <c r="BI1805" s="63"/>
      <c r="BJ1805" s="63"/>
      <c r="BK1805" s="63"/>
      <c r="BL1805" s="63"/>
      <c r="BM1805" s="63"/>
      <c r="BN1805" s="63"/>
      <c r="BO1805" s="63"/>
      <c r="BR1805" s="63"/>
      <c r="BS1805" s="63"/>
      <c r="BT1805" s="63"/>
      <c r="BU1805" s="63"/>
      <c r="BV1805" s="63"/>
      <c r="BW1805" s="63"/>
      <c r="BX1805" s="63"/>
      <c r="BY1805" s="63"/>
      <c r="BZ1805" s="63"/>
      <c r="CA1805" s="63"/>
      <c r="CB1805" s="63"/>
      <c r="CC1805" s="63"/>
    </row>
    <row r="1806" spans="1:81" x14ac:dyDescent="0.35">
      <c r="A1806" s="97"/>
      <c r="B1806" s="82"/>
      <c r="C1806" s="82"/>
      <c r="D1806" s="82"/>
      <c r="E1806" s="82"/>
      <c r="F1806" s="63"/>
      <c r="G1806" s="63"/>
      <c r="H1806" s="63"/>
      <c r="I1806" s="63"/>
      <c r="J1806" s="63"/>
      <c r="K1806" s="63"/>
      <c r="L1806" s="63"/>
      <c r="M1806" s="63"/>
      <c r="N1806" s="63"/>
      <c r="O1806" s="63"/>
      <c r="P1806" s="63"/>
      <c r="Q1806" s="63"/>
      <c r="R1806" s="63"/>
      <c r="S1806" s="63"/>
      <c r="T1806" s="63"/>
      <c r="U1806" s="63"/>
      <c r="X1806" s="63"/>
      <c r="Y1806" s="63"/>
      <c r="Z1806" s="63"/>
      <c r="AA1806" s="63"/>
      <c r="AB1806" s="63"/>
      <c r="AC1806" s="63"/>
      <c r="AD1806" s="63"/>
      <c r="AE1806" s="110"/>
      <c r="AF1806" s="63"/>
      <c r="AG1806" s="63"/>
      <c r="AH1806" s="63"/>
      <c r="AI1806" s="63"/>
      <c r="AJ1806" s="63"/>
      <c r="AK1806" s="63"/>
      <c r="AL1806" s="63"/>
      <c r="AM1806" s="63"/>
      <c r="AN1806" s="63"/>
      <c r="AO1806" s="63"/>
      <c r="AP1806" s="63"/>
      <c r="AQ1806" s="63"/>
      <c r="AT1806" s="63"/>
      <c r="AU1806" s="63"/>
      <c r="AV1806" s="63"/>
      <c r="AW1806" s="63"/>
      <c r="AX1806" s="63"/>
      <c r="AY1806" s="63"/>
      <c r="AZ1806" s="63"/>
      <c r="BA1806" s="63"/>
      <c r="BB1806" s="63"/>
      <c r="BC1806" s="63"/>
      <c r="BD1806" s="63"/>
      <c r="BE1806" s="63"/>
      <c r="BF1806" s="63"/>
      <c r="BG1806" s="63"/>
      <c r="BH1806" s="63"/>
      <c r="BI1806" s="63"/>
      <c r="BJ1806" s="63"/>
      <c r="BK1806" s="63"/>
      <c r="BL1806" s="63"/>
      <c r="BM1806" s="63"/>
      <c r="BN1806" s="63"/>
      <c r="BO1806" s="63"/>
      <c r="BR1806" s="63"/>
      <c r="BS1806" s="63"/>
      <c r="BT1806" s="63"/>
      <c r="BU1806" s="63"/>
      <c r="BV1806" s="63"/>
      <c r="BW1806" s="63"/>
      <c r="BX1806" s="63"/>
      <c r="BY1806" s="63"/>
      <c r="BZ1806" s="63"/>
      <c r="CA1806" s="63"/>
      <c r="CB1806" s="63"/>
      <c r="CC1806" s="63"/>
    </row>
    <row r="1807" spans="1:81" x14ac:dyDescent="0.35">
      <c r="A1807" s="97"/>
      <c r="B1807" s="82"/>
      <c r="C1807" s="82"/>
      <c r="D1807" s="82"/>
      <c r="E1807" s="82"/>
      <c r="F1807" s="63"/>
      <c r="G1807" s="63"/>
      <c r="H1807" s="63"/>
      <c r="I1807" s="63"/>
      <c r="J1807" s="63"/>
      <c r="K1807" s="63"/>
      <c r="L1807" s="63"/>
      <c r="M1807" s="63"/>
      <c r="N1807" s="63"/>
      <c r="O1807" s="63"/>
      <c r="P1807" s="63"/>
      <c r="Q1807" s="63"/>
      <c r="R1807" s="63"/>
      <c r="S1807" s="63"/>
      <c r="T1807" s="63"/>
      <c r="U1807" s="63"/>
      <c r="X1807" s="63"/>
      <c r="Y1807" s="63"/>
      <c r="Z1807" s="63"/>
      <c r="AA1807" s="63"/>
      <c r="AB1807" s="63"/>
      <c r="AC1807" s="63"/>
      <c r="AD1807" s="63"/>
      <c r="AE1807" s="110"/>
      <c r="AF1807" s="63"/>
      <c r="AG1807" s="63"/>
      <c r="AH1807" s="63"/>
      <c r="AI1807" s="63"/>
      <c r="AJ1807" s="63"/>
      <c r="AK1807" s="63"/>
      <c r="AL1807" s="63"/>
      <c r="AM1807" s="63"/>
      <c r="AN1807" s="63"/>
      <c r="AO1807" s="63"/>
      <c r="AP1807" s="63"/>
      <c r="AQ1807" s="63"/>
      <c r="AT1807" s="63"/>
      <c r="AU1807" s="63"/>
      <c r="AV1807" s="63"/>
      <c r="AW1807" s="63"/>
      <c r="AX1807" s="63"/>
      <c r="AY1807" s="63"/>
      <c r="AZ1807" s="63"/>
      <c r="BA1807" s="63"/>
      <c r="BB1807" s="63"/>
      <c r="BC1807" s="63"/>
      <c r="BD1807" s="63"/>
      <c r="BE1807" s="63"/>
      <c r="BF1807" s="63"/>
      <c r="BG1807" s="63"/>
      <c r="BH1807" s="63"/>
      <c r="BI1807" s="63"/>
      <c r="BJ1807" s="63"/>
      <c r="BK1807" s="63"/>
      <c r="BL1807" s="63"/>
      <c r="BM1807" s="63"/>
      <c r="BN1807" s="63"/>
      <c r="BO1807" s="63"/>
      <c r="BR1807" s="63"/>
      <c r="BS1807" s="63"/>
      <c r="BT1807" s="63"/>
      <c r="BU1807" s="63"/>
      <c r="BV1807" s="63"/>
      <c r="BW1807" s="63"/>
      <c r="BX1807" s="63"/>
      <c r="BY1807" s="63"/>
      <c r="BZ1807" s="63"/>
      <c r="CA1807" s="63"/>
      <c r="CB1807" s="63"/>
      <c r="CC1807" s="63"/>
    </row>
    <row r="1808" spans="1:81" x14ac:dyDescent="0.35">
      <c r="A1808" s="97"/>
      <c r="B1808" s="82"/>
      <c r="C1808" s="82"/>
      <c r="D1808" s="82"/>
      <c r="E1808" s="82"/>
      <c r="F1808" s="63"/>
      <c r="G1808" s="63"/>
      <c r="H1808" s="63"/>
      <c r="I1808" s="63"/>
      <c r="J1808" s="63"/>
      <c r="K1808" s="63"/>
      <c r="L1808" s="63"/>
      <c r="M1808" s="63"/>
      <c r="N1808" s="63"/>
      <c r="O1808" s="63"/>
      <c r="P1808" s="63"/>
      <c r="Q1808" s="63"/>
      <c r="R1808" s="63"/>
      <c r="S1808" s="63"/>
      <c r="T1808" s="63"/>
      <c r="U1808" s="63"/>
      <c r="X1808" s="63"/>
      <c r="Y1808" s="63"/>
      <c r="Z1808" s="63"/>
      <c r="AA1808" s="63"/>
      <c r="AB1808" s="63"/>
      <c r="AC1808" s="63"/>
      <c r="AD1808" s="63"/>
      <c r="AE1808" s="110"/>
      <c r="AF1808" s="63"/>
      <c r="AG1808" s="63"/>
      <c r="AH1808" s="63"/>
      <c r="AI1808" s="63"/>
      <c r="AJ1808" s="63"/>
      <c r="AK1808" s="63"/>
      <c r="AL1808" s="63"/>
      <c r="AM1808" s="63"/>
      <c r="AN1808" s="63"/>
      <c r="AO1808" s="63"/>
      <c r="AP1808" s="63"/>
      <c r="AQ1808" s="63"/>
      <c r="AT1808" s="63"/>
      <c r="AU1808" s="63"/>
      <c r="AV1808" s="63"/>
      <c r="AW1808" s="63"/>
      <c r="AX1808" s="63"/>
      <c r="AY1808" s="63"/>
      <c r="AZ1808" s="63"/>
      <c r="BA1808" s="63"/>
      <c r="BB1808" s="63"/>
      <c r="BC1808" s="63"/>
      <c r="BD1808" s="63"/>
      <c r="BE1808" s="63"/>
      <c r="BF1808" s="63"/>
      <c r="BG1808" s="63"/>
      <c r="BH1808" s="63"/>
      <c r="BI1808" s="63"/>
      <c r="BJ1808" s="63"/>
      <c r="BK1808" s="63"/>
      <c r="BL1808" s="63"/>
      <c r="BM1808" s="63"/>
      <c r="BN1808" s="63"/>
      <c r="BO1808" s="63"/>
      <c r="BR1808" s="63"/>
      <c r="BS1808" s="63"/>
      <c r="BT1808" s="63"/>
      <c r="BU1808" s="63"/>
      <c r="BV1808" s="63"/>
      <c r="BW1808" s="63"/>
      <c r="BX1808" s="63"/>
      <c r="BY1808" s="63"/>
      <c r="BZ1808" s="63"/>
      <c r="CA1808" s="63"/>
      <c r="CB1808" s="63"/>
      <c r="CC1808" s="63"/>
    </row>
    <row r="1809" spans="1:81" x14ac:dyDescent="0.35">
      <c r="A1809" s="97"/>
      <c r="B1809" s="82"/>
      <c r="C1809" s="82"/>
      <c r="D1809" s="82"/>
      <c r="E1809" s="82"/>
      <c r="F1809" s="63"/>
      <c r="G1809" s="63"/>
      <c r="H1809" s="63"/>
      <c r="I1809" s="63"/>
      <c r="J1809" s="63"/>
      <c r="K1809" s="63"/>
      <c r="L1809" s="63"/>
      <c r="M1809" s="63"/>
      <c r="N1809" s="63"/>
      <c r="O1809" s="63"/>
      <c r="P1809" s="63"/>
      <c r="Q1809" s="63"/>
      <c r="R1809" s="63"/>
      <c r="S1809" s="63"/>
      <c r="T1809" s="63"/>
      <c r="U1809" s="63"/>
      <c r="X1809" s="63"/>
      <c r="Y1809" s="63"/>
      <c r="Z1809" s="63"/>
      <c r="AA1809" s="63"/>
      <c r="AB1809" s="63"/>
      <c r="AC1809" s="63"/>
      <c r="AD1809" s="63"/>
      <c r="AE1809" s="110"/>
      <c r="AF1809" s="63"/>
      <c r="AG1809" s="63"/>
      <c r="AH1809" s="63"/>
      <c r="AI1809" s="63"/>
      <c r="AJ1809" s="63"/>
      <c r="AK1809" s="63"/>
      <c r="AL1809" s="63"/>
      <c r="AM1809" s="63"/>
      <c r="AN1809" s="63"/>
      <c r="AO1809" s="63"/>
      <c r="AP1809" s="63"/>
      <c r="AQ1809" s="63"/>
      <c r="AT1809" s="63"/>
      <c r="AU1809" s="63"/>
      <c r="AV1809" s="63"/>
      <c r="AW1809" s="63"/>
      <c r="AX1809" s="63"/>
      <c r="AY1809" s="63"/>
      <c r="AZ1809" s="63"/>
      <c r="BA1809" s="63"/>
      <c r="BB1809" s="63"/>
      <c r="BC1809" s="63"/>
      <c r="BD1809" s="63"/>
      <c r="BE1809" s="63"/>
      <c r="BF1809" s="63"/>
      <c r="BG1809" s="63"/>
      <c r="BH1809" s="63"/>
      <c r="BI1809" s="63"/>
      <c r="BJ1809" s="63"/>
      <c r="BK1809" s="63"/>
      <c r="BL1809" s="63"/>
      <c r="BM1809" s="63"/>
      <c r="BN1809" s="63"/>
      <c r="BO1809" s="63"/>
      <c r="BR1809" s="63"/>
      <c r="BS1809" s="63"/>
      <c r="BT1809" s="63"/>
      <c r="BU1809" s="63"/>
      <c r="BV1809" s="63"/>
      <c r="BW1809" s="63"/>
      <c r="BX1809" s="63"/>
      <c r="BY1809" s="63"/>
      <c r="BZ1809" s="63"/>
      <c r="CA1809" s="63"/>
      <c r="CB1809" s="63"/>
      <c r="CC1809" s="63"/>
    </row>
    <row r="1810" spans="1:81" x14ac:dyDescent="0.35">
      <c r="A1810" s="97"/>
      <c r="B1810" s="82"/>
      <c r="C1810" s="82"/>
      <c r="D1810" s="82"/>
      <c r="E1810" s="82"/>
      <c r="F1810" s="63"/>
      <c r="G1810" s="63"/>
      <c r="H1810" s="63"/>
      <c r="I1810" s="63"/>
      <c r="J1810" s="63"/>
      <c r="K1810" s="63"/>
      <c r="L1810" s="63"/>
      <c r="M1810" s="63"/>
      <c r="N1810" s="63"/>
      <c r="O1810" s="63"/>
      <c r="P1810" s="63"/>
      <c r="Q1810" s="63"/>
      <c r="R1810" s="63"/>
      <c r="S1810" s="63"/>
      <c r="T1810" s="63"/>
      <c r="U1810" s="63"/>
      <c r="X1810" s="63"/>
      <c r="Y1810" s="63"/>
      <c r="Z1810" s="63"/>
      <c r="AA1810" s="63"/>
      <c r="AB1810" s="63"/>
      <c r="AC1810" s="63"/>
      <c r="AD1810" s="63"/>
      <c r="AE1810" s="110"/>
      <c r="AF1810" s="63"/>
      <c r="AG1810" s="63"/>
      <c r="AH1810" s="63"/>
      <c r="AI1810" s="63"/>
      <c r="AJ1810" s="63"/>
      <c r="AK1810" s="63"/>
      <c r="AL1810" s="63"/>
      <c r="AM1810" s="63"/>
      <c r="AN1810" s="63"/>
      <c r="AO1810" s="63"/>
      <c r="AP1810" s="63"/>
      <c r="AQ1810" s="63"/>
      <c r="AT1810" s="63"/>
      <c r="AU1810" s="63"/>
      <c r="AV1810" s="63"/>
      <c r="AW1810" s="63"/>
      <c r="AX1810" s="63"/>
      <c r="AY1810" s="63"/>
      <c r="AZ1810" s="63"/>
      <c r="BA1810" s="63"/>
      <c r="BB1810" s="63"/>
      <c r="BC1810" s="63"/>
      <c r="BD1810" s="63"/>
      <c r="BE1810" s="63"/>
      <c r="BF1810" s="63"/>
      <c r="BG1810" s="63"/>
      <c r="BH1810" s="63"/>
      <c r="BI1810" s="63"/>
      <c r="BJ1810" s="63"/>
      <c r="BK1810" s="63"/>
      <c r="BL1810" s="63"/>
      <c r="BM1810" s="63"/>
      <c r="BN1810" s="63"/>
      <c r="BO1810" s="63"/>
      <c r="BR1810" s="63"/>
      <c r="BS1810" s="63"/>
      <c r="BT1810" s="63"/>
      <c r="BU1810" s="63"/>
      <c r="BV1810" s="63"/>
      <c r="BW1810" s="63"/>
      <c r="BX1810" s="63"/>
      <c r="BY1810" s="63"/>
      <c r="BZ1810" s="63"/>
      <c r="CA1810" s="63"/>
      <c r="CB1810" s="63"/>
      <c r="CC1810" s="63"/>
    </row>
    <row r="1811" spans="1:81" x14ac:dyDescent="0.35">
      <c r="A1811" s="97"/>
      <c r="B1811" s="82"/>
      <c r="C1811" s="82"/>
      <c r="D1811" s="82"/>
      <c r="E1811" s="82"/>
      <c r="F1811" s="63"/>
      <c r="G1811" s="63"/>
      <c r="H1811" s="63"/>
      <c r="I1811" s="63"/>
      <c r="J1811" s="63"/>
      <c r="K1811" s="63"/>
      <c r="L1811" s="63"/>
      <c r="M1811" s="63"/>
      <c r="N1811" s="63"/>
      <c r="O1811" s="63"/>
      <c r="P1811" s="63"/>
      <c r="Q1811" s="63"/>
      <c r="R1811" s="63"/>
      <c r="S1811" s="63"/>
      <c r="T1811" s="63"/>
      <c r="U1811" s="63"/>
      <c r="X1811" s="63"/>
      <c r="Y1811" s="63"/>
      <c r="Z1811" s="63"/>
      <c r="AA1811" s="63"/>
      <c r="AB1811" s="63"/>
      <c r="AC1811" s="63"/>
      <c r="AD1811" s="63"/>
      <c r="AE1811" s="110"/>
      <c r="AF1811" s="63"/>
      <c r="AG1811" s="63"/>
      <c r="AH1811" s="63"/>
      <c r="AI1811" s="63"/>
      <c r="AJ1811" s="63"/>
      <c r="AK1811" s="63"/>
      <c r="AL1811" s="63"/>
      <c r="AM1811" s="63"/>
      <c r="AN1811" s="63"/>
      <c r="AO1811" s="63"/>
      <c r="AP1811" s="63"/>
      <c r="AQ1811" s="63"/>
      <c r="AT1811" s="63"/>
      <c r="AU1811" s="63"/>
      <c r="AV1811" s="63"/>
      <c r="AW1811" s="63"/>
      <c r="AX1811" s="63"/>
      <c r="AY1811" s="63"/>
      <c r="AZ1811" s="63"/>
      <c r="BA1811" s="63"/>
      <c r="BB1811" s="63"/>
      <c r="BC1811" s="63"/>
      <c r="BD1811" s="63"/>
      <c r="BE1811" s="63"/>
      <c r="BF1811" s="63"/>
      <c r="BG1811" s="63"/>
      <c r="BH1811" s="63"/>
      <c r="BI1811" s="63"/>
      <c r="BJ1811" s="63"/>
      <c r="BK1811" s="63"/>
      <c r="BL1811" s="63"/>
      <c r="BM1811" s="63"/>
      <c r="BN1811" s="63"/>
      <c r="BO1811" s="63"/>
      <c r="BR1811" s="63"/>
      <c r="BS1811" s="63"/>
      <c r="BT1811" s="63"/>
      <c r="BU1811" s="63"/>
      <c r="BV1811" s="63"/>
      <c r="BW1811" s="63"/>
      <c r="BX1811" s="63"/>
      <c r="BY1811" s="63"/>
      <c r="BZ1811" s="63"/>
      <c r="CA1811" s="63"/>
      <c r="CB1811" s="63"/>
      <c r="CC1811" s="63"/>
    </row>
    <row r="1812" spans="1:81" x14ac:dyDescent="0.35">
      <c r="A1812" s="97"/>
      <c r="B1812" s="82"/>
      <c r="C1812" s="82"/>
      <c r="D1812" s="82"/>
      <c r="E1812" s="82"/>
      <c r="F1812" s="63"/>
      <c r="G1812" s="63"/>
      <c r="H1812" s="63"/>
      <c r="I1812" s="63"/>
      <c r="J1812" s="63"/>
      <c r="K1812" s="63"/>
      <c r="L1812" s="63"/>
      <c r="M1812" s="63"/>
      <c r="N1812" s="63"/>
      <c r="O1812" s="63"/>
      <c r="P1812" s="63"/>
      <c r="Q1812" s="63"/>
      <c r="R1812" s="63"/>
      <c r="S1812" s="63"/>
      <c r="T1812" s="63"/>
      <c r="U1812" s="63"/>
      <c r="X1812" s="63"/>
      <c r="Y1812" s="63"/>
      <c r="Z1812" s="63"/>
      <c r="AA1812" s="63"/>
      <c r="AB1812" s="63"/>
      <c r="AC1812" s="63"/>
      <c r="AD1812" s="63"/>
      <c r="AE1812" s="110"/>
      <c r="AF1812" s="63"/>
      <c r="AG1812" s="63"/>
      <c r="AH1812" s="63"/>
      <c r="AI1812" s="63"/>
      <c r="AJ1812" s="63"/>
      <c r="AK1812" s="63"/>
      <c r="AL1812" s="63"/>
      <c r="AM1812" s="63"/>
      <c r="AN1812" s="63"/>
      <c r="AO1812" s="63"/>
      <c r="AP1812" s="63"/>
      <c r="AQ1812" s="63"/>
      <c r="AT1812" s="63"/>
      <c r="AU1812" s="63"/>
      <c r="AV1812" s="63"/>
      <c r="AW1812" s="63"/>
      <c r="AX1812" s="63"/>
      <c r="AY1812" s="63"/>
      <c r="AZ1812" s="63"/>
      <c r="BA1812" s="63"/>
      <c r="BB1812" s="63"/>
      <c r="BC1812" s="63"/>
      <c r="BD1812" s="63"/>
      <c r="BE1812" s="63"/>
      <c r="BF1812" s="63"/>
      <c r="BG1812" s="63"/>
      <c r="BH1812" s="63"/>
      <c r="BI1812" s="63"/>
      <c r="BJ1812" s="63"/>
      <c r="BK1812" s="63"/>
      <c r="BL1812" s="63"/>
      <c r="BM1812" s="63"/>
      <c r="BN1812" s="63"/>
      <c r="BO1812" s="63"/>
      <c r="BR1812" s="63"/>
      <c r="BS1812" s="63"/>
      <c r="BT1812" s="63"/>
      <c r="BU1812" s="63"/>
      <c r="BV1812" s="63"/>
      <c r="BW1812" s="63"/>
      <c r="BX1812" s="63"/>
      <c r="BY1812" s="63"/>
      <c r="BZ1812" s="63"/>
      <c r="CA1812" s="63"/>
      <c r="CB1812" s="63"/>
      <c r="CC1812" s="63"/>
    </row>
    <row r="1813" spans="1:81" x14ac:dyDescent="0.35">
      <c r="A1813" s="97"/>
      <c r="B1813" s="82"/>
      <c r="C1813" s="82"/>
      <c r="D1813" s="82"/>
      <c r="E1813" s="82"/>
      <c r="F1813" s="63"/>
      <c r="G1813" s="63"/>
      <c r="H1813" s="63"/>
      <c r="I1813" s="63"/>
      <c r="J1813" s="63"/>
      <c r="K1813" s="63"/>
      <c r="L1813" s="63"/>
      <c r="M1813" s="63"/>
      <c r="N1813" s="63"/>
      <c r="O1813" s="63"/>
      <c r="P1813" s="63"/>
      <c r="Q1813" s="63"/>
      <c r="R1813" s="63"/>
      <c r="S1813" s="63"/>
      <c r="T1813" s="63"/>
      <c r="U1813" s="63"/>
      <c r="X1813" s="63"/>
      <c r="Y1813" s="63"/>
      <c r="Z1813" s="63"/>
      <c r="AA1813" s="63"/>
      <c r="AB1813" s="63"/>
      <c r="AC1813" s="63"/>
      <c r="AD1813" s="63"/>
      <c r="AE1813" s="110"/>
      <c r="AF1813" s="63"/>
      <c r="AG1813" s="63"/>
      <c r="AH1813" s="63"/>
      <c r="AI1813" s="63"/>
      <c r="AJ1813" s="63"/>
      <c r="AK1813" s="63"/>
      <c r="AL1813" s="63"/>
      <c r="AM1813" s="63"/>
      <c r="AN1813" s="63"/>
      <c r="AO1813" s="63"/>
      <c r="AP1813" s="63"/>
      <c r="AQ1813" s="63"/>
      <c r="AT1813" s="63"/>
      <c r="AU1813" s="63"/>
      <c r="AV1813" s="63"/>
      <c r="AW1813" s="63"/>
      <c r="AX1813" s="63"/>
      <c r="AY1813" s="63"/>
      <c r="AZ1813" s="63"/>
      <c r="BA1813" s="63"/>
      <c r="BB1813" s="63"/>
      <c r="BC1813" s="63"/>
      <c r="BD1813" s="63"/>
      <c r="BE1813" s="63"/>
      <c r="BF1813" s="63"/>
      <c r="BG1813" s="63"/>
      <c r="BH1813" s="63"/>
      <c r="BI1813" s="63"/>
      <c r="BJ1813" s="63"/>
      <c r="BK1813" s="63"/>
      <c r="BL1813" s="63"/>
      <c r="BM1813" s="63"/>
      <c r="BN1813" s="63"/>
      <c r="BO1813" s="63"/>
      <c r="BR1813" s="63"/>
      <c r="BS1813" s="63"/>
      <c r="BT1813" s="63"/>
      <c r="BU1813" s="63"/>
      <c r="BV1813" s="63"/>
      <c r="BW1813" s="63"/>
      <c r="BX1813" s="63"/>
      <c r="BY1813" s="63"/>
      <c r="BZ1813" s="63"/>
      <c r="CA1813" s="63"/>
      <c r="CB1813" s="63"/>
      <c r="CC1813" s="63"/>
    </row>
    <row r="1814" spans="1:81" x14ac:dyDescent="0.35">
      <c r="A1814" s="97"/>
      <c r="B1814" s="82"/>
      <c r="C1814" s="82"/>
      <c r="D1814" s="82"/>
      <c r="E1814" s="82"/>
      <c r="F1814" s="63"/>
      <c r="G1814" s="63"/>
      <c r="H1814" s="63"/>
      <c r="I1814" s="63"/>
      <c r="J1814" s="63"/>
      <c r="K1814" s="63"/>
      <c r="L1814" s="63"/>
      <c r="M1814" s="63"/>
      <c r="N1814" s="63"/>
      <c r="O1814" s="63"/>
      <c r="P1814" s="63"/>
      <c r="Q1814" s="63"/>
      <c r="R1814" s="63"/>
      <c r="S1814" s="63"/>
      <c r="T1814" s="63"/>
      <c r="U1814" s="63"/>
      <c r="X1814" s="63"/>
      <c r="Y1814" s="63"/>
      <c r="Z1814" s="63"/>
      <c r="AA1814" s="63"/>
      <c r="AB1814" s="63"/>
      <c r="AC1814" s="63"/>
      <c r="AD1814" s="63"/>
      <c r="AE1814" s="110"/>
      <c r="AF1814" s="63"/>
      <c r="AG1814" s="63"/>
      <c r="AH1814" s="63"/>
      <c r="AI1814" s="63"/>
      <c r="AJ1814" s="63"/>
      <c r="AK1814" s="63"/>
      <c r="AL1814" s="63"/>
      <c r="AM1814" s="63"/>
      <c r="AN1814" s="63"/>
      <c r="AO1814" s="63"/>
      <c r="AP1814" s="63"/>
      <c r="AQ1814" s="63"/>
      <c r="AT1814" s="63"/>
      <c r="AU1814" s="63"/>
      <c r="AV1814" s="63"/>
      <c r="AW1814" s="63"/>
      <c r="AX1814" s="63"/>
      <c r="AY1814" s="63"/>
      <c r="AZ1814" s="63"/>
      <c r="BA1814" s="63"/>
      <c r="BB1814" s="63"/>
      <c r="BC1814" s="63"/>
      <c r="BD1814" s="63"/>
      <c r="BE1814" s="63"/>
      <c r="BF1814" s="63"/>
      <c r="BG1814" s="63"/>
      <c r="BH1814" s="63"/>
      <c r="BI1814" s="63"/>
      <c r="BJ1814" s="63"/>
      <c r="BK1814" s="63"/>
      <c r="BL1814" s="63"/>
      <c r="BM1814" s="63"/>
      <c r="BN1814" s="63"/>
      <c r="BO1814" s="63"/>
      <c r="BR1814" s="63"/>
      <c r="BS1814" s="63"/>
      <c r="BT1814" s="63"/>
      <c r="BU1814" s="63"/>
      <c r="BV1814" s="63"/>
      <c r="BW1814" s="63"/>
      <c r="BX1814" s="63"/>
      <c r="BY1814" s="63"/>
      <c r="BZ1814" s="63"/>
      <c r="CA1814" s="63"/>
      <c r="CB1814" s="63"/>
      <c r="CC1814" s="63"/>
    </row>
    <row r="1815" spans="1:81" x14ac:dyDescent="0.35">
      <c r="A1815" s="97"/>
      <c r="B1815" s="82"/>
      <c r="C1815" s="82"/>
      <c r="D1815" s="82"/>
      <c r="E1815" s="82"/>
      <c r="F1815" s="63"/>
      <c r="G1815" s="63"/>
      <c r="H1815" s="63"/>
      <c r="I1815" s="63"/>
      <c r="J1815" s="63"/>
      <c r="K1815" s="63"/>
      <c r="L1815" s="63"/>
      <c r="M1815" s="63"/>
      <c r="N1815" s="63"/>
      <c r="O1815" s="63"/>
      <c r="P1815" s="63"/>
      <c r="Q1815" s="63"/>
      <c r="R1815" s="63"/>
      <c r="S1815" s="63"/>
      <c r="T1815" s="63"/>
      <c r="U1815" s="63"/>
      <c r="X1815" s="63"/>
      <c r="Y1815" s="63"/>
      <c r="Z1815" s="63"/>
      <c r="AA1815" s="63"/>
      <c r="AB1815" s="63"/>
      <c r="AC1815" s="63"/>
      <c r="AD1815" s="63"/>
      <c r="AE1815" s="110"/>
      <c r="AF1815" s="63"/>
      <c r="AG1815" s="63"/>
      <c r="AH1815" s="63"/>
      <c r="AI1815" s="63"/>
      <c r="AJ1815" s="63"/>
      <c r="AK1815" s="63"/>
      <c r="AL1815" s="63"/>
      <c r="AM1815" s="63"/>
      <c r="AN1815" s="63"/>
      <c r="AO1815" s="63"/>
      <c r="AP1815" s="63"/>
      <c r="AQ1815" s="63"/>
      <c r="AT1815" s="63"/>
      <c r="AU1815" s="63"/>
      <c r="AV1815" s="63"/>
      <c r="AW1815" s="63"/>
      <c r="AX1815" s="63"/>
      <c r="AY1815" s="63"/>
      <c r="AZ1815" s="63"/>
      <c r="BA1815" s="63"/>
      <c r="BB1815" s="63"/>
      <c r="BC1815" s="63"/>
      <c r="BD1815" s="63"/>
      <c r="BE1815" s="63"/>
      <c r="BF1815" s="63"/>
      <c r="BG1815" s="63"/>
      <c r="BH1815" s="63"/>
      <c r="BI1815" s="63"/>
      <c r="BJ1815" s="63"/>
      <c r="BK1815" s="63"/>
      <c r="BL1815" s="63"/>
      <c r="BM1815" s="63"/>
      <c r="BN1815" s="63"/>
      <c r="BO1815" s="63"/>
      <c r="BR1815" s="63"/>
      <c r="BS1815" s="63"/>
      <c r="BT1815" s="63"/>
      <c r="BU1815" s="63"/>
      <c r="BV1815" s="63"/>
      <c r="BW1815" s="63"/>
      <c r="BX1815" s="63"/>
      <c r="BY1815" s="63"/>
      <c r="BZ1815" s="63"/>
      <c r="CA1815" s="63"/>
      <c r="CB1815" s="63"/>
      <c r="CC1815" s="63"/>
    </row>
    <row r="1816" spans="1:81" x14ac:dyDescent="0.35">
      <c r="A1816" s="97"/>
      <c r="B1816" s="82"/>
      <c r="C1816" s="82"/>
      <c r="D1816" s="82"/>
      <c r="E1816" s="82"/>
      <c r="F1816" s="63"/>
      <c r="G1816" s="63"/>
      <c r="H1816" s="63"/>
      <c r="I1816" s="63"/>
      <c r="J1816" s="63"/>
      <c r="K1816" s="63"/>
      <c r="L1816" s="63"/>
      <c r="M1816" s="63"/>
      <c r="N1816" s="63"/>
      <c r="O1816" s="63"/>
      <c r="P1816" s="63"/>
      <c r="Q1816" s="63"/>
      <c r="R1816" s="63"/>
      <c r="S1816" s="63"/>
      <c r="T1816" s="63"/>
      <c r="U1816" s="63"/>
      <c r="X1816" s="63"/>
      <c r="Y1816" s="63"/>
      <c r="Z1816" s="63"/>
      <c r="AA1816" s="63"/>
      <c r="AB1816" s="63"/>
      <c r="AC1816" s="63"/>
      <c r="AD1816" s="63"/>
      <c r="AE1816" s="110"/>
      <c r="AF1816" s="63"/>
      <c r="AG1816" s="63"/>
      <c r="AH1816" s="63"/>
      <c r="AI1816" s="63"/>
      <c r="AJ1816" s="63"/>
      <c r="AK1816" s="63"/>
      <c r="AL1816" s="63"/>
      <c r="AM1816" s="63"/>
      <c r="AN1816" s="63"/>
      <c r="AO1816" s="63"/>
      <c r="AP1816" s="63"/>
      <c r="AQ1816" s="63"/>
      <c r="AT1816" s="63"/>
      <c r="AU1816" s="63"/>
      <c r="AV1816" s="63"/>
      <c r="AW1816" s="63"/>
      <c r="AX1816" s="63"/>
      <c r="AY1816" s="63"/>
      <c r="AZ1816" s="63"/>
      <c r="BA1816" s="63"/>
      <c r="BB1816" s="63"/>
      <c r="BC1816" s="63"/>
      <c r="BD1816" s="63"/>
      <c r="BE1816" s="63"/>
      <c r="BF1816" s="63"/>
      <c r="BG1816" s="63"/>
      <c r="BH1816" s="63"/>
      <c r="BI1816" s="63"/>
      <c r="BJ1816" s="63"/>
      <c r="BK1816" s="63"/>
      <c r="BL1816" s="63"/>
      <c r="BM1816" s="63"/>
      <c r="BN1816" s="63"/>
      <c r="BO1816" s="63"/>
      <c r="BR1816" s="63"/>
      <c r="BS1816" s="63"/>
      <c r="BT1816" s="63"/>
      <c r="BU1816" s="63"/>
      <c r="BV1816" s="63"/>
      <c r="BW1816" s="63"/>
      <c r="BX1816" s="63"/>
      <c r="BY1816" s="63"/>
      <c r="BZ1816" s="63"/>
      <c r="CA1816" s="63"/>
      <c r="CB1816" s="63"/>
      <c r="CC1816" s="63"/>
    </row>
    <row r="1817" spans="1:81" x14ac:dyDescent="0.35">
      <c r="A1817" s="97"/>
      <c r="B1817" s="82"/>
      <c r="C1817" s="82"/>
      <c r="D1817" s="82"/>
      <c r="E1817" s="82"/>
      <c r="F1817" s="63"/>
      <c r="G1817" s="63"/>
      <c r="H1817" s="63"/>
      <c r="I1817" s="63"/>
      <c r="J1817" s="63"/>
      <c r="K1817" s="63"/>
      <c r="L1817" s="63"/>
      <c r="M1817" s="63"/>
      <c r="N1817" s="63"/>
      <c r="O1817" s="63"/>
      <c r="P1817" s="63"/>
      <c r="Q1817" s="63"/>
      <c r="R1817" s="63"/>
      <c r="S1817" s="63"/>
      <c r="T1817" s="63"/>
      <c r="U1817" s="63"/>
      <c r="X1817" s="63"/>
      <c r="Y1817" s="63"/>
      <c r="Z1817" s="63"/>
      <c r="AA1817" s="63"/>
      <c r="AB1817" s="63"/>
      <c r="AC1817" s="63"/>
      <c r="AD1817" s="63"/>
      <c r="AE1817" s="110"/>
      <c r="AF1817" s="63"/>
      <c r="AG1817" s="63"/>
      <c r="AH1817" s="63"/>
      <c r="AI1817" s="63"/>
      <c r="AJ1817" s="63"/>
      <c r="AK1817" s="63"/>
      <c r="AL1817" s="63"/>
      <c r="AM1817" s="63"/>
      <c r="AN1817" s="63"/>
      <c r="AO1817" s="63"/>
      <c r="AP1817" s="63"/>
      <c r="AQ1817" s="63"/>
      <c r="AT1817" s="63"/>
      <c r="AU1817" s="63"/>
      <c r="AV1817" s="63"/>
      <c r="AW1817" s="63"/>
      <c r="AX1817" s="63"/>
      <c r="AY1817" s="63"/>
      <c r="AZ1817" s="63"/>
      <c r="BA1817" s="63"/>
      <c r="BB1817" s="63"/>
      <c r="BC1817" s="63"/>
      <c r="BD1817" s="63"/>
      <c r="BE1817" s="63"/>
      <c r="BF1817" s="63"/>
      <c r="BG1817" s="63"/>
      <c r="BH1817" s="63"/>
      <c r="BI1817" s="63"/>
      <c r="BJ1817" s="63"/>
      <c r="BK1817" s="63"/>
      <c r="BL1817" s="63"/>
      <c r="BM1817" s="63"/>
      <c r="BN1817" s="63"/>
      <c r="BO1817" s="63"/>
      <c r="BR1817" s="63"/>
      <c r="BS1817" s="63"/>
      <c r="BT1817" s="63"/>
      <c r="BU1817" s="63"/>
      <c r="BV1817" s="63"/>
      <c r="BW1817" s="63"/>
      <c r="BX1817" s="63"/>
      <c r="BY1817" s="63"/>
      <c r="BZ1817" s="63"/>
      <c r="CA1817" s="63"/>
      <c r="CB1817" s="63"/>
      <c r="CC1817" s="63"/>
    </row>
    <row r="1818" spans="1:81" x14ac:dyDescent="0.35">
      <c r="A1818" s="98"/>
      <c r="B1818" s="99"/>
      <c r="C1818" s="99"/>
      <c r="D1818" s="99"/>
      <c r="E1818" s="99"/>
      <c r="F1818" s="100"/>
      <c r="G1818" s="100"/>
      <c r="H1818" s="100"/>
      <c r="I1818" s="100"/>
      <c r="J1818" s="100"/>
      <c r="K1818" s="100"/>
      <c r="L1818" s="100"/>
      <c r="M1818" s="100"/>
      <c r="N1818" s="100"/>
      <c r="O1818" s="100"/>
      <c r="P1818" s="100"/>
      <c r="Q1818" s="100"/>
      <c r="R1818" s="100"/>
      <c r="S1818" s="100"/>
      <c r="T1818" s="100"/>
      <c r="U1818" s="100"/>
      <c r="X1818" s="100"/>
      <c r="Y1818" s="100"/>
      <c r="Z1818" s="100"/>
      <c r="AA1818" s="100"/>
      <c r="AB1818" s="100"/>
      <c r="AC1818" s="100"/>
      <c r="AD1818" s="100"/>
      <c r="AE1818" s="101"/>
      <c r="AF1818" s="100"/>
      <c r="AG1818" s="100"/>
      <c r="AH1818" s="100"/>
      <c r="AI1818" s="100"/>
      <c r="AJ1818" s="100"/>
      <c r="AK1818" s="100"/>
      <c r="AL1818" s="100"/>
      <c r="AM1818" s="100"/>
      <c r="AN1818" s="100"/>
      <c r="AO1818" s="100"/>
      <c r="AP1818" s="100"/>
      <c r="AQ1818" s="100">
        <v>1</v>
      </c>
      <c r="AT1818" s="102"/>
      <c r="AU1818" s="100"/>
      <c r="AV1818" s="100"/>
      <c r="AW1818" s="100"/>
      <c r="AX1818" s="100"/>
      <c r="AY1818" s="100"/>
      <c r="AZ1818" s="100"/>
      <c r="BA1818" s="100"/>
      <c r="BB1818" s="100"/>
      <c r="BC1818" s="100"/>
      <c r="BD1818" s="100"/>
      <c r="BE1818" s="100"/>
      <c r="BF1818" s="100"/>
      <c r="BG1818" s="100"/>
      <c r="BH1818" s="100"/>
      <c r="BI1818" s="100"/>
      <c r="BJ1818" s="100"/>
      <c r="BK1818" s="100"/>
      <c r="BL1818" s="100"/>
      <c r="BM1818" s="100"/>
      <c r="BN1818" s="100"/>
      <c r="BO1818" s="102"/>
      <c r="BR1818" s="100"/>
      <c r="BS1818" s="100"/>
      <c r="BT1818" s="100"/>
      <c r="BU1818" s="100"/>
      <c r="BV1818" s="100"/>
      <c r="BW1818" s="100"/>
      <c r="BX1818" s="100"/>
      <c r="BY1818" s="100"/>
      <c r="BZ1818" s="100"/>
      <c r="CA1818" s="100"/>
      <c r="CB1818" s="100"/>
      <c r="CC1818" s="100"/>
    </row>
  </sheetData>
  <sortState xmlns:xlrd2="http://schemas.microsoft.com/office/spreadsheetml/2017/richdata2" ref="CP1:CQ10">
    <sortCondition descending="1" ref="CP1:CP10"/>
  </sortState>
  <mergeCells count="56">
    <mergeCell ref="CJ2:CJ21"/>
    <mergeCell ref="AJ53:AL53"/>
    <mergeCell ref="AS53:AU53"/>
    <mergeCell ref="AS44:AU44"/>
    <mergeCell ref="AS45:AU45"/>
    <mergeCell ref="AS46:AU46"/>
    <mergeCell ref="AS47:AU47"/>
    <mergeCell ref="AS48:AU48"/>
    <mergeCell ref="AS49:AU49"/>
    <mergeCell ref="AS50:AU50"/>
    <mergeCell ref="AS51:AU51"/>
    <mergeCell ref="AS52:AU52"/>
    <mergeCell ref="AJ48:AL48"/>
    <mergeCell ref="AJ49:AL49"/>
    <mergeCell ref="AJ50:AL50"/>
    <mergeCell ref="AJ51:AL51"/>
    <mergeCell ref="AJ52:AL52"/>
    <mergeCell ref="AJ44:AL44"/>
    <mergeCell ref="AJ45:AL45"/>
    <mergeCell ref="AJ46:AL46"/>
    <mergeCell ref="AJ47:AL47"/>
    <mergeCell ref="F2:G2"/>
    <mergeCell ref="AC2:AD2"/>
    <mergeCell ref="AE40:AG40"/>
    <mergeCell ref="AE41:AG41"/>
    <mergeCell ref="AI37:AL37"/>
    <mergeCell ref="AE38:AG38"/>
    <mergeCell ref="AE39:AG39"/>
    <mergeCell ref="BH2:BI2"/>
    <mergeCell ref="BE9:BF9"/>
    <mergeCell ref="BG15:BH15"/>
    <mergeCell ref="BO4:BP4"/>
    <mergeCell ref="BO14:BP14"/>
    <mergeCell ref="BO8:BQ8"/>
    <mergeCell ref="BL9:BM9"/>
    <mergeCell ref="BS4:BU4"/>
    <mergeCell ref="BS8:BU8"/>
    <mergeCell ref="BI23:BJ23"/>
    <mergeCell ref="AZ4:BA4"/>
    <mergeCell ref="BB14:BC14"/>
    <mergeCell ref="AX7:BA7"/>
    <mergeCell ref="BR18:BR27"/>
    <mergeCell ref="AX37:BA37"/>
    <mergeCell ref="AS37:AV37"/>
    <mergeCell ref="AN37:AQ37"/>
    <mergeCell ref="BC52:BH52"/>
    <mergeCell ref="BK52:BP52"/>
    <mergeCell ref="BC45:BG45"/>
    <mergeCell ref="BK45:BO45"/>
    <mergeCell ref="BC47:BG47"/>
    <mergeCell ref="BK47:BO47"/>
    <mergeCell ref="BD44:BF44"/>
    <mergeCell ref="BC37:BF37"/>
    <mergeCell ref="BO39:BQ39"/>
    <mergeCell ref="BO40:BQ40"/>
    <mergeCell ref="BO41:BQ41"/>
  </mergeCells>
  <phoneticPr fontId="5" type="noConversion"/>
  <conditionalFormatting sqref="Y5:Y19 AI43 B5:B19">
    <cfRule type="expression" dxfId="130" priority="240">
      <formula>H5="R"</formula>
    </cfRule>
  </conditionalFormatting>
  <conditionalFormatting sqref="Z5:Z19 C5:C19">
    <cfRule type="expression" dxfId="129" priority="234">
      <formula>H5="B"</formula>
    </cfRule>
  </conditionalFormatting>
  <conditionalFormatting sqref="AA5:AB19 D5:E19">
    <cfRule type="expression" dxfId="128" priority="233">
      <formula>H5="L"</formula>
    </cfRule>
  </conditionalFormatting>
  <conditionalFormatting sqref="T24:T33 M23:V32">
    <cfRule type="cellIs" dxfId="127" priority="209" operator="equal">
      <formula>0</formula>
    </cfRule>
  </conditionalFormatting>
  <conditionalFormatting sqref="L23:L32">
    <cfRule type="cellIs" dxfId="126" priority="205" operator="equal">
      <formula>0</formula>
    </cfRule>
  </conditionalFormatting>
  <conditionalFormatting sqref="AM50:AM52">
    <cfRule type="expression" dxfId="125" priority="202">
      <formula>AM44="R"</formula>
    </cfRule>
  </conditionalFormatting>
  <conditionalFormatting sqref="AM44:AM49">
    <cfRule type="expression" dxfId="124" priority="241">
      <formula>AE38="R"</formula>
    </cfRule>
  </conditionalFormatting>
  <conditionalFormatting sqref="AM44:AM52 AV44:AV52">
    <cfRule type="cellIs" dxfId="123" priority="201" operator="greaterThan">
      <formula>0</formula>
    </cfRule>
  </conditionalFormatting>
  <conditionalFormatting sqref="BG27:BG33">
    <cfRule type="containsErrors" dxfId="122" priority="177">
      <formula>ISERROR(BG27)</formula>
    </cfRule>
  </conditionalFormatting>
  <conditionalFormatting sqref="BD44:BF44 BL44">
    <cfRule type="containsText" dxfId="121" priority="171" operator="containsText" text="null">
      <formula>NOT(ISERROR(SEARCH("null",BD44)))</formula>
    </cfRule>
  </conditionalFormatting>
  <conditionalFormatting sqref="BG44:BH44">
    <cfRule type="containsErrors" dxfId="120" priority="170">
      <formula>ISERROR(BG44)</formula>
    </cfRule>
  </conditionalFormatting>
  <conditionalFormatting sqref="BD44:BF44">
    <cfRule type="containsErrors" dxfId="119" priority="169">
      <formula>ISERROR(BD44)</formula>
    </cfRule>
  </conditionalFormatting>
  <conditionalFormatting sqref="BK47:BO47 BC47:BG47 BC45:BH45 BK45:BP45">
    <cfRule type="containsErrors" dxfId="118" priority="167">
      <formula>ISERROR(BC45)</formula>
    </cfRule>
  </conditionalFormatting>
  <conditionalFormatting sqref="BH45 BP45">
    <cfRule type="cellIs" dxfId="117" priority="166" operator="lessThan">
      <formula>6</formula>
    </cfRule>
  </conditionalFormatting>
  <conditionalFormatting sqref="BB47">
    <cfRule type="expression" dxfId="116" priority="163">
      <formula>$BC$47="Batter"</formula>
    </cfRule>
  </conditionalFormatting>
  <conditionalFormatting sqref="BJ47">
    <cfRule type="expression" dxfId="115" priority="162">
      <formula>$BK$47="Batter"</formula>
    </cfRule>
  </conditionalFormatting>
  <conditionalFormatting sqref="BC45:BG45">
    <cfRule type="cellIs" dxfId="114" priority="161" operator="equal">
      <formula>0</formula>
    </cfRule>
  </conditionalFormatting>
  <conditionalFormatting sqref="Q5:S19">
    <cfRule type="cellIs" dxfId="113" priority="158" operator="equal">
      <formula>0</formula>
    </cfRule>
  </conditionalFormatting>
  <conditionalFormatting sqref="AN5:AN19 AO5:AP5 AN6:AP19">
    <cfRule type="cellIs" dxfId="112" priority="157" operator="equal">
      <formula>0</formula>
    </cfRule>
  </conditionalFormatting>
  <conditionalFormatting sqref="AO6:AO19">
    <cfRule type="cellIs" dxfId="111" priority="155" operator="equal">
      <formula>0</formula>
    </cfRule>
  </conditionalFormatting>
  <conditionalFormatting sqref="CK2">
    <cfRule type="expression" dxfId="110" priority="151">
      <formula>(OR($CK$2="C",$CK$2="P",$CK$2="1B",$CK$2="2B",$CK$2="3B",$CK$2="SS"))</formula>
    </cfRule>
  </conditionalFormatting>
  <conditionalFormatting sqref="CL2">
    <cfRule type="expression" dxfId="109" priority="150">
      <formula>(OR($CK$2="C",$CK$2="P",$CK$2="1B",$CK$2="2B",$CK$2="3B",$CK$2="SS"))</formula>
    </cfRule>
  </conditionalFormatting>
  <conditionalFormatting sqref="BY3">
    <cfRule type="expression" dxfId="108" priority="149">
      <formula>$CL$2=1</formula>
    </cfRule>
  </conditionalFormatting>
  <conditionalFormatting sqref="BY4">
    <cfRule type="expression" dxfId="107" priority="148">
      <formula>$CL$2=2</formula>
    </cfRule>
  </conditionalFormatting>
  <conditionalFormatting sqref="BY5">
    <cfRule type="expression" dxfId="106" priority="147">
      <formula>$CL$2=3</formula>
    </cfRule>
  </conditionalFormatting>
  <conditionalFormatting sqref="BY6">
    <cfRule type="expression" dxfId="105" priority="146">
      <formula>$CL$2=4</formula>
    </cfRule>
  </conditionalFormatting>
  <conditionalFormatting sqref="BY7">
    <cfRule type="expression" dxfId="104" priority="145">
      <formula>$CL$2=5</formula>
    </cfRule>
  </conditionalFormatting>
  <conditionalFormatting sqref="CK9">
    <cfRule type="expression" dxfId="103" priority="144">
      <formula>(OR($CK$9="LF",$CK$9="CF",$CK$9="RF",$CK$9="C"))</formula>
    </cfRule>
  </conditionalFormatting>
  <conditionalFormatting sqref="CL9">
    <cfRule type="expression" dxfId="102" priority="143">
      <formula>(OR($CK$9="LF",$CK$9="CF",$CK$9="RF",$CK$9="C"))</formula>
    </cfRule>
  </conditionalFormatting>
  <conditionalFormatting sqref="BY10">
    <cfRule type="expression" dxfId="101" priority="142">
      <formula>$CL$9=1</formula>
    </cfRule>
  </conditionalFormatting>
  <conditionalFormatting sqref="BY11">
    <cfRule type="expression" dxfId="100" priority="141">
      <formula>$CL$9=2</formula>
    </cfRule>
  </conditionalFormatting>
  <conditionalFormatting sqref="BY12">
    <cfRule type="expression" dxfId="99" priority="140">
      <formula>$CL$9=3</formula>
    </cfRule>
  </conditionalFormatting>
  <conditionalFormatting sqref="BY13">
    <cfRule type="expression" dxfId="98" priority="139">
      <formula>$CL$9=4</formula>
    </cfRule>
  </conditionalFormatting>
  <conditionalFormatting sqref="BY14">
    <cfRule type="expression" dxfId="97" priority="138">
      <formula>$CL$9=5</formula>
    </cfRule>
  </conditionalFormatting>
  <conditionalFormatting sqref="R8">
    <cfRule type="expression" priority="134">
      <formula>$BG$27="C"</formula>
    </cfRule>
  </conditionalFormatting>
  <conditionalFormatting sqref="CK16">
    <cfRule type="expression" dxfId="96" priority="132">
      <formula>$BG$27="C"</formula>
    </cfRule>
  </conditionalFormatting>
  <conditionalFormatting sqref="CL16">
    <cfRule type="expression" dxfId="95" priority="131">
      <formula>$CK$16="C"</formula>
    </cfRule>
  </conditionalFormatting>
  <conditionalFormatting sqref="BY17">
    <cfRule type="expression" dxfId="94" priority="130">
      <formula>$CL$16=1</formula>
    </cfRule>
  </conditionalFormatting>
  <conditionalFormatting sqref="BY18">
    <cfRule type="expression" dxfId="93" priority="129">
      <formula>$CL$16=2</formula>
    </cfRule>
  </conditionalFormatting>
  <conditionalFormatting sqref="BY19">
    <cfRule type="expression" dxfId="92" priority="128">
      <formula>$CL$16=3</formula>
    </cfRule>
  </conditionalFormatting>
  <conditionalFormatting sqref="BY20">
    <cfRule type="expression" dxfId="91" priority="127">
      <formula>$CL$16=4</formula>
    </cfRule>
  </conditionalFormatting>
  <conditionalFormatting sqref="BY21">
    <cfRule type="expression" dxfId="90" priority="126">
      <formula>$CM$16=5</formula>
    </cfRule>
  </conditionalFormatting>
  <conditionalFormatting sqref="AN5:AP19">
    <cfRule type="containsErrors" dxfId="89" priority="125">
      <formula>ISERROR(AN5)</formula>
    </cfRule>
  </conditionalFormatting>
  <conditionalFormatting sqref="BZ13:CI13">
    <cfRule type="expression" dxfId="88" priority="121">
      <formula>$CL$9=4</formula>
    </cfRule>
  </conditionalFormatting>
  <conditionalFormatting sqref="BZ10:CI10">
    <cfRule type="expression" dxfId="87" priority="120">
      <formula>$CL$9=1</formula>
    </cfRule>
  </conditionalFormatting>
  <conditionalFormatting sqref="BZ11:CI11">
    <cfRule type="expression" dxfId="86" priority="119">
      <formula>$CL$9=2</formula>
    </cfRule>
  </conditionalFormatting>
  <conditionalFormatting sqref="BZ12:CI12">
    <cfRule type="expression" dxfId="85" priority="118">
      <formula>$CL$9=3</formula>
    </cfRule>
  </conditionalFormatting>
  <conditionalFormatting sqref="BZ14:CI14">
    <cfRule type="expression" dxfId="84" priority="117">
      <formula>$CL$9=5</formula>
    </cfRule>
  </conditionalFormatting>
  <conditionalFormatting sqref="V39">
    <cfRule type="cellIs" dxfId="83" priority="100" operator="equal">
      <formula>-1</formula>
    </cfRule>
  </conditionalFormatting>
  <conditionalFormatting sqref="BB52 BC44 BK44">
    <cfRule type="containsErrors" dxfId="82" priority="243">
      <formula>ISERROR(BB44)</formula>
    </cfRule>
  </conditionalFormatting>
  <conditionalFormatting sqref="AI23:AR32">
    <cfRule type="cellIs" dxfId="81" priority="91" operator="equal">
      <formula>0</formula>
    </cfRule>
  </conditionalFormatting>
  <conditionalFormatting sqref="BZ6">
    <cfRule type="expression" dxfId="80" priority="84">
      <formula>$CL$2=4</formula>
    </cfRule>
  </conditionalFormatting>
  <conditionalFormatting sqref="CA6:CI6">
    <cfRule type="expression" dxfId="79" priority="83">
      <formula>$CL$2=4</formula>
    </cfRule>
  </conditionalFormatting>
  <conditionalFormatting sqref="BZ3">
    <cfRule type="expression" dxfId="78" priority="82">
      <formula>$CL$2=1</formula>
    </cfRule>
  </conditionalFormatting>
  <conditionalFormatting sqref="CA3:CI3">
    <cfRule type="expression" dxfId="77" priority="81">
      <formula>$CL$2=1</formula>
    </cfRule>
  </conditionalFormatting>
  <conditionalFormatting sqref="BZ4">
    <cfRule type="expression" dxfId="76" priority="80">
      <formula>$CL$2=2</formula>
    </cfRule>
  </conditionalFormatting>
  <conditionalFormatting sqref="CA4:CI4">
    <cfRule type="expression" dxfId="75" priority="79">
      <formula>$CL$2=2</formula>
    </cfRule>
  </conditionalFormatting>
  <conditionalFormatting sqref="BZ5">
    <cfRule type="expression" dxfId="74" priority="78">
      <formula>$CL$2=3</formula>
    </cfRule>
  </conditionalFormatting>
  <conditionalFormatting sqref="CA5:CI5">
    <cfRule type="expression" dxfId="73" priority="77">
      <formula>$CL$2=3</formula>
    </cfRule>
  </conditionalFormatting>
  <conditionalFormatting sqref="BU39">
    <cfRule type="expression" dxfId="72" priority="76">
      <formula>$CL$2=5</formula>
    </cfRule>
  </conditionalFormatting>
  <conditionalFormatting sqref="BZ7">
    <cfRule type="expression" dxfId="71" priority="75">
      <formula>$CL$2=5</formula>
    </cfRule>
  </conditionalFormatting>
  <conditionalFormatting sqref="CA7:CI7">
    <cfRule type="expression" dxfId="70" priority="74">
      <formula>$CL$2=5</formula>
    </cfRule>
  </conditionalFormatting>
  <conditionalFormatting sqref="BZ17">
    <cfRule type="expression" dxfId="69" priority="73">
      <formula>$CL$16=1</formula>
    </cfRule>
  </conditionalFormatting>
  <conditionalFormatting sqref="CA17:CI17">
    <cfRule type="expression" dxfId="68" priority="72">
      <formula>$CL$16=1</formula>
    </cfRule>
  </conditionalFormatting>
  <conditionalFormatting sqref="BZ18">
    <cfRule type="expression" dxfId="67" priority="71">
      <formula>$CL$16=2</formula>
    </cfRule>
  </conditionalFormatting>
  <conditionalFormatting sqref="CA18:CI18">
    <cfRule type="expression" dxfId="66" priority="70">
      <formula>$CL$16=2</formula>
    </cfRule>
  </conditionalFormatting>
  <conditionalFormatting sqref="BZ19">
    <cfRule type="expression" dxfId="65" priority="69">
      <formula>$CL$16=3</formula>
    </cfRule>
  </conditionalFormatting>
  <conditionalFormatting sqref="CA19:CI19">
    <cfRule type="expression" dxfId="64" priority="68">
      <formula>$CL$16=3</formula>
    </cfRule>
  </conditionalFormatting>
  <conditionalFormatting sqref="BZ20">
    <cfRule type="expression" dxfId="63" priority="67">
      <formula>$CL$16=4</formula>
    </cfRule>
  </conditionalFormatting>
  <conditionalFormatting sqref="CA20:CI20">
    <cfRule type="expression" dxfId="62" priority="66">
      <formula>$CL$16=4</formula>
    </cfRule>
  </conditionalFormatting>
  <conditionalFormatting sqref="BZ21">
    <cfRule type="expression" dxfId="61" priority="65">
      <formula>$CL$16=5</formula>
    </cfRule>
  </conditionalFormatting>
  <conditionalFormatting sqref="CA21:CI21">
    <cfRule type="expression" dxfId="60" priority="64">
      <formula>$CL$16=5</formula>
    </cfRule>
  </conditionalFormatting>
  <conditionalFormatting sqref="I2">
    <cfRule type="containsText" dxfId="59" priority="62" operator="containsText" text="No">
      <formula>NOT(ISERROR(SEARCH("No",I2)))</formula>
    </cfRule>
  </conditionalFormatting>
  <conditionalFormatting sqref="AF2">
    <cfRule type="containsText" dxfId="58" priority="61" operator="containsText" text="No">
      <formula>NOT(ISERROR(SEARCH("No",AF2)))</formula>
    </cfRule>
  </conditionalFormatting>
  <conditionalFormatting sqref="AL40">
    <cfRule type="expression" dxfId="57" priority="37">
      <formula>AND($BL$30=3,$BL$27=5)</formula>
    </cfRule>
  </conditionalFormatting>
  <conditionalFormatting sqref="AQ40">
    <cfRule type="expression" dxfId="56" priority="36">
      <formula>AND($BL$30=3,$BL$27=4)</formula>
    </cfRule>
  </conditionalFormatting>
  <conditionalFormatting sqref="AV40">
    <cfRule type="expression" dxfId="55" priority="35">
      <formula>AND($BL$30=3,$BL$27=3)</formula>
    </cfRule>
  </conditionalFormatting>
  <conditionalFormatting sqref="BA40">
    <cfRule type="expression" dxfId="54" priority="34">
      <formula>AND($BL$30=3,$BL$27=2)</formula>
    </cfRule>
  </conditionalFormatting>
  <conditionalFormatting sqref="BF40">
    <cfRule type="expression" dxfId="53" priority="33">
      <formula>AND($BL$30=3,$BL$27=1)</formula>
    </cfRule>
  </conditionalFormatting>
  <conditionalFormatting sqref="AL41">
    <cfRule type="expression" dxfId="52" priority="32">
      <formula>AND($BL$30=4,$BL$27=5)</formula>
    </cfRule>
  </conditionalFormatting>
  <conditionalFormatting sqref="AQ41">
    <cfRule type="expression" dxfId="51" priority="31">
      <formula>AND($BL$30=4,$BL$27=4)</formula>
    </cfRule>
  </conditionalFormatting>
  <conditionalFormatting sqref="AV41">
    <cfRule type="expression" dxfId="50" priority="30">
      <formula>AND($BL$30=4,$BL$27=3)</formula>
    </cfRule>
  </conditionalFormatting>
  <conditionalFormatting sqref="BA41">
    <cfRule type="expression" dxfId="49" priority="29">
      <formula>AND($BL$30=4,$BL$27=2)</formula>
    </cfRule>
  </conditionalFormatting>
  <conditionalFormatting sqref="BF41">
    <cfRule type="expression" dxfId="48" priority="28">
      <formula>AND($BL$30=4,$BL$27=1)</formula>
    </cfRule>
  </conditionalFormatting>
  <conditionalFormatting sqref="BP18:BP27">
    <cfRule type="cellIs" dxfId="47" priority="26" operator="equal">
      <formula>1</formula>
    </cfRule>
    <cfRule type="cellIs" dxfId="46" priority="27" operator="equal">
      <formula>0</formula>
    </cfRule>
  </conditionalFormatting>
  <conditionalFormatting sqref="BR18">
    <cfRule type="cellIs" dxfId="45" priority="25" operator="equal">
      <formula>-1</formula>
    </cfRule>
  </conditionalFormatting>
  <conditionalFormatting sqref="BQ18">
    <cfRule type="cellIs" dxfId="44" priority="23" operator="equal">
      <formula>-1</formula>
    </cfRule>
    <cfRule type="cellIs" dxfId="43" priority="24" operator="equal">
      <formula>0</formula>
    </cfRule>
  </conditionalFormatting>
  <conditionalFormatting sqref="BQ19:BQ27">
    <cfRule type="cellIs" dxfId="42" priority="21" operator="equal">
      <formula>-1</formula>
    </cfRule>
    <cfRule type="cellIs" dxfId="41" priority="22" operator="equal">
      <formula>0</formula>
    </cfRule>
  </conditionalFormatting>
  <conditionalFormatting sqref="AL39">
    <cfRule type="expression" dxfId="40" priority="16">
      <formula>AND($BL$30=2,$BL$27=5)</formula>
    </cfRule>
  </conditionalFormatting>
  <conditionalFormatting sqref="AQ38">
    <cfRule type="expression" dxfId="39" priority="15">
      <formula>AND($BL$30=1,$BL$27=4)</formula>
    </cfRule>
  </conditionalFormatting>
  <conditionalFormatting sqref="AV38">
    <cfRule type="expression" dxfId="38" priority="14">
      <formula>AND($BL$30=1,$BL$27=3)</formula>
    </cfRule>
  </conditionalFormatting>
  <conditionalFormatting sqref="BA38">
    <cfRule type="expression" dxfId="37" priority="13">
      <formula>AND($BL$30=1,$BL$27=2)</formula>
    </cfRule>
  </conditionalFormatting>
  <conditionalFormatting sqref="BF38">
    <cfRule type="expression" dxfId="36" priority="12">
      <formula>AND($BL$30=1,$BL$27=1)</formula>
    </cfRule>
  </conditionalFormatting>
  <conditionalFormatting sqref="AQ39">
    <cfRule type="expression" dxfId="35" priority="11">
      <formula>AND($BL$30=2,$BL$27=4)</formula>
    </cfRule>
  </conditionalFormatting>
  <conditionalFormatting sqref="AV39">
    <cfRule type="expression" dxfId="34" priority="10">
      <formula>AND($BL$30=2,$BL$27=3)</formula>
    </cfRule>
  </conditionalFormatting>
  <conditionalFormatting sqref="BA39">
    <cfRule type="expression" dxfId="33" priority="9">
      <formula>AND($BL$30=2,$BL$27=2)</formula>
    </cfRule>
  </conditionalFormatting>
  <conditionalFormatting sqref="BF39">
    <cfRule type="expression" dxfId="32" priority="8">
      <formula>AND($BL$30=2,$BL$27=1)</formula>
    </cfRule>
  </conditionalFormatting>
  <conditionalFormatting sqref="BL10:BM10 AZ4:BA5 BH2:BI3 BO4:BP5 BE9:BF10 BB14:BC15 BG14:BH14 BG15:BI16 BO14:BP15 AW26:AX26 AW29:AX29 BI23:BJ24 BP18:BQ27">
    <cfRule type="containsErrors" dxfId="31" priority="7">
      <formula>ISERROR(AW2)</formula>
    </cfRule>
  </conditionalFormatting>
  <conditionalFormatting sqref="BL9:BM9">
    <cfRule type="containsErrors" dxfId="30" priority="6">
      <formula>ISERROR(BL9)</formula>
    </cfRule>
  </conditionalFormatting>
  <conditionalFormatting sqref="BG14">
    <cfRule type="containsText" dxfId="29" priority="4" operator="containsText" text="FALSE">
      <formula>NOT(ISERROR(SEARCH("FALSE",BG14)))</formula>
    </cfRule>
  </conditionalFormatting>
  <conditionalFormatting sqref="BH14:BI14 BG16:BI16 BP18:BQ27">
    <cfRule type="containsText" dxfId="28" priority="3" operator="containsText" text="FALSE">
      <formula>NOT(ISERROR(SEARCH("FALSE",BG14)))</formula>
    </cfRule>
  </conditionalFormatting>
  <conditionalFormatting sqref="AP38:AP41 AU38:AU41 AZ38:AZ41 BE38:BE41 AK38:AK41">
    <cfRule type="containsErrors" dxfId="27" priority="2">
      <formula>ISERROR(AK38)</formula>
    </cfRule>
  </conditionalFormatting>
  <conditionalFormatting sqref="AL38">
    <cfRule type="expression" dxfId="26" priority="1">
      <formula>AND($BL$30=1,$BL$27=5)</formula>
    </cfRule>
  </conditionalFormatting>
  <dataValidations count="1">
    <dataValidation type="list" allowBlank="1" showInputMessage="1" showErrorMessage="1" sqref="E23:E32 AB5:AB19 E5:E19 AB23:AB32" xr:uid="{FD875570-AB49-4BBD-BED7-32BE409236DC}">
      <formula1>$BW$4:$BW$18</formula1>
    </dataValidation>
  </dataValidations>
  <pageMargins left="0.7" right="0.7" top="0.75" bottom="0.75" header="0.3" footer="0.3"/>
  <pageSetup orientation="portrait" r:id="rId1"/>
  <drawing r:id="rId2"/>
  <legacyDrawing r:id="rId3"/>
  <controls>
    <mc:AlternateContent xmlns:mc="http://schemas.openxmlformats.org/markup-compatibility/2006">
      <mc:Choice Requires="x14">
        <control shapeId="1109" r:id="rId4" name="ScrollBar35">
          <controlPr defaultSize="0" autoLine="0" linkedCell="BL30" r:id="rId5">
            <anchor moveWithCells="1">
              <from>
                <xdr:col>62</xdr:col>
                <xdr:colOff>0</xdr:colOff>
                <xdr:row>29</xdr:row>
                <xdr:rowOff>0</xdr:rowOff>
              </from>
              <to>
                <xdr:col>62</xdr:col>
                <xdr:colOff>247650</xdr:colOff>
                <xdr:row>31</xdr:row>
                <xdr:rowOff>12700</xdr:rowOff>
              </to>
            </anchor>
          </controlPr>
        </control>
      </mc:Choice>
      <mc:Fallback>
        <control shapeId="1109" r:id="rId4" name="ScrollBar35"/>
      </mc:Fallback>
    </mc:AlternateContent>
    <mc:AlternateContent xmlns:mc="http://schemas.openxmlformats.org/markup-compatibility/2006">
      <mc:Choice Requires="x14">
        <control shapeId="1067" r:id="rId6" name="ScrollBar18">
          <controlPr defaultSize="0" autoLine="0" linkedCell="BF33" r:id="rId7">
            <anchor moveWithCells="1">
              <from>
                <xdr:col>56</xdr:col>
                <xdr:colOff>6350</xdr:colOff>
                <xdr:row>32</xdr:row>
                <xdr:rowOff>0</xdr:rowOff>
              </from>
              <to>
                <xdr:col>57</xdr:col>
                <xdr:colOff>0</xdr:colOff>
                <xdr:row>34</xdr:row>
                <xdr:rowOff>0</xdr:rowOff>
              </to>
            </anchor>
          </controlPr>
        </control>
      </mc:Choice>
      <mc:Fallback>
        <control shapeId="1067" r:id="rId6" name="ScrollBar18"/>
      </mc:Fallback>
    </mc:AlternateContent>
    <mc:AlternateContent xmlns:mc="http://schemas.openxmlformats.org/markup-compatibility/2006">
      <mc:Choice Requires="x14">
        <control shapeId="1066" r:id="rId8" name="ScrollBar16">
          <controlPr defaultSize="0" autoLine="0" linkedCell="BF30" r:id="rId9">
            <anchor moveWithCells="1">
              <from>
                <xdr:col>56</xdr:col>
                <xdr:colOff>6350</xdr:colOff>
                <xdr:row>29</xdr:row>
                <xdr:rowOff>12700</xdr:rowOff>
              </from>
              <to>
                <xdr:col>57</xdr:col>
                <xdr:colOff>0</xdr:colOff>
                <xdr:row>31</xdr:row>
                <xdr:rowOff>0</xdr:rowOff>
              </to>
            </anchor>
          </controlPr>
        </control>
      </mc:Choice>
      <mc:Fallback>
        <control shapeId="1066" r:id="rId8" name="ScrollBar16"/>
      </mc:Fallback>
    </mc:AlternateContent>
    <mc:AlternateContent xmlns:mc="http://schemas.openxmlformats.org/markup-compatibility/2006">
      <mc:Choice Requires="x14">
        <control shapeId="1055" r:id="rId10" name="ScrollBar15">
          <controlPr defaultSize="0" autoLine="0" linkedCell="T19" r:id="rId11">
            <anchor moveWithCells="1">
              <from>
                <xdr:col>19</xdr:col>
                <xdr:colOff>241300</xdr:colOff>
                <xdr:row>17</xdr:row>
                <xdr:rowOff>171450</xdr:rowOff>
              </from>
              <to>
                <xdr:col>21</xdr:col>
                <xdr:colOff>0</xdr:colOff>
                <xdr:row>19</xdr:row>
                <xdr:rowOff>0</xdr:rowOff>
              </to>
            </anchor>
          </controlPr>
        </control>
      </mc:Choice>
      <mc:Fallback>
        <control shapeId="1055" r:id="rId10" name="ScrollBar15"/>
      </mc:Fallback>
    </mc:AlternateContent>
    <mc:AlternateContent xmlns:mc="http://schemas.openxmlformats.org/markup-compatibility/2006">
      <mc:Choice Requires="x14">
        <control shapeId="1054" r:id="rId12" name="ScrollBar14">
          <controlPr defaultSize="0" autoLine="0" linkedCell="T18" r:id="rId11">
            <anchor moveWithCells="1">
              <from>
                <xdr:col>19</xdr:col>
                <xdr:colOff>241300</xdr:colOff>
                <xdr:row>16</xdr:row>
                <xdr:rowOff>171450</xdr:rowOff>
              </from>
              <to>
                <xdr:col>21</xdr:col>
                <xdr:colOff>0</xdr:colOff>
                <xdr:row>17</xdr:row>
                <xdr:rowOff>177800</xdr:rowOff>
              </to>
            </anchor>
          </controlPr>
        </control>
      </mc:Choice>
      <mc:Fallback>
        <control shapeId="1054" r:id="rId12" name="ScrollBar14"/>
      </mc:Fallback>
    </mc:AlternateContent>
    <mc:AlternateContent xmlns:mc="http://schemas.openxmlformats.org/markup-compatibility/2006">
      <mc:Choice Requires="x14">
        <control shapeId="1053" r:id="rId13" name="ScrollBar13">
          <controlPr defaultSize="0" autoLine="0" linkedCell="T17" r:id="rId11">
            <anchor moveWithCells="1">
              <from>
                <xdr:col>19</xdr:col>
                <xdr:colOff>241300</xdr:colOff>
                <xdr:row>16</xdr:row>
                <xdr:rowOff>0</xdr:rowOff>
              </from>
              <to>
                <xdr:col>21</xdr:col>
                <xdr:colOff>0</xdr:colOff>
                <xdr:row>17</xdr:row>
                <xdr:rowOff>6350</xdr:rowOff>
              </to>
            </anchor>
          </controlPr>
        </control>
      </mc:Choice>
      <mc:Fallback>
        <control shapeId="1053" r:id="rId13" name="ScrollBar13"/>
      </mc:Fallback>
    </mc:AlternateContent>
    <mc:AlternateContent xmlns:mc="http://schemas.openxmlformats.org/markup-compatibility/2006">
      <mc:Choice Requires="x14">
        <control shapeId="1052" r:id="rId14" name="ScrollBar12">
          <controlPr defaultSize="0" autoLine="0" linkedCell="T16" r:id="rId11">
            <anchor moveWithCells="1">
              <from>
                <xdr:col>19</xdr:col>
                <xdr:colOff>241300</xdr:colOff>
                <xdr:row>15</xdr:row>
                <xdr:rowOff>0</xdr:rowOff>
              </from>
              <to>
                <xdr:col>21</xdr:col>
                <xdr:colOff>0</xdr:colOff>
                <xdr:row>16</xdr:row>
                <xdr:rowOff>0</xdr:rowOff>
              </to>
            </anchor>
          </controlPr>
        </control>
      </mc:Choice>
      <mc:Fallback>
        <control shapeId="1052" r:id="rId14" name="ScrollBar12"/>
      </mc:Fallback>
    </mc:AlternateContent>
    <mc:AlternateContent xmlns:mc="http://schemas.openxmlformats.org/markup-compatibility/2006">
      <mc:Choice Requires="x14">
        <control shapeId="1051" r:id="rId15" name="ScrollBar11">
          <controlPr defaultSize="0" autoLine="0" linkedCell="T15" r:id="rId11">
            <anchor moveWithCells="1">
              <from>
                <xdr:col>19</xdr:col>
                <xdr:colOff>241300</xdr:colOff>
                <xdr:row>14</xdr:row>
                <xdr:rowOff>0</xdr:rowOff>
              </from>
              <to>
                <xdr:col>21</xdr:col>
                <xdr:colOff>0</xdr:colOff>
                <xdr:row>15</xdr:row>
                <xdr:rowOff>0</xdr:rowOff>
              </to>
            </anchor>
          </controlPr>
        </control>
      </mc:Choice>
      <mc:Fallback>
        <control shapeId="1051" r:id="rId15" name="ScrollBar11"/>
      </mc:Fallback>
    </mc:AlternateContent>
    <mc:AlternateContent xmlns:mc="http://schemas.openxmlformats.org/markup-compatibility/2006">
      <mc:Choice Requires="x14">
        <control shapeId="1050" r:id="rId16" name="ScrollBar10">
          <controlPr defaultSize="0" autoLine="0" linkedCell="T14" r:id="rId11">
            <anchor moveWithCells="1">
              <from>
                <xdr:col>19</xdr:col>
                <xdr:colOff>241300</xdr:colOff>
                <xdr:row>13</xdr:row>
                <xdr:rowOff>0</xdr:rowOff>
              </from>
              <to>
                <xdr:col>21</xdr:col>
                <xdr:colOff>0</xdr:colOff>
                <xdr:row>14</xdr:row>
                <xdr:rowOff>0</xdr:rowOff>
              </to>
            </anchor>
          </controlPr>
        </control>
      </mc:Choice>
      <mc:Fallback>
        <control shapeId="1050" r:id="rId16" name="ScrollBar10"/>
      </mc:Fallback>
    </mc:AlternateContent>
    <mc:AlternateContent xmlns:mc="http://schemas.openxmlformats.org/markup-compatibility/2006">
      <mc:Choice Requires="x14">
        <control shapeId="1049" r:id="rId17" name="ScrollBar9">
          <controlPr defaultSize="0" autoLine="0" linkedCell="T13" r:id="rId11">
            <anchor moveWithCells="1">
              <from>
                <xdr:col>19</xdr:col>
                <xdr:colOff>241300</xdr:colOff>
                <xdr:row>12</xdr:row>
                <xdr:rowOff>0</xdr:rowOff>
              </from>
              <to>
                <xdr:col>21</xdr:col>
                <xdr:colOff>0</xdr:colOff>
                <xdr:row>13</xdr:row>
                <xdr:rowOff>6350</xdr:rowOff>
              </to>
            </anchor>
          </controlPr>
        </control>
      </mc:Choice>
      <mc:Fallback>
        <control shapeId="1049" r:id="rId17" name="ScrollBar9"/>
      </mc:Fallback>
    </mc:AlternateContent>
    <mc:AlternateContent xmlns:mc="http://schemas.openxmlformats.org/markup-compatibility/2006">
      <mc:Choice Requires="x14">
        <control shapeId="1048" r:id="rId18" name="ScrollBar8">
          <controlPr defaultSize="0" autoLine="0" linkedCell="T12" r:id="rId11">
            <anchor moveWithCells="1">
              <from>
                <xdr:col>19</xdr:col>
                <xdr:colOff>241300</xdr:colOff>
                <xdr:row>11</xdr:row>
                <xdr:rowOff>0</xdr:rowOff>
              </from>
              <to>
                <xdr:col>21</xdr:col>
                <xdr:colOff>0</xdr:colOff>
                <xdr:row>12</xdr:row>
                <xdr:rowOff>12700</xdr:rowOff>
              </to>
            </anchor>
          </controlPr>
        </control>
      </mc:Choice>
      <mc:Fallback>
        <control shapeId="1048" r:id="rId18" name="ScrollBar8"/>
      </mc:Fallback>
    </mc:AlternateContent>
    <mc:AlternateContent xmlns:mc="http://schemas.openxmlformats.org/markup-compatibility/2006">
      <mc:Choice Requires="x14">
        <control shapeId="1047" r:id="rId19" name="ScrollBar7">
          <controlPr defaultSize="0" autoLine="0" linkedCell="T10" r:id="rId11">
            <anchor moveWithCells="1">
              <from>
                <xdr:col>19</xdr:col>
                <xdr:colOff>241300</xdr:colOff>
                <xdr:row>9</xdr:row>
                <xdr:rowOff>0</xdr:rowOff>
              </from>
              <to>
                <xdr:col>21</xdr:col>
                <xdr:colOff>0</xdr:colOff>
                <xdr:row>10</xdr:row>
                <xdr:rowOff>0</xdr:rowOff>
              </to>
            </anchor>
          </controlPr>
        </control>
      </mc:Choice>
      <mc:Fallback>
        <control shapeId="1047" r:id="rId19" name="ScrollBar7"/>
      </mc:Fallback>
    </mc:AlternateContent>
    <mc:AlternateContent xmlns:mc="http://schemas.openxmlformats.org/markup-compatibility/2006">
      <mc:Choice Requires="x14">
        <control shapeId="1046" r:id="rId20" name="ScrollBar6">
          <controlPr defaultSize="0" autoLine="0" linkedCell="T9" r:id="rId11">
            <anchor moveWithCells="1">
              <from>
                <xdr:col>19</xdr:col>
                <xdr:colOff>241300</xdr:colOff>
                <xdr:row>8</xdr:row>
                <xdr:rowOff>0</xdr:rowOff>
              </from>
              <to>
                <xdr:col>21</xdr:col>
                <xdr:colOff>0</xdr:colOff>
                <xdr:row>9</xdr:row>
                <xdr:rowOff>0</xdr:rowOff>
              </to>
            </anchor>
          </controlPr>
        </control>
      </mc:Choice>
      <mc:Fallback>
        <control shapeId="1046" r:id="rId20" name="ScrollBar6"/>
      </mc:Fallback>
    </mc:AlternateContent>
    <mc:AlternateContent xmlns:mc="http://schemas.openxmlformats.org/markup-compatibility/2006">
      <mc:Choice Requires="x14">
        <control shapeId="1045" r:id="rId21" name="ScrollBar5">
          <controlPr defaultSize="0" autoLine="0" linkedCell="T8" r:id="rId11">
            <anchor moveWithCells="1">
              <from>
                <xdr:col>19</xdr:col>
                <xdr:colOff>241300</xdr:colOff>
                <xdr:row>7</xdr:row>
                <xdr:rowOff>0</xdr:rowOff>
              </from>
              <to>
                <xdr:col>21</xdr:col>
                <xdr:colOff>0</xdr:colOff>
                <xdr:row>8</xdr:row>
                <xdr:rowOff>6350</xdr:rowOff>
              </to>
            </anchor>
          </controlPr>
        </control>
      </mc:Choice>
      <mc:Fallback>
        <control shapeId="1045" r:id="rId21" name="ScrollBar5"/>
      </mc:Fallback>
    </mc:AlternateContent>
    <mc:AlternateContent xmlns:mc="http://schemas.openxmlformats.org/markup-compatibility/2006">
      <mc:Choice Requires="x14">
        <control shapeId="1044" r:id="rId22" name="ScrollBar4">
          <controlPr defaultSize="0" autoLine="0" linkedCell="T7" r:id="rId11">
            <anchor moveWithCells="1">
              <from>
                <xdr:col>19</xdr:col>
                <xdr:colOff>241300</xdr:colOff>
                <xdr:row>6</xdr:row>
                <xdr:rowOff>0</xdr:rowOff>
              </from>
              <to>
                <xdr:col>21</xdr:col>
                <xdr:colOff>0</xdr:colOff>
                <xdr:row>7</xdr:row>
                <xdr:rowOff>12700</xdr:rowOff>
              </to>
            </anchor>
          </controlPr>
        </control>
      </mc:Choice>
      <mc:Fallback>
        <control shapeId="1044" r:id="rId22" name="ScrollBar4"/>
      </mc:Fallback>
    </mc:AlternateContent>
    <mc:AlternateContent xmlns:mc="http://schemas.openxmlformats.org/markup-compatibility/2006">
      <mc:Choice Requires="x14">
        <control shapeId="1043" r:id="rId23" name="ScrollBar3">
          <controlPr defaultSize="0" autoLine="0" linkedCell="T6" r:id="rId11">
            <anchor moveWithCells="1">
              <from>
                <xdr:col>19</xdr:col>
                <xdr:colOff>241300</xdr:colOff>
                <xdr:row>5</xdr:row>
                <xdr:rowOff>0</xdr:rowOff>
              </from>
              <to>
                <xdr:col>21</xdr:col>
                <xdr:colOff>0</xdr:colOff>
                <xdr:row>6</xdr:row>
                <xdr:rowOff>6350</xdr:rowOff>
              </to>
            </anchor>
          </controlPr>
        </control>
      </mc:Choice>
      <mc:Fallback>
        <control shapeId="1043" r:id="rId23" name="ScrollBar3"/>
      </mc:Fallback>
    </mc:AlternateContent>
    <mc:AlternateContent xmlns:mc="http://schemas.openxmlformats.org/markup-compatibility/2006">
      <mc:Choice Requires="x14">
        <control shapeId="1042" r:id="rId24" name="ScrollBar2">
          <controlPr defaultSize="0" autoLine="0" linkedCell="T11" r:id="rId11">
            <anchor moveWithCells="1">
              <from>
                <xdr:col>19</xdr:col>
                <xdr:colOff>241300</xdr:colOff>
                <xdr:row>10</xdr:row>
                <xdr:rowOff>0</xdr:rowOff>
              </from>
              <to>
                <xdr:col>21</xdr:col>
                <xdr:colOff>0</xdr:colOff>
                <xdr:row>11</xdr:row>
                <xdr:rowOff>6350</xdr:rowOff>
              </to>
            </anchor>
          </controlPr>
        </control>
      </mc:Choice>
      <mc:Fallback>
        <control shapeId="1042" r:id="rId24" name="ScrollBar2"/>
      </mc:Fallback>
    </mc:AlternateContent>
    <mc:AlternateContent xmlns:mc="http://schemas.openxmlformats.org/markup-compatibility/2006">
      <mc:Choice Requires="x14">
        <control shapeId="1041" r:id="rId25" name="ScrollBar1">
          <controlPr defaultSize="0" autoLine="0" linkedCell="T5" r:id="rId11">
            <anchor moveWithCells="1">
              <from>
                <xdr:col>19</xdr:col>
                <xdr:colOff>241300</xdr:colOff>
                <xdr:row>4</xdr:row>
                <xdr:rowOff>0</xdr:rowOff>
              </from>
              <to>
                <xdr:col>21</xdr:col>
                <xdr:colOff>0</xdr:colOff>
                <xdr:row>5</xdr:row>
                <xdr:rowOff>0</xdr:rowOff>
              </to>
            </anchor>
          </controlPr>
        </control>
      </mc:Choice>
      <mc:Fallback>
        <control shapeId="1041" r:id="rId25" name="ScrollBar1"/>
      </mc:Fallback>
    </mc:AlternateContent>
    <mc:AlternateContent xmlns:mc="http://schemas.openxmlformats.org/markup-compatibility/2006">
      <mc:Choice Requires="x14">
        <control shapeId="1059" r:id="rId26" name="ScrollBar17">
          <controlPr defaultSize="0" autoLine="0" autoPict="0" linkedCell="BF27" r:id="rId5">
            <anchor moveWithCells="1">
              <from>
                <xdr:col>56</xdr:col>
                <xdr:colOff>6350</xdr:colOff>
                <xdr:row>25</xdr:row>
                <xdr:rowOff>171450</xdr:rowOff>
              </from>
              <to>
                <xdr:col>57</xdr:col>
                <xdr:colOff>0</xdr:colOff>
                <xdr:row>28</xdr:row>
                <xdr:rowOff>0</xdr:rowOff>
              </to>
            </anchor>
          </controlPr>
        </control>
      </mc:Choice>
      <mc:Fallback>
        <control shapeId="1059" r:id="rId26" name="ScrollBar17"/>
      </mc:Fallback>
    </mc:AlternateContent>
    <mc:AlternateContent xmlns:mc="http://schemas.openxmlformats.org/markup-compatibility/2006">
      <mc:Choice Requires="x14">
        <control shapeId="1083" r:id="rId27" name="ScrollBar19">
          <controlPr defaultSize="0" autoLine="0" linkedCell="AQ5" r:id="rId11">
            <anchor moveWithCells="1">
              <from>
                <xdr:col>43</xdr:col>
                <xdr:colOff>19050</xdr:colOff>
                <xdr:row>3</xdr:row>
                <xdr:rowOff>190500</xdr:rowOff>
              </from>
              <to>
                <xdr:col>44</xdr:col>
                <xdr:colOff>31750</xdr:colOff>
                <xdr:row>4</xdr:row>
                <xdr:rowOff>190500</xdr:rowOff>
              </to>
            </anchor>
          </controlPr>
        </control>
      </mc:Choice>
      <mc:Fallback>
        <control shapeId="1083" r:id="rId27" name="ScrollBar19"/>
      </mc:Fallback>
    </mc:AlternateContent>
    <mc:AlternateContent xmlns:mc="http://schemas.openxmlformats.org/markup-compatibility/2006">
      <mc:Choice Requires="x14">
        <control shapeId="1084" r:id="rId28" name="ScrollBar20">
          <controlPr defaultSize="0" autoLine="0" linkedCell="AQ11" r:id="rId11">
            <anchor moveWithCells="1">
              <from>
                <xdr:col>43</xdr:col>
                <xdr:colOff>19050</xdr:colOff>
                <xdr:row>9</xdr:row>
                <xdr:rowOff>177800</xdr:rowOff>
              </from>
              <to>
                <xdr:col>44</xdr:col>
                <xdr:colOff>31750</xdr:colOff>
                <xdr:row>10</xdr:row>
                <xdr:rowOff>177800</xdr:rowOff>
              </to>
            </anchor>
          </controlPr>
        </control>
      </mc:Choice>
      <mc:Fallback>
        <control shapeId="1084" r:id="rId28" name="ScrollBar20"/>
      </mc:Fallback>
    </mc:AlternateContent>
    <mc:AlternateContent xmlns:mc="http://schemas.openxmlformats.org/markup-compatibility/2006">
      <mc:Choice Requires="x14">
        <control shapeId="1085" r:id="rId29" name="ScrollBar21">
          <controlPr defaultSize="0" autoLine="0" linkedCell="AQ6" r:id="rId11">
            <anchor moveWithCells="1">
              <from>
                <xdr:col>43</xdr:col>
                <xdr:colOff>19050</xdr:colOff>
                <xdr:row>4</xdr:row>
                <xdr:rowOff>190500</xdr:rowOff>
              </from>
              <to>
                <xdr:col>44</xdr:col>
                <xdr:colOff>31750</xdr:colOff>
                <xdr:row>6</xdr:row>
                <xdr:rowOff>0</xdr:rowOff>
              </to>
            </anchor>
          </controlPr>
        </control>
      </mc:Choice>
      <mc:Fallback>
        <control shapeId="1085" r:id="rId29" name="ScrollBar21"/>
      </mc:Fallback>
    </mc:AlternateContent>
    <mc:AlternateContent xmlns:mc="http://schemas.openxmlformats.org/markup-compatibility/2006">
      <mc:Choice Requires="x14">
        <control shapeId="1086" r:id="rId30" name="ScrollBar22">
          <controlPr defaultSize="0" autoLine="0" linkedCell="AQ7" r:id="rId11">
            <anchor moveWithCells="1">
              <from>
                <xdr:col>43</xdr:col>
                <xdr:colOff>12700</xdr:colOff>
                <xdr:row>6</xdr:row>
                <xdr:rowOff>0</xdr:rowOff>
              </from>
              <to>
                <xdr:col>44</xdr:col>
                <xdr:colOff>25400</xdr:colOff>
                <xdr:row>7</xdr:row>
                <xdr:rowOff>12700</xdr:rowOff>
              </to>
            </anchor>
          </controlPr>
        </control>
      </mc:Choice>
      <mc:Fallback>
        <control shapeId="1086" r:id="rId30" name="ScrollBar22"/>
      </mc:Fallback>
    </mc:AlternateContent>
    <mc:AlternateContent xmlns:mc="http://schemas.openxmlformats.org/markup-compatibility/2006">
      <mc:Choice Requires="x14">
        <control shapeId="1087" r:id="rId31" name="ScrollBar23">
          <controlPr defaultSize="0" autoLine="0" linkedCell="AQ8" r:id="rId11">
            <anchor moveWithCells="1">
              <from>
                <xdr:col>43</xdr:col>
                <xdr:colOff>19050</xdr:colOff>
                <xdr:row>6</xdr:row>
                <xdr:rowOff>177800</xdr:rowOff>
              </from>
              <to>
                <xdr:col>44</xdr:col>
                <xdr:colOff>31750</xdr:colOff>
                <xdr:row>8</xdr:row>
                <xdr:rowOff>0</xdr:rowOff>
              </to>
            </anchor>
          </controlPr>
        </control>
      </mc:Choice>
      <mc:Fallback>
        <control shapeId="1087" r:id="rId31" name="ScrollBar23"/>
      </mc:Fallback>
    </mc:AlternateContent>
    <mc:AlternateContent xmlns:mc="http://schemas.openxmlformats.org/markup-compatibility/2006">
      <mc:Choice Requires="x14">
        <control shapeId="1088" r:id="rId32" name="ScrollBar24">
          <controlPr defaultSize="0" autoLine="0" linkedCell="AQ9" r:id="rId11">
            <anchor moveWithCells="1">
              <from>
                <xdr:col>43</xdr:col>
                <xdr:colOff>19050</xdr:colOff>
                <xdr:row>7</xdr:row>
                <xdr:rowOff>184150</xdr:rowOff>
              </from>
              <to>
                <xdr:col>44</xdr:col>
                <xdr:colOff>31750</xdr:colOff>
                <xdr:row>8</xdr:row>
                <xdr:rowOff>190500</xdr:rowOff>
              </to>
            </anchor>
          </controlPr>
        </control>
      </mc:Choice>
      <mc:Fallback>
        <control shapeId="1088" r:id="rId32" name="ScrollBar24"/>
      </mc:Fallback>
    </mc:AlternateContent>
    <mc:AlternateContent xmlns:mc="http://schemas.openxmlformats.org/markup-compatibility/2006">
      <mc:Choice Requires="x14">
        <control shapeId="1089" r:id="rId33" name="ScrollBar25">
          <controlPr defaultSize="0" autoLine="0" linkedCell="AQ10" r:id="rId11">
            <anchor moveWithCells="1">
              <from>
                <xdr:col>43</xdr:col>
                <xdr:colOff>19050</xdr:colOff>
                <xdr:row>8</xdr:row>
                <xdr:rowOff>190500</xdr:rowOff>
              </from>
              <to>
                <xdr:col>44</xdr:col>
                <xdr:colOff>31750</xdr:colOff>
                <xdr:row>9</xdr:row>
                <xdr:rowOff>190500</xdr:rowOff>
              </to>
            </anchor>
          </controlPr>
        </control>
      </mc:Choice>
      <mc:Fallback>
        <control shapeId="1089" r:id="rId33" name="ScrollBar25"/>
      </mc:Fallback>
    </mc:AlternateContent>
    <mc:AlternateContent xmlns:mc="http://schemas.openxmlformats.org/markup-compatibility/2006">
      <mc:Choice Requires="x14">
        <control shapeId="1090" r:id="rId34" name="ScrollBar26">
          <controlPr defaultSize="0" autoLine="0" linkedCell="AQ12" r:id="rId11">
            <anchor moveWithCells="1">
              <from>
                <xdr:col>43</xdr:col>
                <xdr:colOff>19050</xdr:colOff>
                <xdr:row>10</xdr:row>
                <xdr:rowOff>184150</xdr:rowOff>
              </from>
              <to>
                <xdr:col>44</xdr:col>
                <xdr:colOff>31750</xdr:colOff>
                <xdr:row>12</xdr:row>
                <xdr:rowOff>6350</xdr:rowOff>
              </to>
            </anchor>
          </controlPr>
        </control>
      </mc:Choice>
      <mc:Fallback>
        <control shapeId="1090" r:id="rId34" name="ScrollBar26"/>
      </mc:Fallback>
    </mc:AlternateContent>
    <mc:AlternateContent xmlns:mc="http://schemas.openxmlformats.org/markup-compatibility/2006">
      <mc:Choice Requires="x14">
        <control shapeId="1091" r:id="rId35" name="ScrollBar27">
          <controlPr defaultSize="0" autoLine="0" linkedCell="AQ13" r:id="rId11">
            <anchor moveWithCells="1">
              <from>
                <xdr:col>43</xdr:col>
                <xdr:colOff>19050</xdr:colOff>
                <xdr:row>11</xdr:row>
                <xdr:rowOff>171450</xdr:rowOff>
              </from>
              <to>
                <xdr:col>44</xdr:col>
                <xdr:colOff>31750</xdr:colOff>
                <xdr:row>12</xdr:row>
                <xdr:rowOff>184150</xdr:rowOff>
              </to>
            </anchor>
          </controlPr>
        </control>
      </mc:Choice>
      <mc:Fallback>
        <control shapeId="1091" r:id="rId35" name="ScrollBar27"/>
      </mc:Fallback>
    </mc:AlternateContent>
    <mc:AlternateContent xmlns:mc="http://schemas.openxmlformats.org/markup-compatibility/2006">
      <mc:Choice Requires="x14">
        <control shapeId="1092" r:id="rId36" name="ScrollBar28">
          <controlPr defaultSize="0" autoLine="0" linkedCell="AQ14" r:id="rId11">
            <anchor moveWithCells="1">
              <from>
                <xdr:col>43</xdr:col>
                <xdr:colOff>19050</xdr:colOff>
                <xdr:row>12</xdr:row>
                <xdr:rowOff>184150</xdr:rowOff>
              </from>
              <to>
                <xdr:col>44</xdr:col>
                <xdr:colOff>31750</xdr:colOff>
                <xdr:row>13</xdr:row>
                <xdr:rowOff>190500</xdr:rowOff>
              </to>
            </anchor>
          </controlPr>
        </control>
      </mc:Choice>
      <mc:Fallback>
        <control shapeId="1092" r:id="rId36" name="ScrollBar28"/>
      </mc:Fallback>
    </mc:AlternateContent>
    <mc:AlternateContent xmlns:mc="http://schemas.openxmlformats.org/markup-compatibility/2006">
      <mc:Choice Requires="x14">
        <control shapeId="1093" r:id="rId37" name="ScrollBar29">
          <controlPr defaultSize="0" autoLine="0" linkedCell="AQ15" r:id="rId11">
            <anchor moveWithCells="1">
              <from>
                <xdr:col>43</xdr:col>
                <xdr:colOff>19050</xdr:colOff>
                <xdr:row>13</xdr:row>
                <xdr:rowOff>190500</xdr:rowOff>
              </from>
              <to>
                <xdr:col>44</xdr:col>
                <xdr:colOff>31750</xdr:colOff>
                <xdr:row>14</xdr:row>
                <xdr:rowOff>190500</xdr:rowOff>
              </to>
            </anchor>
          </controlPr>
        </control>
      </mc:Choice>
      <mc:Fallback>
        <control shapeId="1093" r:id="rId37" name="ScrollBar29"/>
      </mc:Fallback>
    </mc:AlternateContent>
    <mc:AlternateContent xmlns:mc="http://schemas.openxmlformats.org/markup-compatibility/2006">
      <mc:Choice Requires="x14">
        <control shapeId="1094" r:id="rId38" name="ScrollBar30">
          <controlPr defaultSize="0" autoLine="0" linkedCell="AQ16" r:id="rId11">
            <anchor moveWithCells="1">
              <from>
                <xdr:col>43</xdr:col>
                <xdr:colOff>19050</xdr:colOff>
                <xdr:row>14</xdr:row>
                <xdr:rowOff>190500</xdr:rowOff>
              </from>
              <to>
                <xdr:col>44</xdr:col>
                <xdr:colOff>31750</xdr:colOff>
                <xdr:row>15</xdr:row>
                <xdr:rowOff>190500</xdr:rowOff>
              </to>
            </anchor>
          </controlPr>
        </control>
      </mc:Choice>
      <mc:Fallback>
        <control shapeId="1094" r:id="rId38" name="ScrollBar30"/>
      </mc:Fallback>
    </mc:AlternateContent>
    <mc:AlternateContent xmlns:mc="http://schemas.openxmlformats.org/markup-compatibility/2006">
      <mc:Choice Requires="x14">
        <control shapeId="1095" r:id="rId39" name="ScrollBar31">
          <controlPr defaultSize="0" autoLine="0" linkedCell="AQ17" r:id="rId11">
            <anchor moveWithCells="1">
              <from>
                <xdr:col>43</xdr:col>
                <xdr:colOff>19050</xdr:colOff>
                <xdr:row>15</xdr:row>
                <xdr:rowOff>184150</xdr:rowOff>
              </from>
              <to>
                <xdr:col>44</xdr:col>
                <xdr:colOff>31750</xdr:colOff>
                <xdr:row>16</xdr:row>
                <xdr:rowOff>184150</xdr:rowOff>
              </to>
            </anchor>
          </controlPr>
        </control>
      </mc:Choice>
      <mc:Fallback>
        <control shapeId="1095" r:id="rId39" name="ScrollBar31"/>
      </mc:Fallback>
    </mc:AlternateContent>
    <mc:AlternateContent xmlns:mc="http://schemas.openxmlformats.org/markup-compatibility/2006">
      <mc:Choice Requires="x14">
        <control shapeId="1096" r:id="rId40" name="ScrollBar32">
          <controlPr defaultSize="0" autoLine="0" linkedCell="AQ18" r:id="rId11">
            <anchor moveWithCells="1">
              <from>
                <xdr:col>43</xdr:col>
                <xdr:colOff>19050</xdr:colOff>
                <xdr:row>16</xdr:row>
                <xdr:rowOff>177800</xdr:rowOff>
              </from>
              <to>
                <xdr:col>44</xdr:col>
                <xdr:colOff>31750</xdr:colOff>
                <xdr:row>18</xdr:row>
                <xdr:rowOff>0</xdr:rowOff>
              </to>
            </anchor>
          </controlPr>
        </control>
      </mc:Choice>
      <mc:Fallback>
        <control shapeId="1096" r:id="rId40" name="ScrollBar32"/>
      </mc:Fallback>
    </mc:AlternateContent>
    <mc:AlternateContent xmlns:mc="http://schemas.openxmlformats.org/markup-compatibility/2006">
      <mc:Choice Requires="x14">
        <control shapeId="1097" r:id="rId41" name="ScrollBar33">
          <controlPr defaultSize="0" autoLine="0" linkedCell="AQ19" r:id="rId11">
            <anchor moveWithCells="1">
              <from>
                <xdr:col>43</xdr:col>
                <xdr:colOff>19050</xdr:colOff>
                <xdr:row>17</xdr:row>
                <xdr:rowOff>165100</xdr:rowOff>
              </from>
              <to>
                <xdr:col>44</xdr:col>
                <xdr:colOff>31750</xdr:colOff>
                <xdr:row>18</xdr:row>
                <xdr:rowOff>177800</xdr:rowOff>
              </to>
            </anchor>
          </controlPr>
        </control>
      </mc:Choice>
      <mc:Fallback>
        <control shapeId="1097" r:id="rId41" name="ScrollBar33"/>
      </mc:Fallback>
    </mc:AlternateContent>
    <mc:AlternateContent xmlns:mc="http://schemas.openxmlformats.org/markup-compatibility/2006">
      <mc:Choice Requires="x14">
        <control shapeId="1099" r:id="rId42" name="ScrollBar34">
          <controlPr defaultSize="0" autoLine="0" linkedCell="BL27" r:id="rId5">
            <anchor moveWithCells="1">
              <from>
                <xdr:col>62</xdr:col>
                <xdr:colOff>0</xdr:colOff>
                <xdr:row>26</xdr:row>
                <xdr:rowOff>0</xdr:rowOff>
              </from>
              <to>
                <xdr:col>62</xdr:col>
                <xdr:colOff>247650</xdr:colOff>
                <xdr:row>28</xdr:row>
                <xdr:rowOff>12700</xdr:rowOff>
              </to>
            </anchor>
          </controlPr>
        </control>
      </mc:Choice>
      <mc:Fallback>
        <control shapeId="1099" r:id="rId42" name="ScrollBar34"/>
      </mc:Fallback>
    </mc:AlternateContent>
    <mc:AlternateContent xmlns:mc="http://schemas.openxmlformats.org/markup-compatibility/2006">
      <mc:Choice Requires="x14">
        <control shapeId="1101" r:id="rId43" name="Spinner 77">
          <controlPr defaultSize="0" autoPict="0" macro="[0]!ER_V">
            <anchor moveWithCells="1" sizeWithCells="1">
              <from>
                <xdr:col>55</xdr:col>
                <xdr:colOff>222250</xdr:colOff>
                <xdr:row>47</xdr:row>
                <xdr:rowOff>107950</xdr:rowOff>
              </from>
              <to>
                <xdr:col>57</xdr:col>
                <xdr:colOff>76200</xdr:colOff>
                <xdr:row>49</xdr:row>
                <xdr:rowOff>165100</xdr:rowOff>
              </to>
            </anchor>
          </controlPr>
        </control>
      </mc:Choice>
    </mc:AlternateContent>
    <mc:AlternateContent xmlns:mc="http://schemas.openxmlformats.org/markup-compatibility/2006">
      <mc:Choice Requires="x14">
        <control shapeId="1102" r:id="rId44" name="Spinner 78">
          <controlPr defaultSize="0" autoPict="0" macro="[0]!ER_Va">
            <anchor moveWithCells="1" sizeWithCells="1">
              <from>
                <xdr:col>63</xdr:col>
                <xdr:colOff>203200</xdr:colOff>
                <xdr:row>47</xdr:row>
                <xdr:rowOff>95250</xdr:rowOff>
              </from>
              <to>
                <xdr:col>65</xdr:col>
                <xdr:colOff>63500</xdr:colOff>
                <xdr:row>49</xdr:row>
                <xdr:rowOff>158750</xdr:rowOff>
              </to>
            </anchor>
          </controlPr>
        </control>
      </mc:Choice>
    </mc:AlternateContent>
    <mc:AlternateContent xmlns:mc="http://schemas.openxmlformats.org/markup-compatibility/2006">
      <mc:Choice Requires="x14">
        <control shapeId="1106" r:id="rId45" name="List Box 82">
          <controlPr defaultSize="0" autoLine="0" autoPict="0">
            <anchor moveWithCells="1">
              <from>
                <xdr:col>48</xdr:col>
                <xdr:colOff>158750</xdr:colOff>
                <xdr:row>16</xdr:row>
                <xdr:rowOff>88900</xdr:rowOff>
              </from>
              <to>
                <xdr:col>53</xdr:col>
                <xdr:colOff>12700</xdr:colOff>
                <xdr:row>18</xdr:row>
                <xdr:rowOff>101600</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35AAA-3090-48C1-9798-830791EF7935}">
  <sheetPr codeName="Sheet2">
    <tabColor rgb="FFC00000"/>
  </sheetPr>
  <dimension ref="B1:BU119"/>
  <sheetViews>
    <sheetView workbookViewId="0">
      <selection activeCell="D3" sqref="D3"/>
    </sheetView>
  </sheetViews>
  <sheetFormatPr defaultRowHeight="14.5" x14ac:dyDescent="0.35"/>
  <cols>
    <col min="1" max="1" width="2.6328125" style="61" customWidth="1"/>
    <col min="2" max="4" width="3.6328125" style="61" customWidth="1"/>
    <col min="5" max="5" width="2.6328125" style="61" customWidth="1"/>
    <col min="6" max="7" width="8.7265625" style="61"/>
    <col min="8" max="8" width="3.6328125" style="61" customWidth="1"/>
    <col min="9" max="26" width="2.6328125" style="61" customWidth="1"/>
    <col min="27" max="29" width="3.6328125" style="61" customWidth="1"/>
    <col min="30" max="30" width="2.6328125" style="61" customWidth="1"/>
    <col min="31" max="32" width="8.7265625" style="61"/>
    <col min="33" max="45" width="2.6328125" style="61" customWidth="1"/>
    <col min="46" max="47" width="2.6328125" style="62" customWidth="1"/>
    <col min="48" max="50" width="2.6328125" style="61" customWidth="1"/>
    <col min="51" max="53" width="3.6328125" style="61" hidden="1" customWidth="1"/>
    <col min="54" max="54" width="8.7265625" style="61" hidden="1" customWidth="1"/>
    <col min="55" max="55" width="3.6328125" style="61" customWidth="1"/>
    <col min="56" max="57" width="8.7265625" style="61"/>
    <col min="58" max="58" width="3.6328125" style="61" customWidth="1"/>
    <col min="59" max="72" width="8.7265625" style="61"/>
    <col min="73" max="74" width="0" style="61" hidden="1" customWidth="1"/>
    <col min="75" max="16384" width="8.7265625" style="61"/>
  </cols>
  <sheetData>
    <row r="1" spans="2:73" x14ac:dyDescent="0.35">
      <c r="B1" s="42"/>
      <c r="C1" s="42"/>
      <c r="D1" s="42"/>
      <c r="E1" s="42"/>
      <c r="F1" s="257" t="str">
        <f>VLOOKUP(AZ3,BA3:BB10,2,FALSE)</f>
        <v>Gators</v>
      </c>
      <c r="G1" s="257"/>
      <c r="H1" s="257"/>
      <c r="I1" s="257"/>
      <c r="J1" s="257"/>
      <c r="K1" s="257"/>
      <c r="L1" s="42"/>
      <c r="M1" s="42"/>
      <c r="N1" s="42"/>
      <c r="O1" s="42"/>
      <c r="P1" s="42"/>
      <c r="Q1" s="42"/>
      <c r="R1" s="42"/>
      <c r="S1" s="42"/>
      <c r="T1" s="42"/>
      <c r="V1" s="42"/>
      <c r="W1" s="42"/>
      <c r="X1" s="42"/>
      <c r="Y1" s="42"/>
      <c r="Z1" s="42"/>
      <c r="AA1" s="42"/>
      <c r="AB1" s="42"/>
      <c r="AC1" s="42"/>
      <c r="AD1" s="42"/>
      <c r="AE1" s="257" t="str">
        <f>VLOOKUP(AY3,BA3:BB10,2,FALSE)</f>
        <v>Hornets</v>
      </c>
      <c r="AF1" s="257"/>
      <c r="AG1" s="257"/>
      <c r="AH1" s="257"/>
      <c r="AI1" s="257"/>
      <c r="AJ1" s="257"/>
      <c r="AK1" s="42"/>
      <c r="AL1" s="42"/>
      <c r="AM1" s="42"/>
      <c r="AN1" s="42"/>
      <c r="AO1" s="42"/>
      <c r="AP1" s="42"/>
      <c r="AQ1" s="42"/>
      <c r="AR1" s="42"/>
      <c r="BP1" s="128"/>
      <c r="BQ1" s="128"/>
      <c r="BU1" s="61">
        <v>1</v>
      </c>
    </row>
    <row r="2" spans="2:73" x14ac:dyDescent="0.35">
      <c r="BD2" s="63"/>
      <c r="BE2" s="63"/>
      <c r="BG2" s="63"/>
      <c r="BH2" s="63"/>
      <c r="BJ2" s="142"/>
      <c r="BK2" s="142"/>
      <c r="BN2" s="129"/>
      <c r="BO2" s="128"/>
      <c r="BU2" s="61">
        <v>2</v>
      </c>
    </row>
    <row r="3" spans="2:73" x14ac:dyDescent="0.35">
      <c r="F3" s="62" t="s">
        <v>29</v>
      </c>
      <c r="G3" s="62" t="s">
        <v>28</v>
      </c>
      <c r="H3" s="77" t="s">
        <v>36</v>
      </c>
      <c r="I3" s="77" t="s">
        <v>154</v>
      </c>
      <c r="J3" s="77" t="s">
        <v>34</v>
      </c>
      <c r="K3" s="77" t="s">
        <v>35</v>
      </c>
      <c r="L3" s="77" t="s">
        <v>91</v>
      </c>
      <c r="M3" s="77" t="s">
        <v>32</v>
      </c>
      <c r="N3" s="77" t="s">
        <v>33</v>
      </c>
      <c r="O3" s="77" t="s">
        <v>30</v>
      </c>
      <c r="P3" s="77" t="s">
        <v>90</v>
      </c>
      <c r="Q3" s="77" t="s">
        <v>340</v>
      </c>
      <c r="R3" s="77"/>
      <c r="S3" s="77" t="s">
        <v>341</v>
      </c>
      <c r="T3" s="62"/>
      <c r="U3" s="62"/>
      <c r="V3" s="62" t="s">
        <v>37</v>
      </c>
      <c r="W3" s="62"/>
      <c r="X3" s="62"/>
      <c r="Y3" s="62"/>
      <c r="Z3" s="62"/>
      <c r="AA3" s="62"/>
      <c r="AB3" s="62"/>
      <c r="AC3" s="62"/>
      <c r="AD3" s="62"/>
      <c r="AE3" s="62" t="s">
        <v>28</v>
      </c>
      <c r="AF3" s="62" t="s">
        <v>29</v>
      </c>
      <c r="AG3" s="62" t="s">
        <v>36</v>
      </c>
      <c r="AH3" s="62" t="s">
        <v>154</v>
      </c>
      <c r="AI3" s="62" t="s">
        <v>34</v>
      </c>
      <c r="AJ3" s="62" t="s">
        <v>35</v>
      </c>
      <c r="AK3" s="62" t="s">
        <v>91</v>
      </c>
      <c r="AL3" s="62" t="s">
        <v>32</v>
      </c>
      <c r="AM3" s="62" t="s">
        <v>33</v>
      </c>
      <c r="AN3" s="62" t="s">
        <v>30</v>
      </c>
      <c r="AO3" s="62" t="s">
        <v>90</v>
      </c>
      <c r="AP3" s="62" t="s">
        <v>340</v>
      </c>
      <c r="AQ3" s="62"/>
      <c r="AR3" s="62" t="s">
        <v>341</v>
      </c>
      <c r="AS3" s="62"/>
      <c r="AU3" s="62" t="s">
        <v>37</v>
      </c>
      <c r="AV3" s="62"/>
      <c r="AW3" s="62"/>
      <c r="AX3" s="62"/>
      <c r="AY3" s="61">
        <v>6</v>
      </c>
      <c r="AZ3" s="61">
        <v>3</v>
      </c>
      <c r="BA3" s="61">
        <v>1</v>
      </c>
      <c r="BB3" s="61" t="s">
        <v>363</v>
      </c>
      <c r="BD3" s="63"/>
      <c r="BE3" s="63"/>
      <c r="BG3" s="63"/>
      <c r="BH3" s="63"/>
      <c r="BN3" s="129"/>
      <c r="BO3" s="128"/>
      <c r="BU3" s="61">
        <v>3</v>
      </c>
    </row>
    <row r="4" spans="2:73" x14ac:dyDescent="0.35">
      <c r="H4" s="130"/>
      <c r="I4" s="130"/>
      <c r="J4" s="130"/>
      <c r="K4" s="130"/>
      <c r="L4" s="130"/>
      <c r="M4" s="130"/>
      <c r="N4" s="130"/>
      <c r="O4" s="130"/>
      <c r="P4" s="130"/>
      <c r="Q4" s="130"/>
      <c r="R4" s="130"/>
      <c r="S4" s="130"/>
      <c r="BA4" s="61">
        <v>2</v>
      </c>
      <c r="BB4" s="61" t="s">
        <v>364</v>
      </c>
      <c r="BD4" s="63"/>
      <c r="BE4" s="63"/>
      <c r="BG4" s="63"/>
      <c r="BH4" s="63"/>
      <c r="BJ4" s="53"/>
      <c r="BK4" s="53"/>
      <c r="BN4" s="129"/>
      <c r="BO4" s="128"/>
      <c r="BU4" s="61">
        <v>4</v>
      </c>
    </row>
    <row r="5" spans="2:73" x14ac:dyDescent="0.35">
      <c r="E5" s="77">
        <v>1</v>
      </c>
      <c r="F5" s="12" t="str">
        <f ca="1">IF($F$1="Drillers",OFFSET(Drillers!L2,ROW(F1),1),IF($F$1="Bulls",OFFSET(Bulls!L2,ROW(F1),1),IF($F$1="Phantoms",OFFSET(Phantoms!L2,ROW(F1),1),IF($F$1="Gators",OFFSET(Gators!L2,ROW(F1),1),IF($F$1="Knights",OFFSET(Knights!L2,ROW(F1),1),IF($F$1="Hornets",OFFSET(Hornets!L2,ROW(F1),1),IF($F$1="Reds",OFFSET(Comets!L2,ROW(F1),1),IF($F$1="Guardians",OFFSET(Wolves!L2,ROW(F1),1)))))))))</f>
        <v>Sharkey</v>
      </c>
      <c r="G5" s="134" t="str">
        <f ca="1">IF($F$1="Drillers",OFFSET(Drillers!$L$2,ROW($F1),2),IF($F$1="Bulls",OFFSET(Bulls!$L$2,ROW($F1),2),IF($F$1="Phantoms",OFFSET(Phantoms!$L$2,ROW($F1),2),IF($F$1="Gators",OFFSET(Gators!$L$2,ROW($F1),2),IF($F$1="Knights",OFFSET(Knights!$L$2,ROW($F1),2),IF($F$1="Hornets",OFFSET(Hornets!$L$2,ROW($F1),2),IF($F$1="Reds",OFFSET(Comets!$L$2,ROW($F1),2),IF($F$1="Guardians",OFFSET(Wolves!$L$2,ROW($F1),2)))))))))</f>
        <v>Bill</v>
      </c>
      <c r="H5" s="60" t="str">
        <f ca="1">IF($F$1="Drillers",OFFSET(Drillers!$L$2,ROW($F1),3),IF($F$1="Bulls",OFFSET(Bulls!$L$2,ROW($F1),3),IF($F$1="Phantoms",OFFSET(Phantoms!$L$2,ROW($F1),3),IF($F$1="Gators",OFFSET(Gators!$L$2,ROW($F1),3),IF($F$1="Knights",OFFSET(Knights!$L$2,ROW($F1),3),IF($F$1="Hornets",OFFSET(Hornets!$L$2,ROW($F1),3),IF($F$1="Guardians",OFFSET(Wolves!$L$2,ROW($F1),3),IF($F$1="Reds",OFFSET(Comets!$L$2,ROW($F1),3)))))))))</f>
        <v>R</v>
      </c>
      <c r="I5" s="60" t="str">
        <f ca="1">IF($F$1="Drillers",OFFSET(Drillers!$L$2,ROW($F1),4),IF($F$1="Bulls",OFFSET(Bulls!$L$2,ROW($F1),4),IF($F$1="Phantoms",OFFSET(Phantoms!$L$2,ROW($F1),4),IF($F$1="Gators",OFFSET(Gators!$L$2,ROW($F1),4),IF($F$1="Knights",OFFSET(Knights!$L$2,ROW($F1),4),IF($F$1="Hornets",OFFSET(Hornets!$L$2,ROW($F1),4),IF($F$1="Guardians",OFFSET(Wolves!$L$2,ROW($F1),4),IF($F$1="Reds",OFFSET(Comets!$L$2,ROW($F1),4)))))))))</f>
        <v>RF</v>
      </c>
      <c r="J5" s="60">
        <f ca="1">IF($F$1="Drillers",OFFSET(Drillers!$L$2,ROW($F1),5),IF($F$1="Bulls",OFFSET(Bulls!$L$2,ROW($F1),5),IF($F$1="Phantoms",OFFSET(Phantoms!$L$2,ROW($F1),5),IF($F$1="Gators",OFFSET(Gators!$L$2,ROW($F1),5),IF($F$1="Knights",OFFSET(Knights!$L$2,ROW($F1),5),IF($F$1="Hornets",OFFSET(Hornets!$L$2,ROW($F1),5),IF($F$1="Guardians",OFFSET(Wolves!$L$2,ROW($F1),5),IF($F$1="Reds",OFFSET(Comets!$L$2,ROW($F1),5)))))))))</f>
        <v>4</v>
      </c>
      <c r="K5" s="60">
        <f ca="1">IF($F$1="Drillers",OFFSET(Drillers!$L$2,ROW($F1),6),IF($F$1="Bulls",OFFSET(Bulls!$L$2,ROW($F1),6),IF($F$1="Phantoms",OFFSET(Phantoms!$L$2,ROW($F1),6),IF($F$1="Gators",OFFSET(Gators!$L$2,ROW($F1),6),IF($F$1="Knights",OFFSET(Knights!$L$2,ROW($F1),6),IF($F$1="Hornets",OFFSET(Hornets!$L$2,ROW($F1),6),IF($F$1="Guardians",OFFSET(Wolves!$L$2,ROW($F1),6),IF($F$1="Reds",OFFSET(Comets!$L$2,ROW($F1),6)))))))))</f>
        <v>3</v>
      </c>
      <c r="L5" s="60">
        <f ca="1">IF($F$1="Drillers",OFFSET(Drillers!$L$2,ROW(F1),7),IF($F$1="Bulls",OFFSET(Bulls!$L$2,ROW(F1),7),IF($F$1="Phantoms",OFFSET(Phantoms!$L$2,ROW(F1),7),IF($F$1="Gators",OFFSET(Gators!$L$2,ROW(F1),7),IF($F$1="Knights",OFFSET(Knights!$L$2,ROW(F1),7),IF($F$1="Hornets",OFFSET(Hornets!$L$2,ROW(F1),7),IF($F$1="Guardians",OFFSET(Wolves!$L$2,ROW(F1),7),IF($F$1="Reds",OFFSET(Comets!$L$2,ROW(F1),7),))))))))</f>
        <v>4</v>
      </c>
      <c r="M5" s="60">
        <f ca="1">IF($F$1="Drillers",OFFSET(Drillers!$L$2,ROW(F1),8),IF($F$1="Bulls",OFFSET(Bulls!$L$2,ROW(F1),8),IF($F$1="Phantoms",OFFSET(Phantoms!$L$2,ROW(F1),8),IF($F$1="Gators",OFFSET(Gators!$L$2,ROW(F1),8),IF($F$1="Knights",OFFSET(Knights!$L$2,ROW(F1),8),IF($F$1="Hornets",OFFSET(Hornets!$L$2,ROW(F1),8),IF($F$1="Guardians",OFFSET(Wolves!$L$2,ROW(F1),8),IF($F$1="Reds",OFFSET(Comets!$L$2,ROW(F1),8)))))))))</f>
        <v>4</v>
      </c>
      <c r="N5" s="60">
        <f ca="1">IF($F$1="Drillers",OFFSET(Drillers!$L$2,ROW($F1),9),IF($F$1="Bulls",OFFSET(Bulls!$L$2,ROW($F1),9),IF($F$1="Phantoms",OFFSET(Phantoms!$L$2,ROW($F1),9),IF($F$1="Gators",OFFSET(Gators!$L$2,ROW($F1),9),IF($F$1="Knights",OFFSET(Knights!$L$2,ROW($F1),9),IF($F$1="Hornets",OFFSET(Hornets!$L$2,ROW(F1),9),IF($F$1="Guardians",OFFSET(Wolves!$L$2,ROW($F1),9),IF($F$1="Reds",OFFSET(Comets!$L$2,ROW($F1),9)))))))))</f>
        <v>4</v>
      </c>
      <c r="O5" s="60">
        <f ca="1">IF($F$1="Drillers",OFFSET(Drillers!$L$2,ROW(F1),10),IF($F$1="Bulls",OFFSET(Bulls!$L$2,ROW(F1),10),IF($F$1="Phantoms",OFFSET(Phantoms!$L$2,ROW(F1),10),IF($F$1="Gators",OFFSET(Gators!$L$2,ROW(F1),10),IF($F$1="Knights",OFFSET(Knights!$L$2,ROW(F1),10),IF($F$1="Hornets",OFFSET(Hornets!$L$2,ROW(F1),10),IF($F$1="Guardians",OFFSET(Wolves!$L$2,ROW(F1),10),IF($F$1="Reds",OFFSET(Comets!$L$2,ROW(F1),10)))))))))</f>
        <v>3</v>
      </c>
      <c r="P5" s="60">
        <f ca="1">IF($F$1="Drillers",OFFSET(Drillers!$L$2,ROW(F1),11),IF($F$1="Bulls",OFFSET(Bulls!$L$2,ROW(F1),11),IF($F$1="Phantoms",OFFSET(Phantoms!$L$2,ROW(F1),11),IF($F$1="Gators",OFFSET(Gators!$L$2,ROW(F1),11),IF($F$1="Knights",OFFSET(Knights!$L$2,ROW(F1),11),IF($F$1="Hornets",OFFSET(Hornets!$L$2,ROW(F1),11),IF($F$1="Guardians",OFFSET(Wolves!$L$2,ROW(F1),11),IF($F$1="Drillers",OFFSET(Drillers!$L$2,ROW(F1),11),IF($F$1="Reds",OFFSET(Comets!$L$2,ROW(F1),11))))))))))</f>
        <v>5</v>
      </c>
      <c r="Q5" s="60" t="str">
        <f ca="1">IF($F$1="Drillers",OFFSET(Drillers!$L$2,ROW(F1),12),IF($F$1="Bulls",OFFSET(Bulls!$L$2,ROW(F1),12),IF($F$1="Phantoms",OFFSET(Phantoms!$L$2,ROW(F1),12),IF($F$1="Gators",OFFSET(Gators!$L$2,ROW(F1),12),IF($F$1="Knights",OFFSET(Knights!$L$2,ROW(F1),12),IF($F$1="Hornets",OFFSET(Hornets!$L$2,ROW(F1),12),IF($F$1="Guardians",OFFSET(Wolves!$L$2,ROW(F1),12),IF($F$1="Reds",OFFSET(Comets!$L$2,ROW(F1),12),))))))))</f>
        <v>LF</v>
      </c>
      <c r="R5" s="60">
        <f ca="1">IF($F$1="Drillers",OFFSET(Drillers!$L$2,ROW(F1),13),IF($F$1="Bulls",OFFSET(Bulls!$L$2,ROW(F1),13),IF($F$1="Phantoms",OFFSET(Phantoms!$L$2,ROW(F1),13),IF($F$1="Gators",OFFSET(Gators!$L$2,ROW(F1),13),IF($F$1="Knights",OFFSET(Knights!$L$2,ROW(F1),13),IF($F$1="Hornets",OFFSET(Hornets!$L$2,ROW(F1),13),IF($F$1="Guardians",OFFSET(Wolves!$L$2,ROW(F1),13),IF($F$1="Reds",OFFSET(Comets!$L$2,ROW(F1),13),))))))))</f>
        <v>0</v>
      </c>
      <c r="S5" s="60">
        <f ca="1">IF($F$1="Drillers",OFFSET(Drillers!$L$2,ROW(F1),14),IF($F$1="Bulls",OFFSET(Bulls!$L$2,ROW(F1),14),IF($F$1="Phantoms",OFFSET(Phantoms!$L$2,ROW(F1),14),IF($F$1="Gators",OFFSET(Gators!$L$2,ROW(F1),14),IF($F$1="Knights",OFFSET(Knights!$L$2,ROW(F1),14),IF($F$1="Hornets",OFFSET(Hornets!$L$2,ROW(F1),14),IF($F$1="Guardians",OFFSET(Wolves!$L$2,ROW(F1),14,),IF($F$1="Reds",OFFSET(Comets!$L$2,ROW(F1),14)))))))))</f>
        <v>2</v>
      </c>
      <c r="T5" s="60">
        <f ca="1">IF(F$1="Drillers",OFFSET(Drillers!$L$2,ROW(F1),15),IF(F$1="Bulls",OFFSET(Bulls!$L$2,ROW(F1),15),IF(F$1="Phantoms",OFFSET(Phantoms!$L$2,ROW(F1),15),IF(F$1="Gators",OFFSET(Gators!$L$2,ROW(F1),15),IF(F$1="Knights",OFFSET(Knights!$L$2,ROW(F1),15),IF(F$1="Hornets",OFFSET(Hornets!$L$2,ROW(F1),15),IF(F$1="Guardians",OFFSET(Wolves!$L$2,ROW(F1),15),IF(F$1="Reds",OFFSET(Comets!$L$2,ROW(F1),15)))))))))</f>
        <v>0</v>
      </c>
      <c r="U5" s="60">
        <f ca="1">IF(F$1="Drillers",OFFSET(Drillers!$L$2,ROW(F1),16),IF(F$1="Bulls",OFFSET(Bulls!$L$2,ROW(F1),16),IF(F$1="Phantoms",OFFSET(Phantoms!$L$2,ROW(F1),16),IF(F$1="Gators",OFFSET(Gators!$L$2,ROW(F1),16),IF(F$1="Knights",OFFSET(Knights!$L$2,ROW(F1),16),IF(F$1="Hornets",OFFSET(Hornets!$L$2,ROW(F1),16),IF(F$1="Guardians",OFFSET(Wolves!$L$2,ROW(F1),16),IF(F$1="Reds",OFFSET(Comets!$L$2,ROW(F1),16)))))))))</f>
        <v>0</v>
      </c>
      <c r="V5" s="143">
        <f ca="1">IF($F$1="Drillers",OFFSET(Drillers!$L$2,ROW($F1),17),IF($F$1="Bulls",OFFSET(Bulls!$L$2,ROW($F1),17),IF($F$1="Phantoms",OFFSET(Phantoms!$L$2,ROW($F1),17),IF($F$1="Gators",OFFSET(Gators!$L$2,ROW($F1),17),IF($F$1="Knights",OFFSET(Knights!$L$2,ROW($F1),17),IF($F$1="Hornets",OFFSET(Hornets!$L$2,ROW($F1),17),IF($F$1="Guardians",OFFSET(Wolves!$L$2,ROW($F1),17),IF($F$1="Reds",OFFSET(Comets!$L$2,ROW($F1),17)))))))))</f>
        <v>1</v>
      </c>
      <c r="AD5" s="77">
        <v>1</v>
      </c>
      <c r="AE5" s="135" t="str">
        <f ca="1">IF($AE$1="Drillers",OFFSET(Drillers!$L$2,ROW(AE$1),1),IF($AE$1="Bulls",OFFSET(Bulls!$L$2,ROW(AE$1),1),IF($AE$1="Phantoms",OFFSET(Phantoms!$L$2,ROW(AE$1),1),IF($AE$1="Gators",OFFSET(Gators!$L$2,ROW(AE$1),1),IF($AE$1="Knights",OFFSET(Knights!$L$2,ROW(AE$1),1),IF($AE$1="Hornets",OFFSET(Hornets!$L$2,ROW(AE$1),1),IF($AE$1="Wolves",OFFSET(Wolves!$L$2,ROW(AE$1),1),IF($AE$1="Comets",OFFSET(Comets!$L$2,ROW(AE$1),1)))))))))</f>
        <v>Monteso</v>
      </c>
      <c r="AF5" s="135" t="str">
        <f ca="1">IF($AE$1="Drillers",OFFSET(Drillers!$L$2,ROW($AF1),2),IF($AE$1="Bulls",OFFSET(Bulls!$L$2,ROW($AF1),2),IF($AE$1="Phantoms",OFFSET(Phantoms!$L$2,ROW($AF1),2),IF($AE$1="Gators",OFFSET(Gators!$L$2,ROW($AF1),2),IF($AE$1="Knights",OFFSET(Knights!$L$2,ROW($AF1),2),IF($AE$1="Hornets",OFFSET(Hornets!$L$2,ROW($AF1),2),IF($AE$1="Wolves",OFFSET(Wolves!$L$2,ROW($AF1),2),IF($AE$1="Comets",OFFSET(Comets!$L$2,ROW($AF1),2)))))))))</f>
        <v>Luis</v>
      </c>
      <c r="AG5" s="60" t="str">
        <f ca="1">IF($AE$1="Drillers",OFFSET(Drillers!$L$2,ROW($AE1),3),IF($AE$1="Bulls",OFFSET(Bulls!$L$2,ROW($AE1),3),IF($AE$1="Phantoms",OFFSET(Phantoms!$L$2,ROW($AE1),3),IF($AE$1="Gators",OFFSET(Gators!$L$2,ROW($AE1),3),IF($AE$1="Knights",OFFSET(Knights!$L$2,ROW($AE1),3),IF($AE$1="Hornets",OFFSET(Hornets!$L$2,ROW($AE1),3),IF($AE$1="Wolves",OFFSET(Wolves!$L$2,ROW($AE1),3),IF($AE$1="Comets",OFFSET(Comets!$L$2,ROW($AE1),3)))))))))</f>
        <v>R</v>
      </c>
      <c r="AH5" s="60" t="str">
        <f ca="1">IF($AE$1="Drillers",OFFSET(Drillers!$L$2,ROW($AE1),4),IF($AE$1="Bulls",OFFSET(Bulls!$L$2,ROW($AE1),4),IF($AE$1="Phantoms",OFFSET(Phantoms!$L$2,ROW($AE1),4),IF($AE$1="Gators",OFFSET(Gators!$L$2,ROW($AE1),4),IF($AE$1="Knights",OFFSET(Knights!$L$2,ROW($AE1),4),IF($AE$1="Hornets",OFFSET(Hornets!$L$2,ROW($AE1),4),IF($AE$1="Wolves",OFFSET(Wolves!$L$2,ROW($AE1),4),IF($AE$1="Comets",OFFSET(Comets!$L$2,ROW($AE1),4)))))))))</f>
        <v>SS</v>
      </c>
      <c r="AI5" s="60">
        <f ca="1">IF($AE$1="Drillers",OFFSET(Drillers!$L$2,ROW($AE1),5),IF($AE$1="Bulls",OFFSET(Bulls!$L$2,ROW($AE1),5),IF($AE$1="Phantoms",OFFSET(Phantoms!$L$2,ROW($AE1),5),IF($AE$1="Gators",OFFSET(Gators!$L$2,ROW($AE1),5),IF($AE$1="Knights",OFFSET(Knights!$L$2,ROW($AE1),5),IF($AE$1="Hornets",OFFSET(Hornets!$L$2,ROW($AE1),5),IF($AE$1="Wolves",OFFSET(Wolves!$L$2,ROW($AE1),5),IF($AE$1="Comets",OFFSET(Comets!$L$2,ROW($AE1),5)))))))))</f>
        <v>3</v>
      </c>
      <c r="AJ5" s="60">
        <f ca="1">IF($AE$1="Drillers",OFFSET(Drillers!$L$2,ROW($AE1),6),IF($AE$1="Bulls",OFFSET(Bulls!$L$2,ROW($AE1),6),IF($AE$1="Phantoms",OFFSET(Phantoms!$L$2,ROW($AE1),6),IF($AE$1="Gators",OFFSET(Gators!$L$2,ROW($AE1),6),IF($AE$1="Knights",OFFSET(Knights!$L$2,ROW($AE1),6),IF($AE$1="Hornets",OFFSET(Hornets!$L$2,ROW($AE1),6),IF($AE$1="Wolves",OFFSET(Wolves!$L$2,ROW($AE1),6),IF($AE$1="Comets",OFFSET(Comets!$L$2,ROW($AE1),6)))))))))</f>
        <v>4</v>
      </c>
      <c r="AK5" s="60">
        <f ca="1">IF($AE$1="Drillers",OFFSET(Drillers!$L$2,ROW($AE1),7),IF($AE$1="Bulls",OFFSET(Bulls!$L$2,ROW($AE1),7),IF($AE$1="Phantoms",OFFSET(Phantoms!$L$2,ROW($AE1),7),IF($AE$1="Gators",OFFSET(Gators!$L$2,ROW($AE1),7),IF($AE$1="Knights",OFFSET(Knights!$L$2,ROW($AE1),7),IF($AE$1="Hornets",OFFSET(Hornets!$L$2,ROW($AE1),7),IF($AE$1="Wolves",OFFSET(Wolves!$L$2,ROW($AE1),7),IF($AE$1="Comets",OFFSET(Comets!$L$2,ROW($AE1),7)))))))))</f>
        <v>3</v>
      </c>
      <c r="AL5" s="60">
        <f ca="1">IF($AE$1="Drillers",OFFSET(Drillers!$L$2,ROW($AE1),8),IF($AE$1="Bulls",OFFSET(Bulls!$L$2,ROW($AE1),8),IF($AE$1="Phantoms",OFFSET(Phantoms!$L$2,ROW($AE1),8),IF($AE$1="Gators",OFFSET(Gators!$L$2,ROW($AE1),8),IF($AE$1="Knights",OFFSET(Knights!$L$2,ROW($AE1),8),IF($AE$1="Hornets",OFFSET(Hornets!$L$2,ROW($AE1),8),IF($AE$1="Wolves",OFFSET(Wolves!$L$2,ROW($AE1),8),IF($AE$1="Comets",OFFSET(Comets!$L$2,ROW($AE1),8)))))))))</f>
        <v>5</v>
      </c>
      <c r="AM5" s="60">
        <f ca="1">IF($AE$1="Drillers",OFFSET(Drillers!$L$2,ROW($AE1),9),IF($AE$1="Bulls",OFFSET(Bulls!$L$2,ROW($AE1),9),IF($AE$1="Phantoms",OFFSET(Phantoms!$L$2,ROW($AE1),9),IF($AE$1="Gators",OFFSET(Gators!$L$2,ROW($AE1),9),IF($AE$1="Knights",OFFSET(Knights!$L$2,ROW($AE1),9),IF($AE$1="Hornets",OFFSET(Hornets!$L$2,ROW($AE1),9),IF($AE$1="Wolves",OFFSET(Wolves!$L$2,ROW($AE1),9),IF($AE$1="Comets",OFFSET(Comets!$L$2,ROW($AE1),9)))))))))</f>
        <v>4</v>
      </c>
      <c r="AN5" s="60">
        <f ca="1">IF($AE$1="Drillers",OFFSET(Drillers!$L$2,ROW($AE1),10),IF($AE$1="Bulls",OFFSET(Bulls!$L$2,ROW($AE1),10),IF($AE$1="Phantoms",OFFSET(Phantoms!$L$2,ROW($AE1),10),IF($AE$1="Gators",OFFSET(Gators!$L$2,ROW($AE1),10),IF($AE$1="Knights",OFFSET(Knights!$L$2,ROW($AE1),10),IF($AE$1="Hornets",OFFSET(Hornets!$L$2,ROW($AE1),10),IF($AE$1="Wolves",OFFSET(Wolves!$L$2,ROW($AE1),10),IF($AE$1="Comets",OFFSET(Comets!$L$2,ROW($AE1),10)))))))))</f>
        <v>3</v>
      </c>
      <c r="AO5" s="60">
        <f ca="1">IF($AE$1="Drillers",OFFSET(Drillers!$L$2,ROW($AE1),11),IF($AE$1="Bulls",OFFSET(Bulls!$L$2,ROW($AE1),11),IF($AE$1="Phantoms",OFFSET(Phantoms!$L$2,ROW($AE1),11),IF($AE$1="Gators",OFFSET(Gators!$L$2,ROW($AE1),11),IF($AE$1="Knights",OFFSET(Knights!$L$2,ROW($AE1),11),IF($AE$1="Hornets",OFFSET(Hornets!$L$2,ROW($AE1),11),IF($AE$1="Wolves",OFFSET(Wolves!$L$2,ROW($AE1),11),IF($AE$1="Comets",OFFSET(Comets!$L$2,ROW($AE1),11)))))))))</f>
        <v>3</v>
      </c>
      <c r="AP5" s="60" t="str">
        <f ca="1">IF($AE$1="Drillers",OFFSET(Drillers!$L$2,ROW($AE1),12),IF($AE$1="Bulls",OFFSET(Bulls!$L$2,ROW($AE1),12),IF($AE$1="Phantoms",OFFSET(Phantoms!$L$2,ROW($AE1),12),IF($AE$1="Gators",OFFSET(Gators!$L$2,ROW($AE1),12),IF($AE$1="Knights",OFFSET(Knights!$L$2,ROW($AE1),12),IF($AE$1="Hornets",OFFSET(Hornets!$L$2,ROW($AE1),12),IF($AE$1="Wolves",OFFSET(Wolves!$L$2,ROW($AE1),12),IF($AE$1="Comets",OFFSET(Comets!$L$2,ROW($AE1),12)))))))))</f>
        <v>2B</v>
      </c>
      <c r="AQ5" s="60">
        <f ca="1">IF($AE$1="Drillers",OFFSET(Drillers!$L$2,ROW($AE1),13),IF($AE$1="Bulls",OFFSET(Bulls!$L$2,ROW($AE1),13),IF($AE$1="Phantoms",OFFSET(Phantoms!$L$2,ROW($AE1),13),IF($AE$1="Gators",OFFSET(Gators!$L$2,ROW($AE1),13),IF($AE$1="Knights",OFFSET(Knights!$L$2,ROW($AE1),13),IF($AE$1="Hornets",OFFSET(Hornets!$L$2,ROW($AE1),13),IF($AE$1="Wolves",OFFSET(Wolves!$L$2,ROW($AE1),13),IF($AE$1="Comets",OFFSET(Comets!$L$2,ROW($AE1),13)))))))))</f>
        <v>0</v>
      </c>
      <c r="AR5" s="60">
        <f ca="1">IF($AE$1="Drillers",OFFSET(Drillers!$L$2,ROW($AE$1),14),IF($AE$1="Bulls",OFFSET(Bulls!$L$2,ROW($AE$1),14),IF($AE$1="Phantoms",OFFSET(Phantoms!$L$2,ROW($AE$1),14),IF($AE$1="Gators",OFFSET(Gators!$L$2,ROW($AE$1),14),IF($AE$1="Knights",OFFSET(Knights!$L$2,ROW($AE$1),14),IF($AE$1="Hornets",OFFSET(Hornets!$L$2,ROW($AE$1),14),IF($AE$1="Wolves",OFFSET(Wolves!$L$2,ROW($AE$1),14),IF($AE$1="Comets",OFFSET(Comets!$L$2,ROW($AE$1),14)))))))))</f>
        <v>2</v>
      </c>
      <c r="AS5" s="60">
        <f ca="1">IF(AE$1="Drillers",OFFSET(Drillers!$L$2,ROW(AE1),15),IF(AE$1="Bulls",OFFSET(Bulls!$L$2,ROW(AE1),15),IF(AE$1="Phantoms",OFFSET(Phantoms!$L$2,ROW(AE1),15),IF(AE$1="Gators",OFFSET(Gators!$L$2,ROW(AE1),15),IF(AE$1="Knights",OFFSET(Knights!$L$2,ROW(AE1),15),IF(AE$1="Hornets",OFFSET(Hornets!$L$2,ROW(AE1),15),IF(AE$1="Wolves",OFFSET(Wolves!$L$2,ROW(AE1),15),IF(AE$1="Comets",OFFSET(Comets!$L$2,ROW(AE1),15)))))))))</f>
        <v>0</v>
      </c>
      <c r="AT5" s="60">
        <f ca="1">IF($AE$1="Drillers",OFFSET(Drillers!$L$2,ROW(AE1),16),IF($AE$1="Bulls",OFFSET(Bulls!$L$2,ROW(AE1),16),IF($AE$1="Phantoms",OFFSET(Phantoms!$L$2,ROW(AE1),16),IF($AE$1="Gators",OFFSET(Gators!$L$2,ROW(AE1),16),IF($AE$1="Knights",OFFSET(Knights!$L$2,ROW(AE1),16),IF($AE$1="Hornets",OFFSET(Hornets!$L$2,ROW(AE1),16),IF($AE$1="Wolves",OFFSET(Wolves!$L$2,ROW(AE1),16),IF($AE$1="Comets",OFFSET(Comets!$L$2,ROW(AE1),16)))))))))</f>
        <v>0</v>
      </c>
      <c r="AU5" s="132">
        <f ca="1">IF($AE$1="Drillers",OFFSET(Drillers!$L$2,ROW($AE1),17),IF($AE$1="Bulls",OFFSET(Bulls!$L$2,ROW($AE1),17),IF($AE$1="Phantoms",OFFSET(Phantoms!$L$2,ROW($AE1),17),IF($AE$1="Gators",OFFSET(Gators!$L$2,ROW($AE1),17),IF($AE$1="Knights",OFFSET(Knights!$L$2,ROW($AE1),17),IF($AE$1="Hornets",OFFSET(Hornets!$L$2,ROW($AE1),17),IF($AE$1="Wolves",OFFSET(Wolves!$L$2,ROW($AE1),17),IF($AE$1="Comets",OFFSET(Comets!$L$2,ROW($AE1),17)))))))))</f>
        <v>3</v>
      </c>
      <c r="AV5" s="132"/>
      <c r="AW5" s="132"/>
      <c r="AX5" s="132"/>
      <c r="BA5" s="61">
        <v>3</v>
      </c>
      <c r="BB5" s="61" t="s">
        <v>361</v>
      </c>
      <c r="BD5" s="63"/>
      <c r="BE5" s="63"/>
      <c r="BG5" s="63"/>
      <c r="BH5" s="63"/>
      <c r="BN5" s="129"/>
      <c r="BO5" s="128"/>
      <c r="BU5" s="61">
        <v>5</v>
      </c>
    </row>
    <row r="6" spans="2:73" x14ac:dyDescent="0.35">
      <c r="E6" s="77">
        <v>2</v>
      </c>
      <c r="F6" s="12" t="str">
        <f ca="1">IF($F$1="Drillers",OFFSET(Drillers!$L$2,ROW($F2),1),IF($F$1="Bulls",OFFSET(Bulls!$L$2,ROW($F2),1),IF($F$1="Phantoms",OFFSET(Phantoms!$L$2,ROW($F2),1),IF($F$1="Gators",OFFSET(Gators!$L$2,ROW($F2),1),IF($F$1="Knights",OFFSET(Knights!$L$2,ROW($F2),1),IF($F$1="Hornets",OFFSET(Hornets!$L$2,ROW($F2),1),IF($F$1="Reds",OFFSET(Comets!$L$2,ROW($F2),1),IF($F$1="Guardians",OFFSET(Wolves!$L$2,ROW($F2),1)))))))))</f>
        <v>Lucas</v>
      </c>
      <c r="G6" s="134" t="str">
        <f ca="1">IF($F$1="Drillers",OFFSET(Drillers!$L$2,ROW($F2),2),IF($F$1="Bulls",OFFSET(Bulls!$L$2,ROW($F2),2),IF($F$1="Phantoms",OFFSET(Phantoms!$L$2,ROW($F2),2),IF($F$1="Gators",OFFSET(Gators!$L$2,ROW($F2),2),IF($F$1="Knights",OFFSET(Knights!$L$2,ROW($F2),2),IF($F$1="Hornets",OFFSET(Hornets!$L$2,ROW($F2),2),IF($F$1="Reds",OFFSET(Comets!$L$2,ROW($F2),2),IF($F$1="Guardians",OFFSET(Wolves!$L$2,ROW($F2),2)))))))))</f>
        <v>Peter</v>
      </c>
      <c r="H6" s="60" t="str">
        <f ca="1">IF($F$1="Drillers",OFFSET(Drillers!$L$2,ROW($F2),3),IF($F$1="Bulls",OFFSET(Bulls!$L$2,ROW($F2),3),IF($F$1="Phantoms",OFFSET(Phantoms!$L$2,ROW($F2),3),IF($F$1="Gators",OFFSET(Gators!$L$2,ROW($F2),3),IF($F$1="Knights",OFFSET(Knights!$L$2,ROW($F2),3),IF($F$1="Hornets",OFFSET(Hornets!$L$2,ROW($F2),3),IF($F$1="Guardians",OFFSET(Wolves!$L$2,ROW($F2),3),IF($F$1="Reds",OFFSET(Comets!$L$2,ROW($F2),3)))))))))</f>
        <v>B</v>
      </c>
      <c r="I6" s="60" t="str">
        <f ca="1">IF($F$1="Drillers",OFFSET(Drillers!$L$2,ROW($F2),4),IF($F$1="Bulls",OFFSET(Bulls!$L$2,ROW($F2),4),IF($F$1="Phantoms",OFFSET(Phantoms!$L$2,ROW($F2),4),IF($F$1="Gators",OFFSET(Gators!$L$2,ROW($F2),4),IF($F$1="Knights",OFFSET(Knights!$L$2,ROW($F2),4),IF($F$1="Hornets",OFFSET(Hornets!$L$2,ROW($F2),4),IF($F$1="Guardians",OFFSET(Wolves!$L$2,ROW($F2),4),IF($F$1="Reds",OFFSET(Comets!$L$2,ROW($F2),4)))))))))</f>
        <v>2B</v>
      </c>
      <c r="J6" s="60">
        <f ca="1">IF($F$1="Drillers",OFFSET(Drillers!$L$2,ROW($F2),5),IF($F$1="Bulls",OFFSET(Bulls!$L$2,ROW($F2),5),IF($F$1="Phantoms",OFFSET(Phantoms!$L$2,ROW($F2),5),IF($F$1="Gators",OFFSET(Gators!$L$2,ROW($F2),5),IF($F$1="Knights",OFFSET(Knights!$L$2,ROW($F2),5),IF($F$1="Hornets",OFFSET(Hornets!$L$2,ROW($F2),5),IF($F$1="Guardians",OFFSET(Wolves!$L$2,ROW($F2),5),IF($F$1="Reds",OFFSET(Comets!$L$2,ROW($F2),5)))))))))</f>
        <v>5</v>
      </c>
      <c r="K6" s="60">
        <f ca="1">IF($F$1="Drillers",OFFSET(Drillers!$L$2,ROW($F2),6),IF($F$1="Bulls",OFFSET(Bulls!$L$2,ROW($F2),6),IF($F$1="Phantoms",OFFSET(Phantoms!$L$2,ROW($F2),6),IF($F$1="Gators",OFFSET(Gators!$L$2,ROW($F2),6),IF($F$1="Knights",OFFSET(Knights!$L$2,ROW($F2),6),IF($F$1="Hornets",OFFSET(Hornets!$L$2,ROW($F2),6),IF($F$1="Guardians",OFFSET(Wolves!$L$2,ROW($F2),6),IF($F$1="Reds",OFFSET(Comets!$L$2,ROW($F2),6)))))))))</f>
        <v>3</v>
      </c>
      <c r="L6" s="60">
        <f ca="1">IF($F$1="Drillers",OFFSET(Drillers!$L$2,ROW(F2),7),IF($F$1="Bulls",OFFSET(Bulls!$L$2,ROW(F2),7),IF($F$1="Phantoms",OFFSET(Phantoms!$L$2,ROW(F2),7),IF($F$1="Gators",OFFSET(Gators!$L$2,ROW(F2),7),IF($F$1="Knights",OFFSET(Knights!$L$2,ROW(F2),7),IF($F$1="Hornets",OFFSET(Hornets!$L$2,ROW(F2),7),IF($F$1="Guardians",OFFSET(Wolves!$L$2,ROW(F2),7),IF($F$1="Reds",OFFSET(Comets!$L$2,ROW(F2),7),))))))))</f>
        <v>4</v>
      </c>
      <c r="M6" s="60">
        <f ca="1">IF($F$1="Drillers",OFFSET(Drillers!$L$2,ROW(F2),8),IF($F$1="Bulls",OFFSET(Bulls!$L$2,ROW(F2),8),IF($F$1="Phantoms",OFFSET(Phantoms!$L$2,ROW(F2),8),IF($F$1="Gators",OFFSET(Gators!$L$2,ROW(F2),8),IF($F$1="Knights",OFFSET(Knights!$L$2,ROW(F2),8),IF($F$1="Hornets",OFFSET(Hornets!$L$2,ROW(F2),8),IF($F$1="Guardians",OFFSET(Wolves!$L$2,ROW(F2),8),IF($F$1="Reds",OFFSET(Comets!$L$2,ROW(F2),8)))))))))</f>
        <v>4</v>
      </c>
      <c r="N6" s="60">
        <f ca="1">IF($F$1="Drillers",OFFSET(Drillers!$L$2,ROW($F2),9),IF($F$1="Bulls",OFFSET(Bulls!$L$2,ROW($F2),9),IF($F$1="Phantoms",OFFSET(Phantoms!$L$2,ROW($F2),9),IF($F$1="Gators",OFFSET(Gators!$L$2,ROW($F2),9),IF($F$1="Knights",OFFSET(Knights!$L$2,ROW($F2),9),IF($F$1="Hornets",OFFSET(Hornets!$L$2,ROW(F2),9),IF($F$1="Guardians",OFFSET(Wolves!$L$2,ROW($F2),9),IF($F$1="Reds",OFFSET(Comets!$L$2,ROW($F2),9)))))))))</f>
        <v>4</v>
      </c>
      <c r="O6" s="60">
        <f ca="1">IF($F$1="Drillers",OFFSET(Drillers!$L$2,ROW(F2),10),IF($F$1="Bulls",OFFSET(Bulls!$L$2,ROW(F2),10),IF($F$1="Phantoms",OFFSET(Phantoms!$L$2,ROW(F2),10),IF($F$1="Gators",OFFSET(Gators!$L$2,ROW(F2),10),IF($F$1="Knights",OFFSET(Knights!$L$2,ROW(F2),10),IF($F$1="Hornets",OFFSET(Hornets!$L$2,ROW(F2),10),IF($F$1="Guardians",OFFSET(Wolves!$L$2,ROW(F2),10),IF($F$1="Reds",OFFSET(Comets!$L$2,ROW(F2),10)))))))))</f>
        <v>5</v>
      </c>
      <c r="P6" s="60">
        <f ca="1">IF($F$1="Drillers",OFFSET(Drillers!$L$2,ROW(F2),11),IF($F$1="Bulls",OFFSET(Bulls!$L$2,ROW(F2),11),IF($F$1="Phantoms",OFFSET(Phantoms!$L$2,ROW(F2),11),IF($F$1="Gators",OFFSET(Gators!$L$2,ROW(F2),11),IF($F$1="Knights",OFFSET(Knights!$L$2,ROW(F2),11),IF($F$1="Hornets",OFFSET(Hornets!$L$2,ROW(F2),11),IF($F$1="Guardians",OFFSET(Wolves!$L$2,ROW(F2),11),IF($F$1="Drillers",OFFSET(Drillers!$L$2,ROW(F2),11),IF($F$1="Reds",OFFSET(Comets!$L$2,ROW(F2),11))))))))))</f>
        <v>3</v>
      </c>
      <c r="Q6" s="60" t="str">
        <f ca="1">IF($F$1="Drillers",OFFSET(Drillers!$L$2,ROW(F2),12),IF($F$1="Bulls",OFFSET(Bulls!$L$2,ROW(F2),12),IF($F$1="Phantoms",OFFSET(Phantoms!$L$2,ROW(F2),12),IF($F$1="Gators",OFFSET(Gators!$L$2,ROW(F2),12),IF($F$1="Knights",OFFSET(Knights!$L$2,ROW(F2),12),IF($F$1="Hornets",OFFSET(Hornets!$L$2,ROW(F2),12),IF($F$1="Guardians",OFFSET(Wolves!$L$2,ROW(F2),12),IF($F$1="Reds",OFFSET(Comets!$L$2,ROW(F2),12),))))))))</f>
        <v>SS</v>
      </c>
      <c r="R6" s="60">
        <f ca="1">IF($F$1="Drillers",OFFSET(Drillers!$L$2,ROW(F2),13),IF($F$1="Bulls",OFFSET(Bulls!$L$2,ROW(F2),13),IF($F$1="Phantoms",OFFSET(Phantoms!$L$2,ROW(F2),13),IF($F$1="Gators",OFFSET(Gators!$L$2,ROW(F2),13),IF($F$1="Knights",OFFSET(Knights!$L$2,ROW(F2),13),IF($F$1="Hornets",OFFSET(Hornets!$L$2,ROW(F2),13),IF($F$1="Guardians",OFFSET(Wolves!$L$2,ROW(F2),13),IF($F$1="Reds",OFFSET(Comets!$L$2,ROW(F2),13),))))))))</f>
        <v>0</v>
      </c>
      <c r="S6" s="60">
        <f ca="1">IF($F$1="Drillers",OFFSET(Drillers!$L$2,ROW(F2),14),IF($F$1="Bulls",OFFSET(Bulls!$L$2,ROW(F2),14),IF($F$1="Phantoms",OFFSET(Phantoms!$L$2,ROW(F2),14),IF($F$1="Gators",OFFSET(Gators!$L$2,ROW(F2),14),IF($F$1="Knights",OFFSET(Knights!$L$2,ROW(F2),14),IF($F$1="Hornets",OFFSET(Hornets!$L$2,ROW(F2),14),IF($F$1="Guardians",OFFSET(Wolves!$L$2,ROW(F2),14,),IF($F$1="Reds",OFFSET(Comets!$L$2,ROW(F2),14)))))))))</f>
        <v>3</v>
      </c>
      <c r="T6" s="60">
        <f ca="1">IF($F$1="Drillers",OFFSET(Drillers!$L$2,ROW(F2),15),IF($F$1="Bulls",OFFSET(Bulls!$L$2,ROW(F2),15),IF($F$1="Phantoms",OFFSET(Phantoms!$L$2,ROW(F2),15),IF($F$1="Gators",OFFSET(Gators!$L$2,ROW(F2),15),IF($F$1="Knights",OFFSET(Knights!$L$2,ROW(F2),15),IF($F$1="Hornets",OFFSET(Hornets!$L$2,ROW(F2),15),IF($F$1="Guardians",OFFSET(Wolves!$L$2,ROW(F2),15),IF($F$1="Reds",OFFSET(Comets!$L$2,ROW(F2),15)))))))))</f>
        <v>0</v>
      </c>
      <c r="U6" s="60">
        <f ca="1">IF($F$1="Drillers",OFFSET(Drillers!$L$2,ROW(F2),16),IF($F$1="Bulls",OFFSET(Bulls!$L$2,ROW(F2),16),IF($F$1="Phantoms",OFFSET(Phantoms!$L$2,ROW(F2),16),IF($F$1="Gators",OFFSET(Gators!$L$2,ROW(F2),16),IF($F$1="Knights",OFFSET(Knights!$L$2,ROW(F2),16),IF($F$1="Hornets",OFFSET(Hornets!$L$2,ROW(F2),16),IF($F$1="Guardians",OFFSET(Wolves!$L$2,ROW(F2),16),IF($F$1="Reds",OFFSET(Comets!$L$2,ROW(F2),16)))))))))</f>
        <v>0</v>
      </c>
      <c r="V6" s="143">
        <f ca="1">IF($F$1="Drillers",OFFSET(Drillers!$L$2,ROW($F2),17),IF($F$1="Bulls",OFFSET(Bulls!$L$2,ROW($F2),17),IF($F$1="Phantoms",OFFSET(Phantoms!$L$2,ROW($F2),17),IF($F$1="Gators",OFFSET(Gators!$L$2,ROW($F2),17),IF($F$1="Knights",OFFSET(Knights!$L$2,ROW($F2),17),IF($F$1="Hornets",OFFSET(Hornets!$L$2,ROW($F2),17),IF($F$1="Guardians",OFFSET(Wolves!$L$2,ROW($F2),17),IF($F$1="Reds",OFFSET(Comets!$L$2,ROW($F2),17)))))))))</f>
        <v>3</v>
      </c>
      <c r="AD6" s="77">
        <v>2</v>
      </c>
      <c r="AE6" s="135" t="str">
        <f ca="1">IF($AE$1="Drillers",OFFSET(Drillers!$L$2,ROW($AE2),1),IF($AE$1="Bulls",OFFSET(Bulls!$L$2,ROW($AE2),1),IF($AE$1="Phantoms",OFFSET(Phantoms!$L$2,ROW($AE2),1),IF($AE$1="Gators",OFFSET(Gators!$L$2,ROW($AE2),1),IF($AE$1="Knights",OFFSET(Knights!$L$2,ROW($AE2),1),IF($AE$1="Hornets",OFFSET(Hornets!$L$2,ROW($AE2),1),IF($AE$1="Wolves",OFFSET(Wolves!$L$2,ROW($AE2),1),IF(AE$1="Comets",OFFSET(Comets!$L$2,ROW($AE2),1)))))))))</f>
        <v>Johnstone</v>
      </c>
      <c r="AF6" s="135" t="str">
        <f ca="1">IF($AE$1="Drillers",OFFSET(Drillers!$L$2,ROW($AF2),2),IF($AE$1="Bulls",OFFSET(Bulls!$L$2,ROW($AF2),2),IF($AE$1="Phantoms",OFFSET(Phantoms!$L$2,ROW($AF2),2),IF($AE$1="Gators",OFFSET(Gators!$L$2,ROW($AF2),2),IF($AE$1="Knights",OFFSET(Knights!$L$2,ROW($AF2),2),IF($AE$1="Hornets",OFFSET(Hornets!$L$2,ROW($AF2),2),IF($AE$1="Wolves",OFFSET(Wolves!$L$2,ROW($AF2),2),IF($AE$1="Comets",OFFSET(Comets!$L$2,ROW($AF2),2)))))))))</f>
        <v>Dennis</v>
      </c>
      <c r="AG6" s="60" t="str">
        <f ca="1">IF($AE$1="Drillers",OFFSET(Drillers!$L$2,ROW($AE2),3),IF($AE$1="Bulls",OFFSET(Bulls!$L$2,ROW($AE2),3),IF($AE$1="Phantoms",OFFSET(Phantoms!$L$2,ROW($AE2),3),IF($AE$1="Gators",OFFSET(Gators!$L$2,ROW($AE2),3),IF($AE$1="Knights",OFFSET(Knights!$L$2,ROW($AE2),3),IF($AE$1="Hornets",OFFSET(Hornets!$L$2,ROW($AE2),3),IF($AE$1="Wolves",OFFSET(Wolves!$L$2,ROW($AE2),3),IF($AE$1="Comets",OFFSET(Comets!$L$2,ROW($AE2),3)))))))))</f>
        <v>L</v>
      </c>
      <c r="AH6" s="60" t="str">
        <f ca="1">IF($AE$1="Drillers",OFFSET(Drillers!$L$2,ROW($AE2),4),IF($AE$1="Bulls",OFFSET(Bulls!$L$2,ROW($AE2),4),IF($AE$1="Phantoms",OFFSET(Phantoms!$L$2,ROW($AE2),4),IF($AE$1="Gators",OFFSET(Gators!$L$2,ROW($AE2),4),IF($AE$1="Knights",OFFSET(Knights!$L$2,ROW($AE2),4),IF($AE$1="Hornets",OFFSET(Hornets!$L$2,ROW($AE2),4),IF($AE$1="Wolves",OFFSET(Wolves!$L$2,ROW($AE2),4),IF($AE$1="Comets",OFFSET(Comets!$L$2,ROW($AE2),4)))))))))</f>
        <v>DH</v>
      </c>
      <c r="AI6" s="60">
        <f ca="1">IF($AE$1="Drillers",OFFSET(Drillers!$L$2,ROW($AE2),5),IF($AE$1="Bulls",OFFSET(Bulls!$L$2,ROW($AE2),5),IF($AE$1="Phantoms",OFFSET(Phantoms!$L$2,ROW($AE2),5),IF($AE$1="Gators",OFFSET(Gators!$L$2,ROW($AE2),5),IF($AE$1="Knights",OFFSET(Knights!$L$2,ROW($AE2),5),IF($AE$1="Hornets",OFFSET(Hornets!$L$2,ROW($AE2),5),IF($AE$1="Wolves",OFFSET(Wolves!$L$2,ROW($AE2),5),IF($AE$1="Comets",OFFSET(Comets!$L$2,ROW($AE2),5)))))))))</f>
        <v>2</v>
      </c>
      <c r="AJ6" s="60">
        <f ca="1">IF($AE$1="Drillers",OFFSET(Drillers!$L$2,ROW($AE2),6),IF($AE$1="Bulls",OFFSET(Bulls!$L$2,ROW($AE2),6),IF($AE$1="Phantoms",OFFSET(Phantoms!$L$2,ROW($AE2),6),IF($AE$1="Gators",OFFSET(Gators!$L$2,ROW($AE2),6),IF($AE$1="Knights",OFFSET(Knights!$L$2,ROW($AE2),6),IF($AE$1="Hornets",OFFSET(Hornets!$L$2,ROW($AE2),6),IF($AE$1="Wolves",OFFSET(Wolves!$L$2,ROW($AE2),6),IF($AE$1="Comets",OFFSET(Comets!$L$2,ROW($AE2),6)))))))))</f>
        <v>3</v>
      </c>
      <c r="AK6" s="60">
        <f ca="1">IF($AE$1="Drillers",OFFSET(Drillers!$L$2,ROW($AE2),7),IF($AE$1="Bulls",OFFSET(Bulls!$L$2,ROW($AE2),7),IF($AE$1="Phantoms",OFFSET(Phantoms!$L$2,ROW($AE2),7),IF($AE$1="Gators",OFFSET(Gators!$L$2,ROW($AE2),7),IF($AE$1="Knights",OFFSET(Knights!$L$2,ROW($AE2),7),IF($AE$1="Hornets",OFFSET(Hornets!$L$2,ROW($AE2),7),IF($AE$1="Wolves",OFFSET(Wolves!$L$2,ROW($AE2),7),IF($AE$1="Comets",OFFSET(Comets!$L$2,ROW($AE2),7)))))))))</f>
        <v>3</v>
      </c>
      <c r="AL6" s="60">
        <f ca="1">IF($AE$1="Drillers",OFFSET(Drillers!$L$2,ROW($AE2),8),IF($AE$1="Bulls",OFFSET(Bulls!$L$2,ROW($AE2),8),IF($AE$1="Phantoms",OFFSET(Phantoms!$L$2,ROW($AE2),8),IF($AE$1="Gators",OFFSET(Gators!$L$2,ROW($AE2),8),IF($AE$1="Knights",OFFSET(Knights!$L$2,ROW($AE2),8),IF($AE$1="Hornets",OFFSET(Hornets!$L$2,ROW($AE2),8),IF($AE$1="Wolves",OFFSET(Wolves!$L$2,ROW($AE2),8),IF($AE$1="Comets",OFFSET(Comets!$L$2,ROW($AE2),8)))))))))</f>
        <v>4</v>
      </c>
      <c r="AM6" s="60">
        <f ca="1">IF($AE$1="Drillers",OFFSET(Drillers!$L$2,ROW($AE2),9),IF($AE$1="Bulls",OFFSET(Bulls!$L$2,ROW($AE2),9),IF($AE$1="Phantoms",OFFSET(Phantoms!$L$2,ROW($AE2),9),IF($AE$1="Gators",OFFSET(Gators!$L$2,ROW($AE2),9),IF($AE$1="Knights",OFFSET(Knights!$L$2,ROW($AE2),9),IF($AE$1="Hornets",OFFSET(Hornets!$L$2,ROW($AE2),9),IF($AE$1="Wolves",OFFSET(Wolves!$L$2,ROW($AE2),9),IF($AE$1="Comets",OFFSET(Comets!$L$2,ROW($AE2),9)))))))))</f>
        <v>4</v>
      </c>
      <c r="AN6" s="60">
        <f ca="1">IF($AE$1="Drillers",OFFSET(Drillers!$L$2,ROW($AE2),10),IF($AE$1="Bulls",OFFSET(Bulls!$L$2,ROW($AE2),10),IF($AE$1="Phantoms",OFFSET(Phantoms!$L$2,ROW($AE2),10),IF($AE$1="Gators",OFFSET(Gators!$L$2,ROW($AE2),10),IF($AE$1="Knights",OFFSET(Knights!$L$2,ROW($AE2),10),IF($AE$1="Hornets",OFFSET(Hornets!$L$2,ROW($AE2),10),IF($AE$1="Wolves",OFFSET(Wolves!$L$2,ROW($AE2),10),IF($AE$1="Comets",OFFSET(Comets!$L$2,ROW($AE2),10)))))))))</f>
        <v>2</v>
      </c>
      <c r="AO6" s="60">
        <f ca="1">IF($AE$1="Drillers",OFFSET(Drillers!$L$2,ROW($AE2),11),IF($AE$1="Bulls",OFFSET(Bulls!$L$2,ROW($AE2),11),IF($AE$1="Phantoms",OFFSET(Phantoms!$L$2,ROW($AE2),11),IF($AE$1="Gators",OFFSET(Gators!$L$2,ROW($AE2),11),IF($AE$1="Knights",OFFSET(Knights!$L$2,ROW($AE2),11),IF($AE$1="Hornets",OFFSET(Hornets!$L$2,ROW($AE2),11),IF($AE$1="Wolves",OFFSET(Wolves!$L$2,ROW($AE2),11),IF($AE$1="Comets",OFFSET(Comets!$L$2,ROW($AE2),11)))))))))</f>
        <v>2</v>
      </c>
      <c r="AP6" s="60" t="str">
        <f ca="1">IF($AE$1="Drillers",OFFSET(Drillers!$L$2,ROW($AE2),12),IF($AE$1="Bulls",OFFSET(Bulls!$L$2,ROW($AE2),12),IF($AE$1="Phantoms",OFFSET(Phantoms!$L$2,ROW($AE2),12),IF($AE$1="Gators",OFFSET(Gators!$L$2,ROW($AE2),12),IF($AE$1="Knights",OFFSET(Knights!$L$2,ROW($AE2),12),IF($AE$1="Hornets",OFFSET(Hornets!$L$2,ROW($AE2),12),IF($AE$1="Wolves",OFFSET(Wolves!$L$2,ROW($AE2),12),IF($AE$1="Comets",OFFSET(Comets!$L$2,ROW($AE2),12)))))))))</f>
        <v>RF</v>
      </c>
      <c r="AQ6" s="60">
        <f ca="1">IF($AE$1="Drillers",OFFSET(Drillers!$L$2,ROW($AE2),13),IF($AE$1="Bulls",OFFSET(Bulls!$L$2,ROW($AE2),13),IF($AE$1="Phantoms",OFFSET(Phantoms!$L$2,ROW($AE2),13),IF($AE$1="Gators",OFFSET(Gators!$L$2,ROW($AE2),13),IF($AE$1="Knights",OFFSET(Knights!$L$2,ROW($AE2),13),IF($AE$1="Hornets",OFFSET(Hornets!$L$2,ROW($AE2),13),IF($AE$1="Wolves",OFFSET(Wolves!$L$2,ROW($AE2),13),IF($AE$1="Comets",OFFSET(Comets!$L$2,ROW($AE2),13)))))))))</f>
        <v>0</v>
      </c>
      <c r="AR6" s="60">
        <f ca="1">IF($AE$1="Drillers",OFFSET(Drillers!$L$2,ROW($AE2),14),IF($AE$1="Bulls",OFFSET(Bulls!$L$2,ROW($AE2),14),IF($AE$1="Phantoms",OFFSET(Phantoms!$L$2,ROW($AE2),14),IF($AE$1="Gators",OFFSET(Gators!$L$2,ROW($AE2),14),IF($AE$1="Knights",OFFSET(Knights!$L$2,ROW($AE2),14),IF($AE$1="Hornets",OFFSET(Hornets!$L$2,ROW($AE2),14),IF($AE$1="Wolves",OFFSET(Wolves!$L$2,ROW($AE2),14),IF($AE$1="Comets",OFFSET(Comets!$L$2,ROW($AE2),14)))))))))</f>
        <v>1</v>
      </c>
      <c r="AS6" s="60">
        <f ca="1">IF(AE$1="Drillers",OFFSET(Drillers!$L$2,ROW(AE2),15),IF(AE$1="Bulls",OFFSET(Bulls!$L$2,ROW(AE2),15),IF(AE$1="Phantoms",OFFSET(Phantoms!$L$2,ROW(AE2),15),IF(AE$1="Gators",OFFSET(Gators!$L$2,ROW(AE2),15),IF(AE$1="Knights",OFFSET(Knights!$L$2,ROW(AE2),15),IF(AE$1="Hornets",OFFSET(Hornets!$L$2,ROW(AE2),15),IF(AE$1="Wolves",OFFSET(Wolves!$L$2,ROW(AE2),15),IF(AE$1="Comets",OFFSET(Comets!$L$2,ROW(AE2),15)))))))))</f>
        <v>0</v>
      </c>
      <c r="AT6" s="60">
        <f ca="1">IF($AE$1="Drillers",OFFSET(Drillers!$L$2,ROW(AE2),16),IF($AE$1="Bulls",OFFSET(Bulls!$L$2,ROW(AE2),16),IF($AE$1="Phantoms",OFFSET(Phantoms!$L$2,ROW(AE2),16),IF($AE$1="Gators",OFFSET(Gators!$L$2,ROW(AE2),16),IF($AE$1="Knights",OFFSET(Knights!$L$2,ROW(AE2),16),IF($AE$1="Hornets",OFFSET(Hornets!$L$2,ROW(AE2),16),IF($AE$1="Wolves",OFFSET(Wolves!$L$2,ROW(AE2),16),IF($AE$1="Comets",OFFSET(Comets!$L$2,ROW(AE2),16)))))))))</f>
        <v>0</v>
      </c>
      <c r="AU6" s="132">
        <f ca="1">IF($AE$1="Drillers",OFFSET(Drillers!$L$2,ROW($AE2),17),IF($AE$1="Bulls",OFFSET(Bulls!$L$2,ROW($AE2),17),IF($AE$1="Phantoms",OFFSET(Phantoms!$L$2,ROW($AE2),17),IF($AE$1="Gators",OFFSET(Gators!$L$2,ROW($AE2),17),IF($AE$1="Knights",OFFSET(Knights!$L$2,ROW($AE2),17),IF($AE$1="Hornets",OFFSET(Hornets!$L$2,ROW($AE2),17),IF($AE$1="Wolves",OFFSET(Wolves!$L$2,ROW($AE2),17),IF($AE$1="Comets",OFFSET(Comets!$L$2,ROW($AE2),17)))))))))</f>
        <v>1</v>
      </c>
      <c r="AV6" s="132"/>
      <c r="AW6" s="132"/>
      <c r="AX6" s="132"/>
      <c r="BA6" s="61">
        <v>4</v>
      </c>
      <c r="BB6" s="61" t="s">
        <v>365</v>
      </c>
      <c r="BD6" s="63"/>
      <c r="BE6" s="63"/>
      <c r="BG6" s="63"/>
      <c r="BH6" s="63"/>
      <c r="BN6" s="129"/>
      <c r="BO6" s="128"/>
      <c r="BU6" s="61">
        <v>6</v>
      </c>
    </row>
    <row r="7" spans="2:73" x14ac:dyDescent="0.35">
      <c r="E7" s="77">
        <v>3</v>
      </c>
      <c r="F7" s="12" t="str">
        <f ca="1">IF($F$1="Drillers",OFFSET(Drillers!$L$2,ROW($F3),1),IF($F$1="Bulls",OFFSET(Bulls!$L$2,ROW($F3),1),IF($F$1="Phantoms",OFFSET(Phantoms!$L$2,ROW($F3),1),IF($F$1="Gators",OFFSET(Gators!$L$2,ROW($F3),1),IF($F$1="Knights",OFFSET(Knights!$L$2,ROW($F3),1),IF($F$1="Hornets",OFFSET(Hornets!$L$2,ROW($F3),1),IF($F$1="Reds",OFFSET(Comets!$L$2,ROW($F3),1),IF($F$1="Guardians",OFFSET(Wolves!$L$2,ROW($F3),1)))))))))</f>
        <v>Kemp</v>
      </c>
      <c r="G7" s="134" t="str">
        <f ca="1">IF($F$1="Drillers",OFFSET(Drillers!$L$2,ROW($F3),2),IF($F$1="Bulls",OFFSET(Bulls!$L$2,ROW($F3),2),IF($F$1="Phantoms",OFFSET(Phantoms!$L$2,ROW($F3),2),IF($F$1="Gators",OFFSET(Gators!$L$2,ROW($F3),2),IF($F$1="Knights",OFFSET(Knights!$L$2,ROW($F3),2),IF($F$1="Hornets",OFFSET(Hornets!$L$2,ROW($F3),2),IF($F$1="Reds",OFFSET(Comets!$L$2,ROW($F3),2),IF($F$1="Guardians",OFFSET(Wolves!$L$2,ROW($F3),2)))))))))</f>
        <v>Jay</v>
      </c>
      <c r="H7" s="60" t="str">
        <f ca="1">IF($F$1="Drillers",OFFSET(Drillers!$L$2,ROW($F3),3),IF($F$1="Bulls",OFFSET(Bulls!$L$2,ROW($F3),3),IF($F$1="Phantoms",OFFSET(Phantoms!$L$2,ROW($F3),3),IF($F$1="Gators",OFFSET(Gators!$L$2,ROW($F3),3),IF($F$1="Knights",OFFSET(Knights!$L$2,ROW($F3),3),IF($F$1="Hornets",OFFSET(Hornets!$L$2,ROW($F3),3),IF($F$1="Guardians",OFFSET(Wolves!$L$2,ROW($F3),3),IF($F$1="Reds",OFFSET(Comets!$L$2,ROW($F3),3)))))))))</f>
        <v>L</v>
      </c>
      <c r="I7" s="60" t="str">
        <f ca="1">IF($F$1="Drillers",OFFSET(Drillers!$L$2,ROW($F3),4),IF($F$1="Bulls",OFFSET(Bulls!$L$2,ROW($F3),4),IF($F$1="Phantoms",OFFSET(Phantoms!$L$2,ROW($F3),4),IF($F$1="Gators",OFFSET(Gators!$L$2,ROW($F3),4),IF($F$1="Knights",OFFSET(Knights!$L$2,ROW($F3),4),IF($F$1="Hornets",OFFSET(Hornets!$L$2,ROW($F3),4),IF($F$1="Guardians",OFFSET(Wolves!$L$2,ROW($F3),4),IF($F$1="Reds",OFFSET(Comets!$L$2,ROW($F3),4)))))))))</f>
        <v>SS</v>
      </c>
      <c r="J7" s="60">
        <f ca="1">IF($F$1="Drillers",OFFSET(Drillers!$L$2,ROW($F3),5),IF($F$1="Bulls",OFFSET(Bulls!$L$2,ROW($F3),5),IF($F$1="Phantoms",OFFSET(Phantoms!$L$2,ROW($F3),5),IF($F$1="Gators",OFFSET(Gators!$L$2,ROW($F3),5),IF($F$1="Knights",OFFSET(Knights!$L$2,ROW($F3),5),IF($F$1="Hornets",OFFSET(Hornets!$L$2,ROW($F3),5),IF($F$1="Guardians",OFFSET(Wolves!$L$2,ROW($F3),5),IF($F$1="Reds",OFFSET(Comets!$L$2,ROW($F3),5)))))))))</f>
        <v>4</v>
      </c>
      <c r="K7" s="60">
        <f ca="1">IF($F$1="Drillers",OFFSET(Drillers!$L$2,ROW($F3),6),IF($F$1="Bulls",OFFSET(Bulls!$L$2,ROW($F3),6),IF($F$1="Phantoms",OFFSET(Phantoms!$L$2,ROW($F3),6),IF($F$1="Gators",OFFSET(Gators!$L$2,ROW($F3),6),IF($F$1="Knights",OFFSET(Knights!$L$2,ROW($F3),6),IF($F$1="Hornets",OFFSET(Hornets!$L$2,ROW($F3),6),IF($F$1="Guardians",OFFSET(Wolves!$L$2,ROW($F3),6),IF($F$1="Reds",OFFSET(Comets!$L$2,ROW($F3),6)))))))))</f>
        <v>5</v>
      </c>
      <c r="L7" s="60">
        <f ca="1">IF($F$1="Drillers",OFFSET(Drillers!$L$2,ROW(F3),7),IF($F$1="Bulls",OFFSET(Bulls!$L$2,ROW(F3),7),IF($F$1="Phantoms",OFFSET(Phantoms!$L$2,ROW(F3),7),IF($F$1="Gators",OFFSET(Gators!$L$2,ROW(F3),7),IF($F$1="Knights",OFFSET(Knights!$L$2,ROW(F3),7),IF($F$1="Hornets",OFFSET(Hornets!$L$2,ROW(F3),7),IF($F$1="Guardians",OFFSET(Wolves!$L$2,ROW(F3),7),IF($F$1="Reds",OFFSET(Comets!$L$2,ROW(F3),7),))))))))</f>
        <v>2</v>
      </c>
      <c r="M7" s="60">
        <f ca="1">IF($F$1="Drillers",OFFSET(Drillers!$L$2,ROW(F3),8),IF($F$1="Bulls",OFFSET(Bulls!$L$2,ROW(F3),8),IF($F$1="Phantoms",OFFSET(Phantoms!$L$2,ROW(F3),8),IF($F$1="Gators",OFFSET(Gators!$L$2,ROW(F3),8),IF($F$1="Knights",OFFSET(Knights!$L$2,ROW(F3),8),IF($F$1="Hornets",OFFSET(Hornets!$L$2,ROW(F3),8),IF($F$1="Guardians",OFFSET(Wolves!$L$2,ROW(F3),8),IF($F$1="Reds",OFFSET(Comets!$L$2,ROW(F3),8)))))))))</f>
        <v>3</v>
      </c>
      <c r="N7" s="60">
        <f ca="1">IF($F$1="Drillers",OFFSET(Drillers!$L$2,ROW($F3),9),IF($F$1="Bulls",OFFSET(Bulls!$L$2,ROW($F3),9),IF($F$1="Phantoms",OFFSET(Phantoms!$L$2,ROW($F3),9),IF($F$1="Gators",OFFSET(Gators!$L$2,ROW($F3),9),IF($F$1="Knights",OFFSET(Knights!$L$2,ROW($F3),9),IF($F$1="Hornets",OFFSET(Hornets!$L$2,ROW(F3),9),IF($F$1="Guardians",OFFSET(Wolves!$L$2,ROW($F3),9),IF($F$1="Reds",OFFSET(Comets!$L$2,ROW($F3),9)))))))))</f>
        <v>2</v>
      </c>
      <c r="O7" s="60">
        <f ca="1">IF($F$1="Drillers",OFFSET(Drillers!$L$2,ROW(F3),10),IF($F$1="Bulls",OFFSET(Bulls!$L$2,ROW(F3),10),IF($F$1="Phantoms",OFFSET(Phantoms!$L$2,ROW(F3),10),IF($F$1="Gators",OFFSET(Gators!$L$2,ROW(F3),10),IF($F$1="Knights",OFFSET(Knights!$L$2,ROW(F3),10),IF($F$1="Hornets",OFFSET(Hornets!$L$2,ROW(F3),10),IF($F$1="Guardians",OFFSET(Wolves!$L$2,ROW(F3),10),IF($F$1="Reds",OFFSET(Comets!$L$2,ROW(F3),10)))))))))</f>
        <v>5</v>
      </c>
      <c r="P7" s="60">
        <f ca="1">IF($F$1="Drillers",OFFSET(Drillers!$L$2,ROW(F3),11),IF($F$1="Bulls",OFFSET(Bulls!$L$2,ROW(F3),11),IF($F$1="Phantoms",OFFSET(Phantoms!$L$2,ROW(F3),11),IF($F$1="Gators",OFFSET(Gators!$L$2,ROW(F3),11),IF($F$1="Knights",OFFSET(Knights!$L$2,ROW(F3),11),IF($F$1="Hornets",OFFSET(Hornets!$L$2,ROW(F3),11),IF($F$1="Guardians",OFFSET(Wolves!$L$2,ROW(F3),11),IF($F$1="Drillers",OFFSET(Drillers!$L$2,ROW(F3),11),IF($F$1="Reds",OFFSET(Comets!$L$2,ROW(F3),11))))))))))</f>
        <v>1</v>
      </c>
      <c r="Q7" s="60" t="str">
        <f ca="1">IF($F$1="Drillers",OFFSET(Drillers!$L$2,ROW(F3),12),IF($F$1="Bulls",OFFSET(Bulls!$L$2,ROW(F3),12),IF($F$1="Phantoms",OFFSET(Phantoms!$L$2,ROW(F3),12),IF($F$1="Gators",OFFSET(Gators!$L$2,ROW(F3),12),IF($F$1="Knights",OFFSET(Knights!$L$2,ROW(F3),12),IF($F$1="Hornets",OFFSET(Hornets!$L$2,ROW(F3),12),IF($F$1="Guardians",OFFSET(Wolves!$L$2,ROW(F3),12),IF($F$1="Reds",OFFSET(Comets!$L$2,ROW(F3),12),))))))))</f>
        <v>3B</v>
      </c>
      <c r="R7" s="60">
        <f ca="1">IF($F$1="Drillers",OFFSET(Drillers!$L$2,ROW(F3),13),IF($F$1="Bulls",OFFSET(Bulls!$L$2,ROW(F3),13),IF($F$1="Phantoms",OFFSET(Phantoms!$L$2,ROW(F3),13),IF($F$1="Gators",OFFSET(Gators!$L$2,ROW(F3),13),IF($F$1="Knights",OFFSET(Knights!$L$2,ROW(F3),13),IF($F$1="Hornets",OFFSET(Hornets!$L$2,ROW(F3),13),IF($F$1="Guardians",OFFSET(Wolves!$L$2,ROW(F3),13),IF($F$1="Reds",OFFSET(Comets!$L$2,ROW(F3),13),))))))))</f>
        <v>0</v>
      </c>
      <c r="S7" s="60">
        <f ca="1">IF($F$1="Drillers",OFFSET(Drillers!$L$2,ROW(F3),14),IF($F$1="Bulls",OFFSET(Bulls!$L$2,ROW(F3),14),IF($F$1="Phantoms",OFFSET(Phantoms!$L$2,ROW(F3),14),IF($F$1="Gators",OFFSET(Gators!$L$2,ROW(F3),14),IF($F$1="Knights",OFFSET(Knights!$L$2,ROW(F3),14),IF($F$1="Hornets",OFFSET(Hornets!$L$2,ROW(F3),14),IF($F$1="Guardians",OFFSET(Wolves!$L$2,ROW(F3),14,),IF($F$1="Reds",OFFSET(Comets!$L$2,ROW(F3),14)))))))))</f>
        <v>3</v>
      </c>
      <c r="T7" s="60">
        <f ca="1">IF($F$1="Drillers",OFFSET(Drillers!$L$2,ROW(F3),15),IF($F$1="Bulls",OFFSET(Bulls!$L$2,ROW(F3),15),IF($F$1="Phantoms",OFFSET(Phantoms!$L$2,ROW(F3),15),IF($F$1="Gators",OFFSET(Gators!$L$2,ROW(F3),15),IF($F$1="Knights",OFFSET(Knights!$L$2,ROW(F3),15),IF($F$1="Hornets",OFFSET(Hornets!$L$2,ROW(F3),15),IF($F$1="Guardians",OFFSET(Wolves!$L$2,ROW(F3),15),IF($F$1="Reds",OFFSET(Comets!$L$2,ROW(F3),15)))))))))</f>
        <v>0</v>
      </c>
      <c r="U7" s="60">
        <f ca="1">IF($F$1="Drillers",OFFSET(Drillers!$L$2,ROW(F3),16),IF($F$1="Bulls",OFFSET(Bulls!$L$2,ROW(F3),16),IF($F$1="Phantoms",OFFSET(Phantoms!$L$2,ROW(F3),16),IF($F$1="Gators",OFFSET(Gators!$L$2,ROW(F3),16),IF($F$1="Knights",OFFSET(Knights!$L$2,ROW(F3),16),IF($F$1="Hornets",OFFSET(Hornets!$L$2,ROW(F3),16),IF($F$1="Guardians",OFFSET(Wolves!$L$2,ROW(F3),16),IF($F$1="Reds",OFFSET(Comets!$L$2,ROW(F3),16)))))))))</f>
        <v>0</v>
      </c>
      <c r="V7" s="143">
        <f ca="1">IF($F$1="Drillers",OFFSET(Drillers!$L$2,ROW($F3),17),IF($F$1="Bulls",OFFSET(Bulls!$L$2,ROW($F3),17),IF($F$1="Phantoms",OFFSET(Phantoms!$L$2,ROW($F3),17),IF($F$1="Gators",OFFSET(Gators!$L$2,ROW($F3),17),IF($F$1="Knights",OFFSET(Knights!$L$2,ROW($F3),17),IF($F$1="Hornets",OFFSET(Hornets!$L$2,ROW($F3),17),IF($F$1="Guardians",OFFSET(Wolves!$L$2,ROW($F3),17),IF($F$1="Reds",OFFSET(Comets!$L$2,ROW($F3),17)))))))))</f>
        <v>4</v>
      </c>
      <c r="AD7" s="77">
        <v>3</v>
      </c>
      <c r="AE7" s="135" t="str">
        <f ca="1">IF($AE$1="Drillers",OFFSET(Drillers!$L$2,ROW($AE3),1),IF($AE$1="Bulls",OFFSET(Bulls!$L$2,ROW($AE3),1),IF($AE$1="Phantoms",OFFSET(Phantoms!$L$2,ROW($AE3),1),IF($AE$1="Gators",OFFSET(Gators!$L$2,ROW($AE3),1),IF($AE$1="Knights",OFFSET(Knights!$L$2,ROW($AE3),1),IF($AE$1="Hornets",OFFSET(Hornets!$L$2,ROW($AE3),1),IF($AE$1="Wolves",OFFSET(Wolves!$L$2,ROW($AE3),1),IF(AE$1="Comets",OFFSET(Comets!$L$2,ROW($AE3),1)))))))))</f>
        <v>O'Sheehan</v>
      </c>
      <c r="AF7" s="135" t="str">
        <f ca="1">IF($AE$1="Drillers",OFFSET(Drillers!$L$2,ROW($AF3),2),IF($AE$1="Bulls",OFFSET(Bulls!$L$2,ROW($AF3),2),IF($AE$1="Phantoms",OFFSET(Phantoms!$L$2,ROW($AF3),2),IF($AE$1="Gators",OFFSET(Gators!$L$2,ROW($AF3),2),IF($AE$1="Knights",OFFSET(Knights!$L$2,ROW($AF3),2),IF($AE$1="Hornets",OFFSET(Hornets!$L$2,ROW($AF3),2),IF($AE$1="Wolves",OFFSET(Wolves!$L$2,ROW($AF3),2),IF($AE$1="Comets",OFFSET(Comets!$L$2,ROW($AF3),2)))))))))</f>
        <v>Bill</v>
      </c>
      <c r="AG7" s="60" t="str">
        <f ca="1">IF($AE$1="Drillers",OFFSET(Drillers!$L$2,ROW($AE3),3),IF($AE$1="Bulls",OFFSET(Bulls!$L$2,ROW($AE3),3),IF($AE$1="Phantoms",OFFSET(Phantoms!$L$2,ROW($AE3),3),IF($AE$1="Gators",OFFSET(Gators!$L$2,ROW($AE3),3),IF($AE$1="Knights",OFFSET(Knights!$L$2,ROW($AE3),3),IF($AE$1="Hornets",OFFSET(Hornets!$L$2,ROW($AE3),3),IF($AE$1="Wolves",OFFSET(Wolves!$L$2,ROW($AE3),3),IF($AE$1="Comets",OFFSET(Comets!$L$2,ROW($AE3),3)))))))))</f>
        <v>R</v>
      </c>
      <c r="AH7" s="60" t="str">
        <f ca="1">IF($AE$1="Drillers",OFFSET(Drillers!$L$2,ROW($AE3),4),IF($AE$1="Bulls",OFFSET(Bulls!$L$2,ROW($AE3),4),IF($AE$1="Phantoms",OFFSET(Phantoms!$L$2,ROW($AE3),4),IF($AE$1="Gators",OFFSET(Gators!$L$2,ROW($AE3),4),IF($AE$1="Knights",OFFSET(Knights!$L$2,ROW($AE3),4),IF($AE$1="Hornets",OFFSET(Hornets!$L$2,ROW($AE3),4),IF($AE$1="Wolves",OFFSET(Wolves!$L$2,ROW($AE3),4),IF($AE$1="Comets",OFFSET(Comets!$L$2,ROW($AE3),4)))))))))</f>
        <v>2B</v>
      </c>
      <c r="AI7" s="60">
        <f ca="1">IF($AE$1="Drillers",OFFSET(Drillers!$L$2,ROW($AE3),5),IF($AE$1="Bulls",OFFSET(Bulls!$L$2,ROW($AE3),5),IF($AE$1="Phantoms",OFFSET(Phantoms!$L$2,ROW($AE3),5),IF($AE$1="Gators",OFFSET(Gators!$L$2,ROW($AE3),5),IF($AE$1="Knights",OFFSET(Knights!$L$2,ROW($AE3),5),IF($AE$1="Hornets",OFFSET(Hornets!$L$2,ROW($AE3),5),IF($AE$1="Wolves",OFFSET(Wolves!$L$2,ROW($AE3),5),IF($AE$1="Comets",OFFSET(Comets!$L$2,ROW($AE3),5)))))))))</f>
        <v>4</v>
      </c>
      <c r="AJ7" s="60">
        <f ca="1">IF($AE$1="Drillers",OFFSET(Drillers!$L$2,ROW($AE3),6),IF($AE$1="Bulls",OFFSET(Bulls!$L$2,ROW($AE3),6),IF($AE$1="Phantoms",OFFSET(Phantoms!$L$2,ROW($AE3),6),IF($AE$1="Gators",OFFSET(Gators!$L$2,ROW($AE3),6),IF($AE$1="Knights",OFFSET(Knights!$L$2,ROW($AE3),6),IF($AE$1="Hornets",OFFSET(Hornets!$L$2,ROW($AE3),6),IF($AE$1="Wolves",OFFSET(Wolves!$L$2,ROW($AE3),6),IF($AE$1="Comets",OFFSET(Comets!$L$2,ROW($AE3),6)))))))))</f>
        <v>3</v>
      </c>
      <c r="AK7" s="60">
        <f ca="1">IF($AE$1="Drillers",OFFSET(Drillers!$L$2,ROW($AE3),7),IF($AE$1="Bulls",OFFSET(Bulls!$L$2,ROW($AE3),7),IF($AE$1="Phantoms",OFFSET(Phantoms!$L$2,ROW($AE3),7),IF($AE$1="Gators",OFFSET(Gators!$L$2,ROW($AE3),7),IF($AE$1="Knights",OFFSET(Knights!$L$2,ROW($AE3),7),IF($AE$1="Hornets",OFFSET(Hornets!$L$2,ROW($AE3),7),IF($AE$1="Wolves",OFFSET(Wolves!$L$2,ROW($AE3),7),IF($AE$1="Comets",OFFSET(Comets!$L$2,ROW($AE3),7)))))))))</f>
        <v>1</v>
      </c>
      <c r="AL7" s="60">
        <f ca="1">IF($AE$1="Drillers",OFFSET(Drillers!$L$2,ROW($AE3),8),IF($AE$1="Bulls",OFFSET(Bulls!$L$2,ROW($AE3),8),IF($AE$1="Phantoms",OFFSET(Phantoms!$L$2,ROW($AE3),8),IF($AE$1="Gators",OFFSET(Gators!$L$2,ROW($AE3),8),IF($AE$1="Knights",OFFSET(Knights!$L$2,ROW($AE3),8),IF($AE$1="Hornets",OFFSET(Hornets!$L$2,ROW($AE3),8),IF($AE$1="Wolves",OFFSET(Wolves!$L$2,ROW($AE3),8),IF($AE$1="Comets",OFFSET(Comets!$L$2,ROW($AE3),8)))))))))</f>
        <v>3</v>
      </c>
      <c r="AM7" s="60">
        <f ca="1">IF($AE$1="Drillers",OFFSET(Drillers!$L$2,ROW($AE3),9),IF($AE$1="Bulls",OFFSET(Bulls!$L$2,ROW($AE3),9),IF($AE$1="Phantoms",OFFSET(Phantoms!$L$2,ROW($AE3),9),IF($AE$1="Gators",OFFSET(Gators!$L$2,ROW($AE3),9),IF($AE$1="Knights",OFFSET(Knights!$L$2,ROW($AE3),9),IF($AE$1="Hornets",OFFSET(Hornets!$L$2,ROW($AE3),9),IF($AE$1="Wolves",OFFSET(Wolves!$L$2,ROW($AE3),9),IF($AE$1="Comets",OFFSET(Comets!$L$2,ROW($AE3),9)))))))))</f>
        <v>5</v>
      </c>
      <c r="AN7" s="60">
        <f ca="1">IF($AE$1="Drillers",OFFSET(Drillers!$L$2,ROW($AE3),10),IF($AE$1="Bulls",OFFSET(Bulls!$L$2,ROW($AE3),10),IF($AE$1="Phantoms",OFFSET(Phantoms!$L$2,ROW($AE3),10),IF($AE$1="Gators",OFFSET(Gators!$L$2,ROW($AE3),10),IF($AE$1="Knights",OFFSET(Knights!$L$2,ROW($AE3),10),IF($AE$1="Hornets",OFFSET(Hornets!$L$2,ROW($AE3),10),IF($AE$1="Wolves",OFFSET(Wolves!$L$2,ROW($AE3),10),IF($AE$1="Comets",OFFSET(Comets!$L$2,ROW($AE3),10)))))))))</f>
        <v>4</v>
      </c>
      <c r="AO7" s="60">
        <f ca="1">IF($AE$1="Drillers",OFFSET(Drillers!$L$2,ROW($AE3),11),IF($AE$1="Bulls",OFFSET(Bulls!$L$2,ROW($AE3),11),IF($AE$1="Phantoms",OFFSET(Phantoms!$L$2,ROW($AE3),11),IF($AE$1="Gators",OFFSET(Gators!$L$2,ROW($AE3),11),IF($AE$1="Knights",OFFSET(Knights!$L$2,ROW($AE3),11),IF($AE$1="Hornets",OFFSET(Hornets!$L$2,ROW($AE3),11),IF($AE$1="Wolves",OFFSET(Wolves!$L$2,ROW($AE3),11),IF($AE$1="Comets",OFFSET(Comets!$L$2,ROW($AE3),11)))))))))</f>
        <v>3</v>
      </c>
      <c r="AP7" s="60" t="str">
        <f ca="1">IF($AE$1="Drillers",OFFSET(Drillers!$L$2,ROW($AE3),12),IF($AE$1="Bulls",OFFSET(Bulls!$L$2,ROW($AE3),12),IF($AE$1="Phantoms",OFFSET(Phantoms!$L$2,ROW($AE3),12),IF($AE$1="Gators",OFFSET(Gators!$L$2,ROW($AE3),12),IF($AE$1="Knights",OFFSET(Knights!$L$2,ROW($AE3),12),IF($AE$1="Hornets",OFFSET(Hornets!$L$2,ROW($AE3),12),IF($AE$1="Wolves",OFFSET(Wolves!$L$2,ROW($AE3),12),IF($AE$1="Comets",OFFSET(Comets!$L$2,ROW($AE3),12)))))))))</f>
        <v>SS</v>
      </c>
      <c r="AQ7" s="60">
        <f ca="1">IF($AE$1="Drillers",OFFSET(Drillers!$L$2,ROW($AE3),13),IF($AE$1="Bulls",OFFSET(Bulls!$L$2,ROW($AE3),13),IF($AE$1="Phantoms",OFFSET(Phantoms!$L$2,ROW($AE3),13),IF($AE$1="Gators",OFFSET(Gators!$L$2,ROW($AE3),13),IF($AE$1="Knights",OFFSET(Knights!$L$2,ROW($AE3),13),IF($AE$1="Hornets",OFFSET(Hornets!$L$2,ROW($AE3),13),IF($AE$1="Wolves",OFFSET(Wolves!$L$2,ROW($AE3),13),IF($AE$1="Comets",OFFSET(Comets!$L$2,ROW($AE3),13)))))))))</f>
        <v>0</v>
      </c>
      <c r="AR7" s="60">
        <f ca="1">IF($AE$1="Drillers",OFFSET(Drillers!$L$2,ROW($AE3),14),IF($AE$1="Bulls",OFFSET(Bulls!$L$2,ROW($AE3),14),IF($AE$1="Phantoms",OFFSET(Phantoms!$L$2,ROW($AE3),14),IF($AE$1="Gators",OFFSET(Gators!$L$2,ROW($AE3),14),IF($AE$1="Knights",OFFSET(Knights!$L$2,ROW($AE3),14),IF($AE$1="Hornets",OFFSET(Hornets!$L$2,ROW($AE3),14),IF($AE$1="Wolves",OFFSET(Wolves!$L$2,ROW($AE3),14),IF($AE$1="Comets",OFFSET(Comets!$L$2,ROW($AE3),14)))))))))</f>
        <v>3</v>
      </c>
      <c r="AS7" s="60">
        <f ca="1">IF(AE$1="Drillers",OFFSET(Drillers!$L$2,ROW(AE3),15),IF(AE$1="Bulls",OFFSET(Bulls!$L$2,ROW(AE3),15),IF(AE$1="Phantoms",OFFSET(Phantoms!$L$2,ROW(AE3),15),IF(AE$1="Gators",OFFSET(Gators!$L$2,ROW(AE3),15),IF(AE$1="Knights",OFFSET(Knights!$L$2,ROW(AE3),15),IF(AE$1="Hornets",OFFSET(Hornets!$L$2,ROW(AE3),15),IF(AE$1="Wolves",OFFSET(Wolves!$L$2,ROW(AE3),15),IF(AE$1="Comets",OFFSET(Comets!$L$2,ROW(AE3),15)))))))))</f>
        <v>0</v>
      </c>
      <c r="AT7" s="60">
        <f ca="1">IF($AE$1="Drillers",OFFSET(Drillers!$L$2,ROW(AE3),16),IF($AE$1="Bulls",OFFSET(Bulls!$L$2,ROW(AE3),16),IF($AE$1="Phantoms",OFFSET(Phantoms!$L$2,ROW(AE3),16),IF($AE$1="Gators",OFFSET(Gators!$L$2,ROW(AE3),16),IF($AE$1="Knights",OFFSET(Knights!$L$2,ROW(AE3),16),IF($AE$1="Hornets",OFFSET(Hornets!$L$2,ROW(AE3),16),IF($AE$1="Wolves",OFFSET(Wolves!$L$2,ROW(AE3),16),IF($AE$1="Comets",OFFSET(Comets!$L$2,ROW(AE3),16)))))))))</f>
        <v>0</v>
      </c>
      <c r="AU7" s="132">
        <f ca="1">IF($AE$1="Drillers",OFFSET(Drillers!$L$2,ROW($AE3),17),IF($AE$1="Bulls",OFFSET(Bulls!$L$2,ROW($AE3),17),IF($AE$1="Phantoms",OFFSET(Phantoms!$L$2,ROW($AE3),17),IF($AE$1="Gators",OFFSET(Gators!$L$2,ROW($AE3),17),IF($AE$1="Knights",OFFSET(Knights!$L$2,ROW($AE3),17),IF($AE$1="Hornets",OFFSET(Hornets!$L$2,ROW($AE3),17),IF($AE$1="Wolves",OFFSET(Wolves!$L$2,ROW($AE3),17),IF($AE$1="Comets",OFFSET(Comets!$L$2,ROW($AE3),17)))))))))</f>
        <v>2</v>
      </c>
      <c r="AV7" s="132"/>
      <c r="AW7" s="132"/>
      <c r="AX7" s="132"/>
      <c r="BA7" s="61">
        <v>5</v>
      </c>
      <c r="BB7" s="61" t="s">
        <v>360</v>
      </c>
      <c r="BD7" s="63"/>
      <c r="BE7" s="63"/>
      <c r="BG7" s="63"/>
      <c r="BH7" s="63"/>
      <c r="BN7" s="129"/>
      <c r="BO7" s="128"/>
      <c r="BU7" s="61">
        <v>7</v>
      </c>
    </row>
    <row r="8" spans="2:73" x14ac:dyDescent="0.35">
      <c r="E8" s="77">
        <v>4</v>
      </c>
      <c r="F8" s="12" t="str">
        <f ca="1">IF($F$1="Drillers",OFFSET(Drillers!$L$2,ROW($F4),1),IF($F$1="Bulls",OFFSET(Bulls!$L$2,ROW($F4),1),IF($F$1="Phantoms",OFFSET(Phantoms!$L$2,ROW($F4),1),IF($F$1="Gators",OFFSET(Gators!$L$2,ROW($F4),1),IF($F$1="Knights",OFFSET(Knights!$L$2,ROW($F4),1),IF($F$1="Hornets",OFFSET(Hornets!$L$2,ROW($F4),1),IF($F$1="Reds",OFFSET(Comets!$L$2,ROW($F4),1),IF($F$1="Guardians",OFFSET(Wolves!$L$2,ROW($F4),1)))))))))</f>
        <v>Holley</v>
      </c>
      <c r="G8" s="134" t="str">
        <f ca="1">IF($F$1="Drillers",OFFSET(Drillers!$L$2,ROW($F4),2),IF($F$1="Bulls",OFFSET(Bulls!$L$2,ROW($F4),2),IF($F$1="Phantoms",OFFSET(Phantoms!$L$2,ROW($F4),2),IF($F$1="Gators",OFFSET(Gators!$L$2,ROW($F4),2),IF($F$1="Knights",OFFSET(Knights!$L$2,ROW($F4),2),IF($F$1="Hornets",OFFSET(Hornets!$L$2,ROW($F4),2),IF($F$1="Reds",OFFSET(Comets!$L$2,ROW($F4),2),IF($F$1="Guardians",OFFSET(Wolves!$L$2,ROW($F4),2)))))))))</f>
        <v>Howard</v>
      </c>
      <c r="H8" s="60" t="str">
        <f ca="1">IF($F$1="Drillers",OFFSET(Drillers!$L$2,ROW($F4),3),IF($F$1="Bulls",OFFSET(Bulls!$L$2,ROW($F4),3),IF($F$1="Phantoms",OFFSET(Phantoms!$L$2,ROW($F4),3),IF($F$1="Gators",OFFSET(Gators!$L$2,ROW($F4),3),IF($F$1="Knights",OFFSET(Knights!$L$2,ROW($F4),3),IF($F$1="Hornets",OFFSET(Hornets!$L$2,ROW($F4),3),IF($F$1="Guardians",OFFSET(Wolves!$L$2,ROW($F4),3),IF($F$1="Reds",OFFSET(Comets!$L$2,ROW($F4),3)))))))))</f>
        <v>L</v>
      </c>
      <c r="I8" s="60" t="str">
        <f ca="1">IF($F$1="Drillers",OFFSET(Drillers!$L$2,ROW($F4),4),IF($F$1="Bulls",OFFSET(Bulls!$L$2,ROW($F4),4),IF($F$1="Phantoms",OFFSET(Phantoms!$L$2,ROW($F4),4),IF($F$1="Gators",OFFSET(Gators!$L$2,ROW($F4),4),IF($F$1="Knights",OFFSET(Knights!$L$2,ROW($F4),4),IF($F$1="Hornets",OFFSET(Hornets!$L$2,ROW($F4),4),IF($F$1="Guardians",OFFSET(Wolves!$L$2,ROW($F4),4),IF($F$1="Reds",OFFSET(Comets!$L$2,ROW($F4),4)))))))))</f>
        <v>LF</v>
      </c>
      <c r="J8" s="60">
        <f ca="1">IF($F$1="Drillers",OFFSET(Drillers!$L$2,ROW($F4),5),IF($F$1="Bulls",OFFSET(Bulls!$L$2,ROW($F4),5),IF($F$1="Phantoms",OFFSET(Phantoms!$L$2,ROW($F4),5),IF($F$1="Gators",OFFSET(Gators!$L$2,ROW($F4),5),IF($F$1="Knights",OFFSET(Knights!$L$2,ROW($F4),5),IF($F$1="Hornets",OFFSET(Hornets!$L$2,ROW($F4),5),IF($F$1="Guardians",OFFSET(Wolves!$L$2,ROW($F4),5),IF($F$1="Reds",OFFSET(Comets!$L$2,ROW($F4),5)))))))))</f>
        <v>3</v>
      </c>
      <c r="K8" s="60">
        <f ca="1">IF($F$1="Drillers",OFFSET(Drillers!$L$2,ROW($F4),6),IF($F$1="Bulls",OFFSET(Bulls!$L$2,ROW($F4),6),IF($F$1="Phantoms",OFFSET(Phantoms!$L$2,ROW($F4),6),IF($F$1="Gators",OFFSET(Gators!$L$2,ROW($F4),6),IF($F$1="Knights",OFFSET(Knights!$L$2,ROW($F4),6),IF($F$1="Hornets",OFFSET(Hornets!$L$2,ROW($F4),6),IF($F$1="Guardians",OFFSET(Wolves!$L$2,ROW($F4),6),IF($F$1="Reds",OFFSET(Comets!$L$2,ROW($F4),6)))))))))</f>
        <v>4</v>
      </c>
      <c r="L8" s="60">
        <f ca="1">IF($F$1="Drillers",OFFSET(Drillers!$L$2,ROW(F4),7),IF($F$1="Bulls",OFFSET(Bulls!$L$2,ROW(F4),7),IF($F$1="Phantoms",OFFSET(Phantoms!$L$2,ROW(F4),7),IF($F$1="Gators",OFFSET(Gators!$L$2,ROW(F4),7),IF($F$1="Knights",OFFSET(Knights!$L$2,ROW(F4),7),IF($F$1="Hornets",OFFSET(Hornets!$L$2,ROW(F4),7),IF($F$1="Guardians",OFFSET(Wolves!$L$2,ROW(F4),7),IF($F$1="Reds",OFFSET(Comets!$L$2,ROW(F4),7),))))))))</f>
        <v>1</v>
      </c>
      <c r="M8" s="60">
        <f ca="1">IF($F$1="Drillers",OFFSET(Drillers!$L$2,ROW(F4),8),IF($F$1="Bulls",OFFSET(Bulls!$L$2,ROW(F4),8),IF($F$1="Phantoms",OFFSET(Phantoms!$L$2,ROW(F4),8),IF($F$1="Gators",OFFSET(Gators!$L$2,ROW(F4),8),IF($F$1="Knights",OFFSET(Knights!$L$2,ROW(F4),8),IF($F$1="Hornets",OFFSET(Hornets!$L$2,ROW(F4),8),IF($F$1="Guardians",OFFSET(Wolves!$L$2,ROW(F4),8),IF($F$1="Reds",OFFSET(Comets!$L$2,ROW(F4),8)))))))))</f>
        <v>3</v>
      </c>
      <c r="N8" s="60">
        <f ca="1">IF($F$1="Drillers",OFFSET(Drillers!$L$2,ROW($F4),9),IF($F$1="Bulls",OFFSET(Bulls!$L$2,ROW($F4),9),IF($F$1="Phantoms",OFFSET(Phantoms!$L$2,ROW($F4),9),IF($F$1="Gators",OFFSET(Gators!$L$2,ROW($F4),9),IF($F$1="Knights",OFFSET(Knights!$L$2,ROW($F4),9),IF($F$1="Hornets",OFFSET(Hornets!$L$2,ROW(F4),9),IF($F$1="Guardians",OFFSET(Wolves!$L$2,ROW($F4),9),IF($F$1="Reds",OFFSET(Comets!$L$2,ROW($F4),9)))))))))</f>
        <v>2</v>
      </c>
      <c r="O8" s="60">
        <f ca="1">IF($F$1="Drillers",OFFSET(Drillers!$L$2,ROW(F4),10),IF($F$1="Bulls",OFFSET(Bulls!$L$2,ROW(F4),10),IF($F$1="Phantoms",OFFSET(Phantoms!$L$2,ROW(F4),10),IF($F$1="Gators",OFFSET(Gators!$L$2,ROW(F4),10),IF($F$1="Knights",OFFSET(Knights!$L$2,ROW(F4),10),IF($F$1="Hornets",OFFSET(Hornets!$L$2,ROW(F4),10),IF($F$1="Guardians",OFFSET(Wolves!$L$2,ROW(F4),10),IF($F$1="Reds",OFFSET(Comets!$L$2,ROW(F4),10)))))))))</f>
        <v>4</v>
      </c>
      <c r="P8" s="60">
        <f ca="1">IF($F$1="Drillers",OFFSET(Drillers!$L$2,ROW(F4),11),IF($F$1="Bulls",OFFSET(Bulls!$L$2,ROW(F4),11),IF($F$1="Phantoms",OFFSET(Phantoms!$L$2,ROW(F4),11),IF($F$1="Gators",OFFSET(Gators!$L$2,ROW(F4),11),IF($F$1="Knights",OFFSET(Knights!$L$2,ROW(F4),11),IF($F$1="Hornets",OFFSET(Hornets!$L$2,ROW(F4),11),IF($F$1="Guardians",OFFSET(Wolves!$L$2,ROW(F4),11),IF($F$1="Drillers",OFFSET(Drillers!$L$2,ROW(F4),11),IF($F$1="Reds",OFFSET(Comets!$L$2,ROW(F4),11))))))))))</f>
        <v>3</v>
      </c>
      <c r="Q8" s="60" t="str">
        <f ca="1">IF($F$1="Drillers",OFFSET(Drillers!$L$2,ROW(F4),12),IF($F$1="Bulls",OFFSET(Bulls!$L$2,ROW(F4),12),IF($F$1="Phantoms",OFFSET(Phantoms!$L$2,ROW(F4),12),IF($F$1="Gators",OFFSET(Gators!$L$2,ROW(F4),12),IF($F$1="Knights",OFFSET(Knights!$L$2,ROW(F4),12),IF($F$1="Hornets",OFFSET(Hornets!$L$2,ROW(F4),12),IF($F$1="Guardians",OFFSET(Wolves!$L$2,ROW(F4),12),IF($F$1="Reds",OFFSET(Comets!$L$2,ROW(F4),12),))))))))</f>
        <v>RF</v>
      </c>
      <c r="R8" s="60">
        <f ca="1">IF($F$1="Drillers",OFFSET(Drillers!$L$2,ROW(F4),13),IF($F$1="Bulls",OFFSET(Bulls!$L$2,ROW(F4),13),IF($F$1="Phantoms",OFFSET(Phantoms!$L$2,ROW(F4),13),IF($F$1="Gators",OFFSET(Gators!$L$2,ROW(F4),13),IF($F$1="Knights",OFFSET(Knights!$L$2,ROW(F4),13),IF($F$1="Hornets",OFFSET(Hornets!$L$2,ROW(F4),13),IF($F$1="Guardians",OFFSET(Wolves!$L$2,ROW(F4),13),IF($F$1="Reds",OFFSET(Comets!$L$2,ROW(F4),13),))))))))</f>
        <v>0</v>
      </c>
      <c r="S8" s="60">
        <f ca="1">IF($F$1="Drillers",OFFSET(Drillers!$L$2,ROW(F4),14),IF($F$1="Bulls",OFFSET(Bulls!$L$2,ROW(F4),14),IF($F$1="Phantoms",OFFSET(Phantoms!$L$2,ROW(F4),14),IF($F$1="Gators",OFFSET(Gators!$L$2,ROW(F4),14),IF($F$1="Knights",OFFSET(Knights!$L$2,ROW(F4),14),IF($F$1="Hornets",OFFSET(Hornets!$L$2,ROW(F4),14),IF($F$1="Guardians",OFFSET(Wolves!$L$2,ROW(F4),14,),IF($F$1="Reds",OFFSET(Comets!$L$2,ROW(F4),14)))))))))</f>
        <v>2</v>
      </c>
      <c r="T8" s="60">
        <f ca="1">IF($F$1="Drillers",OFFSET(Drillers!$L$2,ROW(F4),15),IF($F$1="Bulls",OFFSET(Bulls!$L$2,ROW(F4),15),IF($F$1="Phantoms",OFFSET(Phantoms!$L$2,ROW(F4),15),IF($F$1="Gators",OFFSET(Gators!$L$2,ROW(F4),15),IF($F$1="Knights",OFFSET(Knights!$L$2,ROW(F4),15),IF($F$1="Hornets",OFFSET(Hornets!$L$2,ROW(F4),15),IF($F$1="Guardians",OFFSET(Wolves!$L$2,ROW(F4),15),IF($F$1="Reds",OFFSET(Comets!$L$2,ROW(F4),15)))))))))</f>
        <v>0</v>
      </c>
      <c r="U8" s="60">
        <f ca="1">IF($F$1="Drillers",OFFSET(Drillers!$L$2,ROW(F4),16),IF($F$1="Bulls",OFFSET(Bulls!$L$2,ROW(F4),16),IF($F$1="Phantoms",OFFSET(Phantoms!$L$2,ROW(F4),16),IF($F$1="Gators",OFFSET(Gators!$L$2,ROW(F4),16),IF($F$1="Knights",OFFSET(Knights!$L$2,ROW(F4),16),IF($F$1="Hornets",OFFSET(Hornets!$L$2,ROW(F4),16),IF($F$1="Guardians",OFFSET(Wolves!$L$2,ROW(F4),16),IF($F$1="Reds",OFFSET(Comets!$L$2,ROW(F4),16)))))))))</f>
        <v>0</v>
      </c>
      <c r="V8" s="143">
        <f ca="1">IF($F$1="Drillers",OFFSET(Drillers!$L$2,ROW($F4),17),IF($F$1="Bulls",OFFSET(Bulls!$L$2,ROW($F4),17),IF($F$1="Phantoms",OFFSET(Phantoms!$L$2,ROW($F4),17),IF($F$1="Gators",OFFSET(Gators!$L$2,ROW($F4),17),IF($F$1="Knights",OFFSET(Knights!$L$2,ROW($F4),17),IF($F$1="Hornets",OFFSET(Hornets!$L$2,ROW($F4),17),IF($F$1="Guardians",OFFSET(Wolves!$L$2,ROW($F4),17),IF($F$1="Reds",OFFSET(Comets!$L$2,ROW($F4),17)))))))))</f>
        <v>4</v>
      </c>
      <c r="AD8" s="77">
        <v>4</v>
      </c>
      <c r="AE8" s="135" t="str">
        <f ca="1">IF($AE$1="Drillers",OFFSET(Drillers!$L$2,ROW($AE4),1),IF($AE$1="Bulls",OFFSET(Bulls!$L$2,ROW($AE4),1),IF($AE$1="Phantoms",OFFSET(Phantoms!$L$2,ROW($AE4),1),IF($AE$1="Gators",OFFSET(Gators!$L$2,ROW($AE4),1),IF($AE$1="Knights",OFFSET(Knights!$L$2,ROW($AE4),1),IF($AE$1="Hornets",OFFSET(Hornets!$L$2,ROW($AE4),1),IF($AE$1="Wolves",OFFSET(Wolves!$L$2,ROW($AE4),1),IF(AE$1="Comets",OFFSET(Comets!$L$2,ROW($AE4),1)))))))))</f>
        <v>Rhodes</v>
      </c>
      <c r="AF8" s="135" t="str">
        <f ca="1">IF($AE$1="Drillers",OFFSET(Drillers!$L$2,ROW($AF4),2),IF($AE$1="Bulls",OFFSET(Bulls!$L$2,ROW($AF4),2),IF($AE$1="Phantoms",OFFSET(Phantoms!$L$2,ROW($AF4),2),IF($AE$1="Gators",OFFSET(Gators!$L$2,ROW($AF4),2),IF($AE$1="Knights",OFFSET(Knights!$L$2,ROW($AF4),2),IF($AE$1="Hornets",OFFSET(Hornets!$L$2,ROW($AF4),2),IF($AE$1="Wolves",OFFSET(Wolves!$L$2,ROW($AF4),2),IF($AE$1="Comets",OFFSET(Comets!$L$2,ROW($AF4),2)))))))))</f>
        <v>John</v>
      </c>
      <c r="AG8" s="60" t="str">
        <f ca="1">IF($AE$1="Drillers",OFFSET(Drillers!$L$2,ROW($AE4),3),IF($AE$1="Bulls",OFFSET(Bulls!$L$2,ROW($AE4),3),IF($AE$1="Phantoms",OFFSET(Phantoms!$L$2,ROW($AE4),3),IF($AE$1="Gators",OFFSET(Gators!$L$2,ROW($AE4),3),IF($AE$1="Knights",OFFSET(Knights!$L$2,ROW($AE4),3),IF($AE$1="Hornets",OFFSET(Hornets!$L$2,ROW($AE4),3),IF($AE$1="Wolves",OFFSET(Wolves!$L$2,ROW($AE4),3),IF($AE$1="Comets",OFFSET(Comets!$L$2,ROW($AE4),3)))))))))</f>
        <v>R</v>
      </c>
      <c r="AH8" s="60" t="str">
        <f ca="1">IF($AE$1="Drillers",OFFSET(Drillers!$L$2,ROW($AE4),4),IF($AE$1="Bulls",OFFSET(Bulls!$L$2,ROW($AE4),4),IF($AE$1="Phantoms",OFFSET(Phantoms!$L$2,ROW($AE4),4),IF($AE$1="Gators",OFFSET(Gators!$L$2,ROW($AE4),4),IF($AE$1="Knights",OFFSET(Knights!$L$2,ROW($AE4),4),IF($AE$1="Hornets",OFFSET(Hornets!$L$2,ROW($AE4),4),IF($AE$1="Wolves",OFFSET(Wolves!$L$2,ROW($AE4),4),IF($AE$1="Comets",OFFSET(Comets!$L$2,ROW($AE4),4)))))))))</f>
        <v>3B</v>
      </c>
      <c r="AI8" s="60">
        <f ca="1">IF($AE$1="Drillers",OFFSET(Drillers!$L$2,ROW($AE4),5),IF($AE$1="Bulls",OFFSET(Bulls!$L$2,ROW($AE4),5),IF($AE$1="Phantoms",OFFSET(Phantoms!$L$2,ROW($AE4),5),IF($AE$1="Gators",OFFSET(Gators!$L$2,ROW($AE4),5),IF($AE$1="Knights",OFFSET(Knights!$L$2,ROW($AE4),5),IF($AE$1="Hornets",OFFSET(Hornets!$L$2,ROW($AE4),5),IF($AE$1="Wolves",OFFSET(Wolves!$L$2,ROW($AE4),5),IF($AE$1="Comets",OFFSET(Comets!$L$2,ROW($AE4),5)))))))))</f>
        <v>3</v>
      </c>
      <c r="AJ8" s="60">
        <f ca="1">IF($AE$1="Drillers",OFFSET(Drillers!$L$2,ROW($AE4),6),IF($AE$1="Bulls",OFFSET(Bulls!$L$2,ROW($AE4),6),IF($AE$1="Phantoms",OFFSET(Phantoms!$L$2,ROW($AE4),6),IF($AE$1="Gators",OFFSET(Gators!$L$2,ROW($AE4),6),IF($AE$1="Knights",OFFSET(Knights!$L$2,ROW($AE4),6),IF($AE$1="Hornets",OFFSET(Hornets!$L$2,ROW($AE4),6),IF($AE$1="Wolves",OFFSET(Wolves!$L$2,ROW($AE4),6),IF($AE$1="Comets",OFFSET(Comets!$L$2,ROW($AE4),6)))))))))</f>
        <v>4</v>
      </c>
      <c r="AK8" s="60">
        <f ca="1">IF($AE$1="Drillers",OFFSET(Drillers!$L$2,ROW($AE4),7),IF($AE$1="Bulls",OFFSET(Bulls!$L$2,ROW($AE4),7),IF($AE$1="Phantoms",OFFSET(Phantoms!$L$2,ROW($AE4),7),IF($AE$1="Gators",OFFSET(Gators!$L$2,ROW($AE4),7),IF($AE$1="Knights",OFFSET(Knights!$L$2,ROW($AE4),7),IF($AE$1="Hornets",OFFSET(Hornets!$L$2,ROW($AE4),7),IF($AE$1="Wolves",OFFSET(Wolves!$L$2,ROW($AE4),7),IF($AE$1="Comets",OFFSET(Comets!$L$2,ROW($AE4),7)))))))))</f>
        <v>1</v>
      </c>
      <c r="AL8" s="60">
        <f ca="1">IF($AE$1="Drillers",OFFSET(Drillers!$L$2,ROW($AE4),8),IF($AE$1="Bulls",OFFSET(Bulls!$L$2,ROW($AE4),8),IF($AE$1="Phantoms",OFFSET(Phantoms!$L$2,ROW($AE4),8),IF($AE$1="Gators",OFFSET(Gators!$L$2,ROW($AE4),8),IF($AE$1="Knights",OFFSET(Knights!$L$2,ROW($AE4),8),IF($AE$1="Hornets",OFFSET(Hornets!$L$2,ROW($AE4),8),IF($AE$1="Wolves",OFFSET(Wolves!$L$2,ROW($AE4),8),IF($AE$1="Comets",OFFSET(Comets!$L$2,ROW($AE4),8)))))))))</f>
        <v>1</v>
      </c>
      <c r="AM8" s="60">
        <f ca="1">IF($AE$1="Drillers",OFFSET(Drillers!$L$2,ROW($AE4),9),IF($AE$1="Bulls",OFFSET(Bulls!$L$2,ROW($AE4),9),IF($AE$1="Phantoms",OFFSET(Phantoms!$L$2,ROW($AE4),9),IF($AE$1="Gators",OFFSET(Gators!$L$2,ROW($AE4),9),IF($AE$1="Knights",OFFSET(Knights!$L$2,ROW($AE4),9),IF($AE$1="Hornets",OFFSET(Hornets!$L$2,ROW($AE4),9),IF($AE$1="Wolves",OFFSET(Wolves!$L$2,ROW($AE4),9),IF($AE$1="Comets",OFFSET(Comets!$L$2,ROW($AE4),9)))))))))</f>
        <v>2</v>
      </c>
      <c r="AN8" s="60">
        <f ca="1">IF($AE$1="Drillers",OFFSET(Drillers!$L$2,ROW($AE4),10),IF($AE$1="Bulls",OFFSET(Bulls!$L$2,ROW($AE4),10),IF($AE$1="Phantoms",OFFSET(Phantoms!$L$2,ROW($AE4),10),IF($AE$1="Gators",OFFSET(Gators!$L$2,ROW($AE4),10),IF($AE$1="Knights",OFFSET(Knights!$L$2,ROW($AE4),10),IF($AE$1="Hornets",OFFSET(Hornets!$L$2,ROW($AE4),10),IF($AE$1="Wolves",OFFSET(Wolves!$L$2,ROW($AE4),10),IF($AE$1="Comets",OFFSET(Comets!$L$2,ROW($AE4),10)))))))))</f>
        <v>2</v>
      </c>
      <c r="AO8" s="60">
        <f ca="1">IF($AE$1="Drillers",OFFSET(Drillers!$L$2,ROW($AE4),11),IF($AE$1="Bulls",OFFSET(Bulls!$L$2,ROW($AE4),11),IF($AE$1="Phantoms",OFFSET(Phantoms!$L$2,ROW($AE4),11),IF($AE$1="Gators",OFFSET(Gators!$L$2,ROW($AE4),11),IF($AE$1="Knights",OFFSET(Knights!$L$2,ROW($AE4),11),IF($AE$1="Hornets",OFFSET(Hornets!$L$2,ROW($AE4),11),IF($AE$1="Wolves",OFFSET(Wolves!$L$2,ROW($AE4),11),IF($AE$1="Comets",OFFSET(Comets!$L$2,ROW($AE4),11)))))))))</f>
        <v>2</v>
      </c>
      <c r="AP8" s="60" t="str">
        <f ca="1">IF($AE$1="Drillers",OFFSET(Drillers!$L$2,ROW($AE4),12),IF($AE$1="Bulls",OFFSET(Bulls!$L$2,ROW($AE4),12),IF($AE$1="Phantoms",OFFSET(Phantoms!$L$2,ROW($AE4),12),IF($AE$1="Gators",OFFSET(Gators!$L$2,ROW($AE4),12),IF($AE$1="Knights",OFFSET(Knights!$L$2,ROW($AE4),12),IF($AE$1="Hornets",OFFSET(Hornets!$L$2,ROW($AE4),12),IF($AE$1="Wolves",OFFSET(Wolves!$L$2,ROW($AE4),12),IF($AE$1="Comets",OFFSET(Comets!$L$2,ROW($AE4),12)))))))))</f>
        <v>1B</v>
      </c>
      <c r="AQ8" s="60">
        <f ca="1">IF($AE$1="Drillers",OFFSET(Drillers!$L$2,ROW($AE4),13),IF($AE$1="Bulls",OFFSET(Bulls!$L$2,ROW($AE4),13),IF($AE$1="Phantoms",OFFSET(Phantoms!$L$2,ROW($AE4),13),IF($AE$1="Gators",OFFSET(Gators!$L$2,ROW($AE4),13),IF($AE$1="Knights",OFFSET(Knights!$L$2,ROW($AE4),13),IF($AE$1="Hornets",OFFSET(Hornets!$L$2,ROW($AE4),13),IF($AE$1="Wolves",OFFSET(Wolves!$L$2,ROW($AE4),13),IF($AE$1="Comets",OFFSET(Comets!$L$2,ROW($AE4),13)))))))))</f>
        <v>0</v>
      </c>
      <c r="AR8" s="60">
        <f ca="1">IF($AE$1="Drillers",OFFSET(Drillers!$L$2,ROW($AE4),14),IF($AE$1="Bulls",OFFSET(Bulls!$L$2,ROW($AE4),14),IF($AE$1="Phantoms",OFFSET(Phantoms!$L$2,ROW($AE4),14),IF($AE$1="Gators",OFFSET(Gators!$L$2,ROW($AE4),14),IF($AE$1="Knights",OFFSET(Knights!$L$2,ROW($AE4),14),IF($AE$1="Hornets",OFFSET(Hornets!$L$2,ROW($AE4),14),IF($AE$1="Wolves",OFFSET(Wolves!$L$2,ROW($AE4),14),IF($AE$1="Comets",OFFSET(Comets!$L$2,ROW($AE4),14)))))))))</f>
        <v>1</v>
      </c>
      <c r="AS8" s="60">
        <f ca="1">IF(AE$1="Drillers",OFFSET(Drillers!$L$2,ROW(AE4),15),IF(AE$1="Bulls",OFFSET(Bulls!$L$2,ROW(AE4),15),IF(AE$1="Phantoms",OFFSET(Phantoms!$L$2,ROW(AE4),15),IF(AE$1="Gators",OFFSET(Gators!$L$2,ROW(AE4),15),IF(AE$1="Knights",OFFSET(Knights!$L$2,ROW(AE4),15),IF(AE$1="Hornets",OFFSET(Hornets!$L$2,ROW(AE4),15),IF(AE$1="Wolves",OFFSET(Wolves!$L$2,ROW(AE4),15),IF(AE$1="Comets",OFFSET(Comets!$L$2,ROW(AE4),15)))))))))</f>
        <v>0</v>
      </c>
      <c r="AT8" s="60">
        <f ca="1">IF($AE$1="Drillers",OFFSET(Drillers!$L$2,ROW(AE4),16),IF($AE$1="Bulls",OFFSET(Bulls!$L$2,ROW(AE4),16),IF($AE$1="Phantoms",OFFSET(Phantoms!$L$2,ROW(AE4),16),IF($AE$1="Gators",OFFSET(Gators!$L$2,ROW(AE4),16),IF($AE$1="Knights",OFFSET(Knights!$L$2,ROW(AE4),16),IF($AE$1="Hornets",OFFSET(Hornets!$L$2,ROW(AE4),16),IF($AE$1="Wolves",OFFSET(Wolves!$L$2,ROW(AE4),16),IF($AE$1="Comets",OFFSET(Comets!$L$2,ROW(AE4),16)))))))))</f>
        <v>0</v>
      </c>
      <c r="AU8" s="132">
        <f ca="1">IF($AE$1="Drillers",OFFSET(Drillers!$L$2,ROW($AE4),17),IF($AE$1="Bulls",OFFSET(Bulls!$L$2,ROW($AE4),17),IF($AE$1="Phantoms",OFFSET(Phantoms!$L$2,ROW($AE4),17),IF($AE$1="Gators",OFFSET(Gators!$L$2,ROW($AE4),17),IF($AE$1="Knights",OFFSET(Knights!$L$2,ROW($AE4),17),IF($AE$1="Hornets",OFFSET(Hornets!$L$2,ROW($AE4),17),IF($AE$1="Wolves",OFFSET(Wolves!$L$2,ROW($AE4),17),IF($AE$1="Comets",OFFSET(Comets!$L$2,ROW($AE4),17)))))))))</f>
        <v>5</v>
      </c>
      <c r="AV8" s="132"/>
      <c r="AW8" s="132"/>
      <c r="AX8" s="132"/>
      <c r="BA8" s="61">
        <v>6</v>
      </c>
      <c r="BB8" s="61" t="s">
        <v>366</v>
      </c>
      <c r="BD8" s="63"/>
      <c r="BE8" s="63"/>
      <c r="BG8" s="63"/>
      <c r="BH8" s="63"/>
      <c r="BN8" s="129"/>
      <c r="BO8" s="128"/>
      <c r="BU8" s="61">
        <v>8</v>
      </c>
    </row>
    <row r="9" spans="2:73" x14ac:dyDescent="0.35">
      <c r="E9" s="77">
        <v>5</v>
      </c>
      <c r="F9" s="12" t="str">
        <f ca="1">IF($F$1="Drillers",OFFSET(Drillers!$L$2,ROW($F5),1),IF($F$1="Bulls",OFFSET(Bulls!$L$2,ROW($F5),1),IF($F$1="Phantoms",OFFSET(Phantoms!$L$2,ROW($F5),1),IF($F$1="Gators",OFFSET(Gators!$L$2,ROW($F5),1),IF($F$1="Knights",OFFSET(Knights!$L$2,ROW($F5),1),IF($F$1="Hornets",OFFSET(Hornets!$L$2,ROW($F5),1),IF($F$1="Reds",OFFSET(Comets!$L$2,ROW($F5),1),IF($F$1="Guardians",OFFSET(Wolves!$L$2,ROW($F5),1)))))))))</f>
        <v>Moran</v>
      </c>
      <c r="G9" s="134" t="str">
        <f ca="1">IF($F$1="Drillers",OFFSET(Drillers!$L$2,ROW($F5),2),IF($F$1="Bulls",OFFSET(Bulls!$L$2,ROW($F5),2),IF($F$1="Phantoms",OFFSET(Phantoms!$L$2,ROW($F5),2),IF($F$1="Gators",OFFSET(Gators!$L$2,ROW($F5),2),IF($F$1="Knights",OFFSET(Knights!$L$2,ROW($F5),2),IF($F$1="Hornets",OFFSET(Hornets!$L$2,ROW($F5),2),IF($F$1="Reds",OFFSET(Comets!$L$2,ROW($F5),2),IF($F$1="Guardians",OFFSET(Wolves!$L$2,ROW($F5),2)))))))))</f>
        <v>Octavio</v>
      </c>
      <c r="H9" s="60" t="str">
        <f ca="1">IF($F$1="Drillers",OFFSET(Drillers!$L$2,ROW($F5),3),IF($F$1="Bulls",OFFSET(Bulls!$L$2,ROW($F5),3),IF($F$1="Phantoms",OFFSET(Phantoms!$L$2,ROW($F5),3),IF($F$1="Gators",OFFSET(Gators!$L$2,ROW($F5),3),IF($F$1="Knights",OFFSET(Knights!$L$2,ROW($F5),3),IF($F$1="Hornets",OFFSET(Hornets!$L$2,ROW($F5),3),IF($F$1="Guardians",OFFSET(Wolves!$L$2,ROW($F5),3),IF($F$1="Reds",OFFSET(Comets!$L$2,ROW($F5),3)))))))))</f>
        <v>R</v>
      </c>
      <c r="I9" s="60" t="str">
        <f ca="1">IF($F$1="Drillers",OFFSET(Drillers!$L$2,ROW($F5),4),IF($F$1="Bulls",OFFSET(Bulls!$L$2,ROW($F5),4),IF($F$1="Phantoms",OFFSET(Phantoms!$L$2,ROW($F5),4),IF($F$1="Gators",OFFSET(Gators!$L$2,ROW($F5),4),IF($F$1="Knights",OFFSET(Knights!$L$2,ROW($F5),4),IF($F$1="Hornets",OFFSET(Hornets!$L$2,ROW($F5),4),IF($F$1="Guardians",OFFSET(Wolves!$L$2,ROW($F5),4),IF($F$1="Reds",OFFSET(Comets!$L$2,ROW($F5),4)))))))))</f>
        <v>C</v>
      </c>
      <c r="J9" s="60">
        <f ca="1">IF($F$1="Drillers",OFFSET(Drillers!$L$2,ROW($F5),5),IF($F$1="Bulls",OFFSET(Bulls!$L$2,ROW($F5),5),IF($F$1="Phantoms",OFFSET(Phantoms!$L$2,ROW($F5),5),IF($F$1="Gators",OFFSET(Gators!$L$2,ROW($F5),5),IF($F$1="Knights",OFFSET(Knights!$L$2,ROW($F5),5),IF($F$1="Hornets",OFFSET(Hornets!$L$2,ROW($F5),5),IF($F$1="Guardians",OFFSET(Wolves!$L$2,ROW($F5),5),IF($F$1="Reds",OFFSET(Comets!$L$2,ROW($F5),5)))))))))</f>
        <v>3</v>
      </c>
      <c r="K9" s="60">
        <f ca="1">IF($F$1="Drillers",OFFSET(Drillers!$L$2,ROW($F5),6),IF($F$1="Bulls",OFFSET(Bulls!$L$2,ROW($F5),6),IF($F$1="Phantoms",OFFSET(Phantoms!$L$2,ROW($F5),6),IF($F$1="Gators",OFFSET(Gators!$L$2,ROW($F5),6),IF($F$1="Knights",OFFSET(Knights!$L$2,ROW($F5),6),IF($F$1="Hornets",OFFSET(Hornets!$L$2,ROW($F5),6),IF($F$1="Guardians",OFFSET(Wolves!$L$2,ROW($F5),6),IF($F$1="Reds",OFFSET(Comets!$L$2,ROW($F5),6)))))))))</f>
        <v>2</v>
      </c>
      <c r="L9" s="60">
        <f ca="1">IF($F$1="Drillers",OFFSET(Drillers!$L$2,ROW(F5),7),IF($F$1="Bulls",OFFSET(Bulls!$L$2,ROW(F5),7),IF($F$1="Phantoms",OFFSET(Phantoms!$L$2,ROW(F5),7),IF($F$1="Gators",OFFSET(Gators!$L$2,ROW(F5),7),IF($F$1="Knights",OFFSET(Knights!$L$2,ROW(F5),7),IF($F$1="Hornets",OFFSET(Hornets!$L$2,ROW(F5),7),IF($F$1="Guardians",OFFSET(Wolves!$L$2,ROW(F5),7),IF($F$1="Reds",OFFSET(Comets!$L$2,ROW(F5),7),))))))))</f>
        <v>2</v>
      </c>
      <c r="M9" s="60">
        <f ca="1">IF($F$1="Drillers",OFFSET(Drillers!$L$2,ROW(F5),8),IF($F$1="Bulls",OFFSET(Bulls!$L$2,ROW(F5),8),IF($F$1="Phantoms",OFFSET(Phantoms!$L$2,ROW(F5),8),IF($F$1="Gators",OFFSET(Gators!$L$2,ROW(F5),8),IF($F$1="Knights",OFFSET(Knights!$L$2,ROW(F5),8),IF($F$1="Hornets",OFFSET(Hornets!$L$2,ROW(F5),8),IF($F$1="Guardians",OFFSET(Wolves!$L$2,ROW(F5),8),IF($F$1="Reds",OFFSET(Comets!$L$2,ROW(F5),8)))))))))</f>
        <v>2</v>
      </c>
      <c r="N9" s="60">
        <f ca="1">IF($F$1="Drillers",OFFSET(Drillers!$L$2,ROW($F5),9),IF($F$1="Bulls",OFFSET(Bulls!$L$2,ROW($F5),9),IF($F$1="Phantoms",OFFSET(Phantoms!$L$2,ROW($F5),9),IF($F$1="Gators",OFFSET(Gators!$L$2,ROW($F5),9),IF($F$1="Knights",OFFSET(Knights!$L$2,ROW($F5),9),IF($F$1="Hornets",OFFSET(Hornets!$L$2,ROW(F5),9),IF($F$1="Guardians",OFFSET(Wolves!$L$2,ROW($F5),9),IF($F$1="Reds",OFFSET(Comets!$L$2,ROW($F5),9)))))))))</f>
        <v>2</v>
      </c>
      <c r="O9" s="60">
        <f ca="1">IF($F$1="Drillers",OFFSET(Drillers!$L$2,ROW(F5),10),IF($F$1="Bulls",OFFSET(Bulls!$L$2,ROW(F5),10),IF($F$1="Phantoms",OFFSET(Phantoms!$L$2,ROW(F5),10),IF($F$1="Gators",OFFSET(Gators!$L$2,ROW(F5),10),IF($F$1="Knights",OFFSET(Knights!$L$2,ROW(F5),10),IF($F$1="Hornets",OFFSET(Hornets!$L$2,ROW(F5),10),IF($F$1="Guardians",OFFSET(Wolves!$L$2,ROW(F5),10),IF($F$1="Reds",OFFSET(Comets!$L$2,ROW(F5),10)))))))))</f>
        <v>5</v>
      </c>
      <c r="P9" s="60">
        <f ca="1">IF($F$1="Drillers",OFFSET(Drillers!$L$2,ROW(F5),11),IF($F$1="Bulls",OFFSET(Bulls!$L$2,ROW(F5),11),IF($F$1="Phantoms",OFFSET(Phantoms!$L$2,ROW(F5),11),IF($F$1="Gators",OFFSET(Gators!$L$2,ROW(F5),11),IF($F$1="Knights",OFFSET(Knights!$L$2,ROW(F5),11),IF($F$1="Hornets",OFFSET(Hornets!$L$2,ROW(F5),11),IF($F$1="Guardians",OFFSET(Wolves!$L$2,ROW(F5),11),IF($F$1="Drillers",OFFSET(Drillers!$L$2,ROW(F5),11),IF($F$1="Reds",OFFSET(Comets!$L$2,ROW(F5),11))))))))))</f>
        <v>3</v>
      </c>
      <c r="Q9" s="60" t="str">
        <f ca="1">IF($F$1="Drillers",OFFSET(Drillers!$L$2,ROW(F5),12),IF($F$1="Bulls",OFFSET(Bulls!$L$2,ROW(F5),12),IF($F$1="Phantoms",OFFSET(Phantoms!$L$2,ROW(F5),12),IF($F$1="Gators",OFFSET(Gators!$L$2,ROW(F5),12),IF($F$1="Knights",OFFSET(Knights!$L$2,ROW(F5),12),IF($F$1="Hornets",OFFSET(Hornets!$L$2,ROW(F5),12),IF($F$1="Guardians",OFFSET(Wolves!$L$2,ROW(F5),12),IF($F$1="Reds",OFFSET(Comets!$L$2,ROW(F5),12),))))))))</f>
        <v>3B</v>
      </c>
      <c r="R9" s="60" t="str">
        <f ca="1">IF($F$1="Drillers",OFFSET(Drillers!$L$2,ROW(F5),13),IF($F$1="Bulls",OFFSET(Bulls!$L$2,ROW(F5),13),IF($F$1="Phantoms",OFFSET(Phantoms!$L$2,ROW(F5),13),IF($F$1="Gators",OFFSET(Gators!$L$2,ROW(F5),13),IF($F$1="Knights",OFFSET(Knights!$L$2,ROW(F5),13),IF($F$1="Hornets",OFFSET(Hornets!$L$2,ROW(F5),13),IF($F$1="Guardians",OFFSET(Wolves!$L$2,ROW(F5),13),IF($F$1="Reds",OFFSET(Comets!$L$2,ROW(F5),13),))))))))</f>
        <v>1B</v>
      </c>
      <c r="S9" s="60">
        <f ca="1">IF($F$1="Drillers",OFFSET(Drillers!$L$2,ROW(F5),14),IF($F$1="Bulls",OFFSET(Bulls!$L$2,ROW(F5),14),IF($F$1="Phantoms",OFFSET(Phantoms!$L$2,ROW(F5),14),IF($F$1="Gators",OFFSET(Gators!$L$2,ROW(F5),14),IF($F$1="Knights",OFFSET(Knights!$L$2,ROW(F5),14),IF($F$1="Hornets",OFFSET(Hornets!$L$2,ROW(F5),14),IF($F$1="Guardians",OFFSET(Wolves!$L$2,ROW(F5),14,),IF($F$1="Reds",OFFSET(Comets!$L$2,ROW(F5),14)))))))))</f>
        <v>2</v>
      </c>
      <c r="T9" s="60">
        <f ca="1">IF($F$1="Drillers",OFFSET(Drillers!$L$2,ROW(F5),15),IF($F$1="Bulls",OFFSET(Bulls!$L$2,ROW(F5),15),IF($F$1="Phantoms",OFFSET(Phantoms!$L$2,ROW(F5),15),IF($F$1="Gators",OFFSET(Gators!$L$2,ROW(F5),15),IF($F$1="Knights",OFFSET(Knights!$L$2,ROW(F5),15),IF($F$1="Hornets",OFFSET(Hornets!$L$2,ROW(F5),15),IF($F$1="Guardians",OFFSET(Wolves!$L$2,ROW(F5),15),IF($F$1="Reds",OFFSET(Comets!$L$2,ROW(F5),15)))))))))</f>
        <v>0</v>
      </c>
      <c r="U9" s="60">
        <f ca="1">IF($F$1="Drillers",OFFSET(Drillers!$L$2,ROW(F5),16),IF($F$1="Bulls",OFFSET(Bulls!$L$2,ROW(F5),16),IF($F$1="Phantoms",OFFSET(Phantoms!$L$2,ROW(F5),16),IF($F$1="Gators",OFFSET(Gators!$L$2,ROW(F5),16),IF($F$1="Knights",OFFSET(Knights!$L$2,ROW(F5),16),IF($F$1="Hornets",OFFSET(Hornets!$L$2,ROW(F5),16),IF($F$1="Guardians",OFFSET(Wolves!$L$2,ROW(F5),16),IF($F$1="Reds",OFFSET(Comets!$L$2,ROW(F5),16)))))))))</f>
        <v>0</v>
      </c>
      <c r="V9" s="143">
        <f ca="1">IF($F$1="Drillers",OFFSET(Drillers!$L$2,ROW($F5),17),IF($F$1="Bulls",OFFSET(Bulls!$L$2,ROW($F5),17),IF($F$1="Phantoms",OFFSET(Phantoms!$L$2,ROW($F5),17),IF($F$1="Gators",OFFSET(Gators!$L$2,ROW($F5),17),IF($F$1="Knights",OFFSET(Knights!$L$2,ROW($F5),17),IF($F$1="Hornets",OFFSET(Hornets!$L$2,ROW($F5),17),IF($F$1="Guardians",OFFSET(Wolves!$L$2,ROW($F5),17),IF($F$1="Reds",OFFSET(Comets!$L$2,ROW($F5),17)))))))))</f>
        <v>3</v>
      </c>
      <c r="AD9" s="77">
        <v>5</v>
      </c>
      <c r="AE9" s="135" t="str">
        <f ca="1">IF($AE$1="Drillers",OFFSET(Drillers!$L$2,ROW($AE5),1),IF($AE$1="Bulls",OFFSET(Bulls!$L$2,ROW($AE5),1),IF($AE$1="Phantoms",OFFSET(Phantoms!$L$2,ROW($AE5),1),IF($AE$1="Gators",OFFSET(Gators!$L$2,ROW($AE5),1),IF($AE$1="Knights",OFFSET(Knights!$L$2,ROW($AE5),1),IF($AE$1="Hornets",OFFSET(Hornets!$L$2,ROW($AE5),1),IF($AE$1="Wolves",OFFSET(Wolves!$L$2,ROW($AE5),1),IF(AE$1="Comets",OFFSET(Comets!$L$2,ROW($AE5),1)))))))))</f>
        <v>Shelton</v>
      </c>
      <c r="AF9" s="135" t="str">
        <f ca="1">IF($AE$1="Drillers",OFFSET(Drillers!$L$2,ROW($AF5),2),IF($AE$1="Bulls",OFFSET(Bulls!$L$2,ROW($AF5),2),IF($AE$1="Phantoms",OFFSET(Phantoms!$L$2,ROW($AF5),2),IF($AE$1="Gators",OFFSET(Gators!$L$2,ROW($AF5),2),IF($AE$1="Knights",OFFSET(Knights!$L$2,ROW($AF5),2),IF($AE$1="Hornets",OFFSET(Hornets!$L$2,ROW($AF5),2),IF($AE$1="Wolves",OFFSET(Wolves!$L$2,ROW($AF5),2),IF($AE$1="Comets",OFFSET(Comets!$L$2,ROW($AF5),2)))))))))</f>
        <v>Bill</v>
      </c>
      <c r="AG9" s="60" t="str">
        <f ca="1">IF($AE$1="Drillers",OFFSET(Drillers!$L$2,ROW($AE5),3),IF($AE$1="Bulls",OFFSET(Bulls!$L$2,ROW($AE5),3),IF($AE$1="Phantoms",OFFSET(Phantoms!$L$2,ROW($AE5),3),IF($AE$1="Gators",OFFSET(Gators!$L$2,ROW($AE5),3),IF($AE$1="Knights",OFFSET(Knights!$L$2,ROW($AE5),3),IF($AE$1="Hornets",OFFSET(Hornets!$L$2,ROW($AE5),3),IF($AE$1="Wolves",OFFSET(Wolves!$L$2,ROW($AE5),3),IF($AE$1="Comets",OFFSET(Comets!$L$2,ROW($AE5),3)))))))))</f>
        <v>B</v>
      </c>
      <c r="AH9" s="60" t="str">
        <f ca="1">IF($AE$1="Drillers",OFFSET(Drillers!$L$2,ROW($AE5),4),IF($AE$1="Bulls",OFFSET(Bulls!$L$2,ROW($AE5),4),IF($AE$1="Phantoms",OFFSET(Phantoms!$L$2,ROW($AE5),4),IF($AE$1="Gators",OFFSET(Gators!$L$2,ROW($AE5),4),IF($AE$1="Knights",OFFSET(Knights!$L$2,ROW($AE5),4),IF($AE$1="Hornets",OFFSET(Hornets!$L$2,ROW($AE5),4),IF($AE$1="Wolves",OFFSET(Wolves!$L$2,ROW($AE5),4),IF($AE$1="Comets",OFFSET(Comets!$L$2,ROW($AE5),4)))))))))</f>
        <v>1B</v>
      </c>
      <c r="AI9" s="60">
        <f ca="1">IF($AE$1="Drillers",OFFSET(Drillers!$L$2,ROW($AE5),5),IF($AE$1="Bulls",OFFSET(Bulls!$L$2,ROW($AE5),5),IF($AE$1="Phantoms",OFFSET(Phantoms!$L$2,ROW($AE5),5),IF($AE$1="Gators",OFFSET(Gators!$L$2,ROW($AE5),5),IF($AE$1="Knights",OFFSET(Knights!$L$2,ROW($AE5),5),IF($AE$1="Hornets",OFFSET(Hornets!$L$2,ROW($AE5),5),IF($AE$1="Wolves",OFFSET(Wolves!$L$2,ROW($AE5),5),IF($AE$1="Comets",OFFSET(Comets!$L$2,ROW($AE5),5)))))))))</f>
        <v>2</v>
      </c>
      <c r="AJ9" s="60">
        <f ca="1">IF($AE$1="Drillers",OFFSET(Drillers!$L$2,ROW($AE5),6),IF($AE$1="Bulls",OFFSET(Bulls!$L$2,ROW($AE5),6),IF($AE$1="Phantoms",OFFSET(Phantoms!$L$2,ROW($AE5),6),IF($AE$1="Gators",OFFSET(Gators!$L$2,ROW($AE5),6),IF($AE$1="Knights",OFFSET(Knights!$L$2,ROW($AE5),6),IF($AE$1="Hornets",OFFSET(Hornets!$L$2,ROW($AE5),6),IF($AE$1="Wolves",OFFSET(Wolves!$L$2,ROW($AE5),6),IF($AE$1="Comets",OFFSET(Comets!$L$2,ROW($AE5),6)))))))))</f>
        <v>1</v>
      </c>
      <c r="AK9" s="60">
        <f ca="1">IF($AE$1="Drillers",OFFSET(Drillers!$L$2,ROW($AE5),7),IF($AE$1="Bulls",OFFSET(Bulls!$L$2,ROW($AE5),7),IF($AE$1="Phantoms",OFFSET(Phantoms!$L$2,ROW($AE5),7),IF($AE$1="Gators",OFFSET(Gators!$L$2,ROW($AE5),7),IF($AE$1="Knights",OFFSET(Knights!$L$2,ROW($AE5),7),IF($AE$1="Hornets",OFFSET(Hornets!$L$2,ROW($AE5),7),IF($AE$1="Wolves",OFFSET(Wolves!$L$2,ROW($AE5),7),IF($AE$1="Comets",OFFSET(Comets!$L$2,ROW($AE5),7)))))))))</f>
        <v>1</v>
      </c>
      <c r="AL9" s="60">
        <f ca="1">IF($AE$1="Drillers",OFFSET(Drillers!$L$2,ROW($AE5),8),IF($AE$1="Bulls",OFFSET(Bulls!$L$2,ROW($AE5),8),IF($AE$1="Phantoms",OFFSET(Phantoms!$L$2,ROW($AE5),8),IF($AE$1="Gators",OFFSET(Gators!$L$2,ROW($AE5),8),IF($AE$1="Knights",OFFSET(Knights!$L$2,ROW($AE5),8),IF($AE$1="Hornets",OFFSET(Hornets!$L$2,ROW($AE5),8),IF($AE$1="Wolves",OFFSET(Wolves!$L$2,ROW($AE5),8),IF($AE$1="Comets",OFFSET(Comets!$L$2,ROW($AE5),8)))))))))</f>
        <v>2</v>
      </c>
      <c r="AM9" s="60">
        <f ca="1">IF($AE$1="Drillers",OFFSET(Drillers!$L$2,ROW($AE5),9),IF($AE$1="Bulls",OFFSET(Bulls!$L$2,ROW($AE5),9),IF($AE$1="Phantoms",OFFSET(Phantoms!$L$2,ROW($AE5),9),IF($AE$1="Gators",OFFSET(Gators!$L$2,ROW($AE5),9),IF($AE$1="Knights",OFFSET(Knights!$L$2,ROW($AE5),9),IF($AE$1="Hornets",OFFSET(Hornets!$L$2,ROW($AE5),9),IF($AE$1="Wolves",OFFSET(Wolves!$L$2,ROW($AE5),9),IF($AE$1="Comets",OFFSET(Comets!$L$2,ROW($AE5),9)))))))))</f>
        <v>2</v>
      </c>
      <c r="AN9" s="60">
        <f ca="1">IF($AE$1="Drillers",OFFSET(Drillers!$L$2,ROW($AE5),10),IF($AE$1="Bulls",OFFSET(Bulls!$L$2,ROW($AE5),10),IF($AE$1="Phantoms",OFFSET(Phantoms!$L$2,ROW($AE5),10),IF($AE$1="Gators",OFFSET(Gators!$L$2,ROW($AE5),10),IF($AE$1="Knights",OFFSET(Knights!$L$2,ROW($AE5),10),IF($AE$1="Hornets",OFFSET(Hornets!$L$2,ROW($AE5),10),IF($AE$1="Wolves",OFFSET(Wolves!$L$2,ROW($AE5),10),IF($AE$1="Comets",OFFSET(Comets!$L$2,ROW($AE5),10)))))))))</f>
        <v>3</v>
      </c>
      <c r="AO9" s="60">
        <f ca="1">IF($AE$1="Drillers",OFFSET(Drillers!$L$2,ROW($AE5),11),IF($AE$1="Bulls",OFFSET(Bulls!$L$2,ROW($AE5),11),IF($AE$1="Phantoms",OFFSET(Phantoms!$L$2,ROW($AE5),11),IF($AE$1="Gators",OFFSET(Gators!$L$2,ROW($AE5),11),IF($AE$1="Knights",OFFSET(Knights!$L$2,ROW($AE5),11),IF($AE$1="Hornets",OFFSET(Hornets!$L$2,ROW($AE5),11),IF($AE$1="Wolves",OFFSET(Wolves!$L$2,ROW($AE5),11),IF($AE$1="Comets",OFFSET(Comets!$L$2,ROW($AE5),11)))))))))</f>
        <v>2</v>
      </c>
      <c r="AP9" s="60" t="str">
        <f ca="1">IF($AE$1="Drillers",OFFSET(Drillers!$L$2,ROW($AE5),12),IF($AE$1="Bulls",OFFSET(Bulls!$L$2,ROW($AE5),12),IF($AE$1="Phantoms",OFFSET(Phantoms!$L$2,ROW($AE5),12),IF($AE$1="Gators",OFFSET(Gators!$L$2,ROW($AE5),12),IF($AE$1="Knights",OFFSET(Knights!$L$2,ROW($AE5),12),IF($AE$1="Hornets",OFFSET(Hornets!$L$2,ROW($AE5),12),IF($AE$1="Wolves",OFFSET(Wolves!$L$2,ROW($AE5),12),IF($AE$1="Comets",OFFSET(Comets!$L$2,ROW($AE5),12)))))))))</f>
        <v>3B</v>
      </c>
      <c r="AQ9" s="60">
        <f ca="1">IF($AE$1="Drillers",OFFSET(Drillers!$L$2,ROW($AE5),13),IF($AE$1="Bulls",OFFSET(Bulls!$L$2,ROW($AE5),13),IF($AE$1="Phantoms",OFFSET(Phantoms!$L$2,ROW($AE5),13),IF($AE$1="Gators",OFFSET(Gators!$L$2,ROW($AE5),13),IF($AE$1="Knights",OFFSET(Knights!$L$2,ROW($AE5),13),IF($AE$1="Hornets",OFFSET(Hornets!$L$2,ROW($AE5),13),IF($AE$1="Wolves",OFFSET(Wolves!$L$2,ROW($AE5),13),IF($AE$1="Comets",OFFSET(Comets!$L$2,ROW($AE5),13)))))))))</f>
        <v>0</v>
      </c>
      <c r="AR9" s="60">
        <f ca="1">IF($AE$1="Drillers",OFFSET(Drillers!$L$2,ROW($AE5),14),IF($AE$1="Bulls",OFFSET(Bulls!$L$2,ROW($AE5),14),IF($AE$1="Phantoms",OFFSET(Phantoms!$L$2,ROW($AE5),14),IF($AE$1="Gators",OFFSET(Gators!$L$2,ROW($AE5),14),IF($AE$1="Knights",OFFSET(Knights!$L$2,ROW($AE5),14),IF($AE$1="Hornets",OFFSET(Hornets!$L$2,ROW($AE5),14),IF($AE$1="Wolves",OFFSET(Wolves!$L$2,ROW($AE5),14),IF($AE$1="Comets",OFFSET(Comets!$L$2,ROW($AE5),14)))))))))</f>
        <v>1</v>
      </c>
      <c r="AS9" s="60">
        <f ca="1">IF(AE$1="Drillers",OFFSET(Drillers!$L$2,ROW(AE5),15),IF(AE$1="Bulls",OFFSET(Bulls!$L$2,ROW(AE5),15),IF(AE$1="Phantoms",OFFSET(Phantoms!$L$2,ROW(AE5),15),IF(AE$1="Gators",OFFSET(Gators!$L$2,ROW(AE5),15),IF(AE$1="Knights",OFFSET(Knights!$L$2,ROW(AE5),15),IF(AE$1="Hornets",OFFSET(Hornets!$L$2,ROW(AE5),15),IF(AE$1="Wolves",OFFSET(Wolves!$L$2,ROW(AE5),15),IF(AE$1="Comets",OFFSET(Comets!$L$2,ROW(AE5),15)))))))))</f>
        <v>0</v>
      </c>
      <c r="AT9" s="60">
        <f ca="1">IF($AE$1="Drillers",OFFSET(Drillers!$L$2,ROW(AE5),16),IF($AE$1="Bulls",OFFSET(Bulls!$L$2,ROW(AE5),16),IF($AE$1="Phantoms",OFFSET(Phantoms!$L$2,ROW(AE5),16),IF($AE$1="Gators",OFFSET(Gators!$L$2,ROW(AE5),16),IF($AE$1="Knights",OFFSET(Knights!$L$2,ROW(AE5),16),IF($AE$1="Hornets",OFFSET(Hornets!$L$2,ROW(AE5),16),IF($AE$1="Wolves",OFFSET(Wolves!$L$2,ROW(AE5),16),IF($AE$1="Comets",OFFSET(Comets!$L$2,ROW(AE5),16)))))))))</f>
        <v>0</v>
      </c>
      <c r="AU9" s="132">
        <f ca="1">IF($AE$1="Drillers",OFFSET(Drillers!$L$2,ROW($AE5),17),IF($AE$1="Bulls",OFFSET(Bulls!$L$2,ROW($AE5),17),IF($AE$1="Phantoms",OFFSET(Phantoms!$L$2,ROW($AE5),17),IF($AE$1="Gators",OFFSET(Gators!$L$2,ROW($AE5),17),IF($AE$1="Knights",OFFSET(Knights!$L$2,ROW($AE5),17),IF($AE$1="Hornets",OFFSET(Hornets!$L$2,ROW($AE5),17),IF($AE$1="Wolves",OFFSET(Wolves!$L$2,ROW($AE5),17),IF($AE$1="Comets",OFFSET(Comets!$L$2,ROW($AE5),17)))))))))</f>
        <v>5</v>
      </c>
      <c r="AV9" s="132"/>
      <c r="AW9" s="132"/>
      <c r="AX9" s="132"/>
      <c r="BA9" s="61">
        <v>7</v>
      </c>
      <c r="BB9" s="61" t="s">
        <v>411</v>
      </c>
      <c r="BD9" s="63"/>
      <c r="BE9" s="63"/>
      <c r="BG9" s="63"/>
      <c r="BH9" s="63"/>
      <c r="BN9" s="129"/>
      <c r="BO9" s="128"/>
      <c r="BU9" s="61">
        <v>9</v>
      </c>
    </row>
    <row r="10" spans="2:73" x14ac:dyDescent="0.35">
      <c r="E10" s="77">
        <v>6</v>
      </c>
      <c r="F10" s="12" t="str">
        <f ca="1">IF($F$1="Drillers",OFFSET(Drillers!$L$2,ROW($F6),1),IF($F$1="Bulls",OFFSET(Bulls!$L$2,ROW($F6),1),IF($F$1="Phantoms",OFFSET(Phantoms!$L$2,ROW($F6),1),IF($F$1="Gators",OFFSET(Gators!$L$2,ROW($F6),1),IF($F$1="Knights",OFFSET(Knights!$L$2,ROW($F6),1),IF($F$1="Hornets",OFFSET(Hornets!$L$2,ROW($F6),1),IF($F$1="Reds",OFFSET(Comets!$L$2,ROW($F6),1),IF($F$1="Guardians",OFFSET(Wolves!$L$2,ROW($F6),1)))))))))</f>
        <v>Clark</v>
      </c>
      <c r="G10" s="134" t="str">
        <f ca="1">IF($F$1="Drillers",OFFSET(Drillers!$L$2,ROW($F6),2),IF($F$1="Bulls",OFFSET(Bulls!$L$2,ROW($F6),2),IF($F$1="Phantoms",OFFSET(Phantoms!$L$2,ROW($F6),2),IF($F$1="Gators",OFFSET(Gators!$L$2,ROW($F6),2),IF($F$1="Knights",OFFSET(Knights!$L$2,ROW($F6),2),IF($F$1="Hornets",OFFSET(Hornets!$L$2,ROW($F6),2),IF($F$1="Reds",OFFSET(Comets!$L$2,ROW($F6),2),IF($F$1="Guardians",OFFSET(Wolves!$L$2,ROW($F6),2)))))))))</f>
        <v>Randy</v>
      </c>
      <c r="H10" s="60" t="str">
        <f ca="1">IF($F$1="Drillers",OFFSET(Drillers!$L$2,ROW($F6),3),IF($F$1="Bulls",OFFSET(Bulls!$L$2,ROW($F6),3),IF($F$1="Phantoms",OFFSET(Phantoms!$L$2,ROW($F6),3),IF($F$1="Gators",OFFSET(Gators!$L$2,ROW($F6),3),IF($F$1="Knights",OFFSET(Knights!$L$2,ROW($F6),3),IF($F$1="Hornets",OFFSET(Hornets!$L$2,ROW($F6),3),IF($F$1="Guardians",OFFSET(Wolves!$L$2,ROW($F6),3),IF($F$1="Reds",OFFSET(Comets!$L$2,ROW($F6),3)))))))))</f>
        <v>R</v>
      </c>
      <c r="I10" s="60" t="str">
        <f ca="1">IF($F$1="Drillers",OFFSET(Drillers!$L$2,ROW($F6),4),IF($F$1="Bulls",OFFSET(Bulls!$L$2,ROW($F6),4),IF($F$1="Phantoms",OFFSET(Phantoms!$L$2,ROW($F6),4),IF($F$1="Gators",OFFSET(Gators!$L$2,ROW($F6),4),IF($F$1="Knights",OFFSET(Knights!$L$2,ROW($F6),4),IF($F$1="Hornets",OFFSET(Hornets!$L$2,ROW($F6),4),IF($F$1="Guardians",OFFSET(Wolves!$L$2,ROW($F6),4),IF($F$1="Reds",OFFSET(Comets!$L$2,ROW($F6),4)))))))))</f>
        <v>1B</v>
      </c>
      <c r="J10" s="60">
        <f ca="1">IF($F$1="Drillers",OFFSET(Drillers!$L$2,ROW($F6),5),IF($F$1="Bulls",OFFSET(Bulls!$L$2,ROW($F6),5),IF($F$1="Phantoms",OFFSET(Phantoms!$L$2,ROW($F6),5),IF($F$1="Gators",OFFSET(Gators!$L$2,ROW($F6),5),IF($F$1="Knights",OFFSET(Knights!$L$2,ROW($F6),5),IF($F$1="Hornets",OFFSET(Hornets!$L$2,ROW($F6),5),IF($F$1="Guardians",OFFSET(Wolves!$L$2,ROW($F6),5),IF($F$1="Reds",OFFSET(Comets!$L$2,ROW($F6),5)))))))))</f>
        <v>3</v>
      </c>
      <c r="K10" s="60">
        <f ca="1">IF($F$1="Drillers",OFFSET(Drillers!$L$2,ROW($F6),6),IF($F$1="Bulls",OFFSET(Bulls!$L$2,ROW($F6),6),IF($F$1="Phantoms",OFFSET(Phantoms!$L$2,ROW($F6),6),IF($F$1="Gators",OFFSET(Gators!$L$2,ROW($F6),6),IF($F$1="Knights",OFFSET(Knights!$L$2,ROW($F6),6),IF($F$1="Hornets",OFFSET(Hornets!$L$2,ROW($F6),6),IF($F$1="Guardians",OFFSET(Wolves!$L$2,ROW($F6),6),IF($F$1="Reds",OFFSET(Comets!$L$2,ROW($F6),6)))))))))</f>
        <v>3</v>
      </c>
      <c r="L10" s="60">
        <f ca="1">IF($F$1="Drillers",OFFSET(Drillers!$L$2,ROW(F6),7),IF($F$1="Bulls",OFFSET(Bulls!$L$2,ROW(F6),7),IF($F$1="Phantoms",OFFSET(Phantoms!$L$2,ROW(F6),7),IF($F$1="Gators",OFFSET(Gators!$L$2,ROW(F6),7),IF($F$1="Knights",OFFSET(Knights!$L$2,ROW(F6),7),IF($F$1="Hornets",OFFSET(Hornets!$L$2,ROW(F6),7),IF($F$1="Guardians",OFFSET(Wolves!$L$2,ROW(F6),7),IF($F$1="Reds",OFFSET(Comets!$L$2,ROW(F6),7),))))))))</f>
        <v>2</v>
      </c>
      <c r="M10" s="60">
        <f ca="1">IF($F$1="Drillers",OFFSET(Drillers!$L$2,ROW(F6),8),IF($F$1="Bulls",OFFSET(Bulls!$L$2,ROW(F6),8),IF($F$1="Phantoms",OFFSET(Phantoms!$L$2,ROW(F6),8),IF($F$1="Gators",OFFSET(Gators!$L$2,ROW(F6),8),IF($F$1="Knights",OFFSET(Knights!$L$2,ROW(F6),8),IF($F$1="Hornets",OFFSET(Hornets!$L$2,ROW(F6),8),IF($F$1="Guardians",OFFSET(Wolves!$L$2,ROW(F6),8),IF($F$1="Reds",OFFSET(Comets!$L$2,ROW(F6),8)))))))))</f>
        <v>2</v>
      </c>
      <c r="N10" s="60">
        <f ca="1">IF($F$1="Drillers",OFFSET(Drillers!$L$2,ROW($F6),9),IF($F$1="Bulls",OFFSET(Bulls!$L$2,ROW($F6),9),IF($F$1="Phantoms",OFFSET(Phantoms!$L$2,ROW($F6),9),IF($F$1="Gators",OFFSET(Gators!$L$2,ROW($F6),9),IF($F$1="Knights",OFFSET(Knights!$L$2,ROW($F6),9),IF($F$1="Hornets",OFFSET(Hornets!$L$2,ROW(F6),9),IF($F$1="Guardians",OFFSET(Wolves!$L$2,ROW($F6),9),IF($F$1="Reds",OFFSET(Comets!$L$2,ROW($F6),9)))))))))</f>
        <v>2</v>
      </c>
      <c r="O10" s="60">
        <f ca="1">IF($F$1="Drillers",OFFSET(Drillers!$L$2,ROW(F6),10),IF($F$1="Bulls",OFFSET(Bulls!$L$2,ROW(F6),10),IF($F$1="Phantoms",OFFSET(Phantoms!$L$2,ROW(F6),10),IF($F$1="Gators",OFFSET(Gators!$L$2,ROW(F6),10),IF($F$1="Knights",OFFSET(Knights!$L$2,ROW(F6),10),IF($F$1="Hornets",OFFSET(Hornets!$L$2,ROW(F6),10),IF($F$1="Guardians",OFFSET(Wolves!$L$2,ROW(F6),10),IF($F$1="Reds",OFFSET(Comets!$L$2,ROW(F6),10)))))))))</f>
        <v>5</v>
      </c>
      <c r="P10" s="60">
        <f ca="1">IF($F$1="Drillers",OFFSET(Drillers!$L$2,ROW(F6),11),IF($F$1="Bulls",OFFSET(Bulls!$L$2,ROW(F6),11),IF($F$1="Phantoms",OFFSET(Phantoms!$L$2,ROW(F6),11),IF($F$1="Gators",OFFSET(Gators!$L$2,ROW(F6),11),IF($F$1="Knights",OFFSET(Knights!$L$2,ROW(F6),11),IF($F$1="Hornets",OFFSET(Hornets!$L$2,ROW(F6),11),IF($F$1="Guardians",OFFSET(Wolves!$L$2,ROW(F6),11),IF($F$1="Drillers",OFFSET(Drillers!$L$2,ROW(F6),11),IF($F$1="Reds",OFFSET(Comets!$L$2,ROW(F6),11))))))))))</f>
        <v>2</v>
      </c>
      <c r="Q10" s="60" t="str">
        <f ca="1">IF($F$1="Drillers",OFFSET(Drillers!$L$2,ROW(F6),12),IF($F$1="Bulls",OFFSET(Bulls!$L$2,ROW(F6),12),IF($F$1="Phantoms",OFFSET(Phantoms!$L$2,ROW(F6),12),IF($F$1="Gators",OFFSET(Gators!$L$2,ROW(F6),12),IF($F$1="Knights",OFFSET(Knights!$L$2,ROW(F6),12),IF($F$1="Hornets",OFFSET(Hornets!$L$2,ROW(F6),12),IF($F$1="Guardians",OFFSET(Wolves!$L$2,ROW(F6),12),IF($F$1="Reds",OFFSET(Comets!$L$2,ROW(F6),12),))))))))</f>
        <v>3B</v>
      </c>
      <c r="R10" s="60">
        <f ca="1">IF($F$1="Drillers",OFFSET(Drillers!$L$2,ROW(F6),13),IF($F$1="Bulls",OFFSET(Bulls!$L$2,ROW(F6),13),IF($F$1="Phantoms",OFFSET(Phantoms!$L$2,ROW(F6),13),IF($F$1="Gators",OFFSET(Gators!$L$2,ROW(F6),13),IF($F$1="Knights",OFFSET(Knights!$L$2,ROW(F6),13),IF($F$1="Hornets",OFFSET(Hornets!$L$2,ROW(F6),13),IF($F$1="Guardians",OFFSET(Wolves!$L$2,ROW(F6),13),IF($F$1="Reds",OFFSET(Comets!$L$2,ROW(F6),13),))))))))</f>
        <v>0</v>
      </c>
      <c r="S10" s="60">
        <f ca="1">IF($F$1="Drillers",OFFSET(Drillers!$L$2,ROW(F6),14),IF($F$1="Bulls",OFFSET(Bulls!$L$2,ROW(F6),14),IF($F$1="Phantoms",OFFSET(Phantoms!$L$2,ROW(F6),14),IF($F$1="Gators",OFFSET(Gators!$L$2,ROW(F6),14),IF($F$1="Knights",OFFSET(Knights!$L$2,ROW(F6),14),IF($F$1="Hornets",OFFSET(Hornets!$L$2,ROW(F6),14),IF($F$1="Guardians",OFFSET(Wolves!$L$2,ROW(F6),14,),IF($F$1="Reds",OFFSET(Comets!$L$2,ROW(F6),14)))))))))</f>
        <v>1</v>
      </c>
      <c r="T10" s="60">
        <f ca="1">IF($F$1="Drillers",OFFSET(Drillers!$L$2,ROW(F6),15),IF($F$1="Bulls",OFFSET(Bulls!$L$2,ROW(F6),15),IF($F$1="Phantoms",OFFSET(Phantoms!$L$2,ROW(F6),15),IF($F$1="Gators",OFFSET(Gators!$L$2,ROW(F6),15),IF($F$1="Knights",OFFSET(Knights!$L$2,ROW(F6),15),IF($F$1="Hornets",OFFSET(Hornets!$L$2,ROW(F6),15),IF($F$1="Guardians",OFFSET(Wolves!$L$2,ROW(F6),15),IF($F$1="Reds",OFFSET(Comets!$L$2,ROW(F6),15)))))))))</f>
        <v>0</v>
      </c>
      <c r="U10" s="60">
        <f ca="1">IF($F$1="Drillers",OFFSET(Drillers!$L$2,ROW(F6),16),IF($F$1="Bulls",OFFSET(Bulls!$L$2,ROW(F6),16),IF($F$1="Phantoms",OFFSET(Phantoms!$L$2,ROW(F6),16),IF($F$1="Gators",OFFSET(Gators!$L$2,ROW(F6),16),IF($F$1="Knights",OFFSET(Knights!$L$2,ROW(F6),16),IF($F$1="Hornets",OFFSET(Hornets!$L$2,ROW(F6),16),IF($F$1="Guardians",OFFSET(Wolves!$L$2,ROW(F6),16),IF($F$1="Reds",OFFSET(Comets!$L$2,ROW(F6),16)))))))))</f>
        <v>0</v>
      </c>
      <c r="V10" s="143">
        <f ca="1">IF($F$1="Drillers",OFFSET(Drillers!$L$2,ROW($F6),17),IF($F$1="Bulls",OFFSET(Bulls!$L$2,ROW($F6),17),IF($F$1="Phantoms",OFFSET(Phantoms!$L$2,ROW($F6),17),IF($F$1="Gators",OFFSET(Gators!$L$2,ROW($F6),17),IF($F$1="Knights",OFFSET(Knights!$L$2,ROW($F6),17),IF($F$1="Hornets",OFFSET(Hornets!$L$2,ROW($F6),17),IF($F$1="Guardians",OFFSET(Wolves!$L$2,ROW($F6),17),IF($F$1="Reds",OFFSET(Comets!$L$2,ROW($F6),17)))))))))</f>
        <v>3</v>
      </c>
      <c r="AD10" s="77">
        <v>6</v>
      </c>
      <c r="AE10" s="135" t="str">
        <f ca="1">IF($AE$1="Drillers",OFFSET(Drillers!$L$2,ROW($AE6),1),IF($AE$1="Bulls",OFFSET(Bulls!$L$2,ROW($AE6),1),IF($AE$1="Phantoms",OFFSET(Phantoms!$L$2,ROW($AE6),1),IF($AE$1="Gators",OFFSET(Gators!$L$2,ROW($AE6),1),IF($AE$1="Knights",OFFSET(Knights!$L$2,ROW($AE6),1),IF($AE$1="Hornets",OFFSET(Hornets!$L$2,ROW($AE6),1),IF($AE$1="Wolves",OFFSET(Wolves!$L$2,ROW($AE6),1),IF(AE$1="Comets",OFFSET(Comets!$L$2,ROW($AE6),1)))))))))</f>
        <v>Callaway</v>
      </c>
      <c r="AF10" s="135" t="str">
        <f ca="1">IF($AE$1="Drillers",OFFSET(Drillers!$L$2,ROW($AF6),2),IF($AE$1="Bulls",OFFSET(Bulls!$L$2,ROW($AF6),2),IF($AE$1="Phantoms",OFFSET(Phantoms!$L$2,ROW($AF6),2),IF($AE$1="Gators",OFFSET(Gators!$L$2,ROW($AF6),2),IF($AE$1="Knights",OFFSET(Knights!$L$2,ROW($AF6),2),IF($AE$1="Hornets",OFFSET(Hornets!$L$2,ROW($AF6),2),IF($AE$1="Wolves",OFFSET(Wolves!$L$2,ROW($AF6),2),IF($AE$1="Comets",OFFSET(Comets!$L$2,ROW($AF6),2)))))))))</f>
        <v>Daniel</v>
      </c>
      <c r="AG10" s="60" t="str">
        <f ca="1">IF($AE$1="Drillers",OFFSET(Drillers!$L$2,ROW($AE6),3),IF($AE$1="Bulls",OFFSET(Bulls!$L$2,ROW($AE6),3),IF($AE$1="Phantoms",OFFSET(Phantoms!$L$2,ROW($AE6),3),IF($AE$1="Gators",OFFSET(Gators!$L$2,ROW($AE6),3),IF($AE$1="Knights",OFFSET(Knights!$L$2,ROW($AE6),3),IF($AE$1="Hornets",OFFSET(Hornets!$L$2,ROW($AE6),3),IF($AE$1="Wolves",OFFSET(Wolves!$L$2,ROW($AE6),3),IF($AE$1="Comets",OFFSET(Comets!$L$2,ROW($AE6),3)))))))))</f>
        <v>B</v>
      </c>
      <c r="AH10" s="60" t="str">
        <f ca="1">IF($AE$1="Drillers",OFFSET(Drillers!$L$2,ROW($AE6),4),IF($AE$1="Bulls",OFFSET(Bulls!$L$2,ROW($AE6),4),IF($AE$1="Phantoms",OFFSET(Phantoms!$L$2,ROW($AE6),4),IF($AE$1="Gators",OFFSET(Gators!$L$2,ROW($AE6),4),IF($AE$1="Knights",OFFSET(Knights!$L$2,ROW($AE6),4),IF($AE$1="Hornets",OFFSET(Hornets!$L$2,ROW($AE6),4),IF($AE$1="Wolves",OFFSET(Wolves!$L$2,ROW($AE6),4),IF($AE$1="Comets",OFFSET(Comets!$L$2,ROW($AE6),4)))))))))</f>
        <v>CF</v>
      </c>
      <c r="AI10" s="60">
        <f ca="1">IF($AE$1="Drillers",OFFSET(Drillers!$L$2,ROW($AE6),5),IF($AE$1="Bulls",OFFSET(Bulls!$L$2,ROW($AE6),5),IF($AE$1="Phantoms",OFFSET(Phantoms!$L$2,ROW($AE6),5),IF($AE$1="Gators",OFFSET(Gators!$L$2,ROW($AE6),5),IF($AE$1="Knights",OFFSET(Knights!$L$2,ROW($AE6),5),IF($AE$1="Hornets",OFFSET(Hornets!$L$2,ROW($AE6),5),IF($AE$1="Wolves",OFFSET(Wolves!$L$2,ROW($AE6),5),IF($AE$1="Comets",OFFSET(Comets!$L$2,ROW($AE6),5)))))))))</f>
        <v>4</v>
      </c>
      <c r="AJ10" s="60">
        <f ca="1">IF($AE$1="Drillers",OFFSET(Drillers!$L$2,ROW($AE6),6),IF($AE$1="Bulls",OFFSET(Bulls!$L$2,ROW($AE6),6),IF($AE$1="Phantoms",OFFSET(Phantoms!$L$2,ROW($AE6),6),IF($AE$1="Gators",OFFSET(Gators!$L$2,ROW($AE6),6),IF($AE$1="Knights",OFFSET(Knights!$L$2,ROW($AE6),6),IF($AE$1="Hornets",OFFSET(Hornets!$L$2,ROW($AE6),6),IF($AE$1="Wolves",OFFSET(Wolves!$L$2,ROW($AE6),6),IF($AE$1="Comets",OFFSET(Comets!$L$2,ROW($AE6),6)))))))))</f>
        <v>3</v>
      </c>
      <c r="AK10" s="60">
        <f ca="1">IF($AE$1="Drillers",OFFSET(Drillers!$L$2,ROW($AE6),7),IF($AE$1="Bulls",OFFSET(Bulls!$L$2,ROW($AE6),7),IF($AE$1="Phantoms",OFFSET(Phantoms!$L$2,ROW($AE6),7),IF($AE$1="Gators",OFFSET(Gators!$L$2,ROW($AE6),7),IF($AE$1="Knights",OFFSET(Knights!$L$2,ROW($AE6),7),IF($AE$1="Hornets",OFFSET(Hornets!$L$2,ROW($AE6),7),IF($AE$1="Wolves",OFFSET(Wolves!$L$2,ROW($AE6),7),IF($AE$1="Comets",OFFSET(Comets!$L$2,ROW($AE6),7)))))))))</f>
        <v>5</v>
      </c>
      <c r="AL10" s="60">
        <f ca="1">IF($AE$1="Drillers",OFFSET(Drillers!$L$2,ROW($AE6),8),IF($AE$1="Bulls",OFFSET(Bulls!$L$2,ROW($AE6),8),IF($AE$1="Phantoms",OFFSET(Phantoms!$L$2,ROW($AE6),8),IF($AE$1="Gators",OFFSET(Gators!$L$2,ROW($AE6),8),IF($AE$1="Knights",OFFSET(Knights!$L$2,ROW($AE6),8),IF($AE$1="Hornets",OFFSET(Hornets!$L$2,ROW($AE6),8),IF($AE$1="Wolves",OFFSET(Wolves!$L$2,ROW($AE6),8),IF($AE$1="Comets",OFFSET(Comets!$L$2,ROW($AE6),8)))))))))</f>
        <v>4</v>
      </c>
      <c r="AM10" s="60">
        <f ca="1">IF($AE$1="Drillers",OFFSET(Drillers!$L$2,ROW($AE6),9),IF($AE$1="Bulls",OFFSET(Bulls!$L$2,ROW($AE6),9),IF($AE$1="Phantoms",OFFSET(Phantoms!$L$2,ROW($AE6),9),IF($AE$1="Gators",OFFSET(Gators!$L$2,ROW($AE6),9),IF($AE$1="Knights",OFFSET(Knights!$L$2,ROW($AE6),9),IF($AE$1="Hornets",OFFSET(Hornets!$L$2,ROW($AE6),9),IF($AE$1="Wolves",OFFSET(Wolves!$L$2,ROW($AE6),9),IF($AE$1="Comets",OFFSET(Comets!$L$2,ROW($AE6),9)))))))))</f>
        <v>4</v>
      </c>
      <c r="AN10" s="60">
        <f ca="1">IF($AE$1="Drillers",OFFSET(Drillers!$L$2,ROW($AE6),10),IF($AE$1="Bulls",OFFSET(Bulls!$L$2,ROW($AE6),10),IF($AE$1="Phantoms",OFFSET(Phantoms!$L$2,ROW($AE6),10),IF($AE$1="Gators",OFFSET(Gators!$L$2,ROW($AE6),10),IF($AE$1="Knights",OFFSET(Knights!$L$2,ROW($AE6),10),IF($AE$1="Hornets",OFFSET(Hornets!$L$2,ROW($AE6),10),IF($AE$1="Wolves",OFFSET(Wolves!$L$2,ROW($AE6),10),IF($AE$1="Comets",OFFSET(Comets!$L$2,ROW($AE6),10)))))))))</f>
        <v>5</v>
      </c>
      <c r="AO10" s="60">
        <f ca="1">IF($AE$1="Drillers",OFFSET(Drillers!$L$2,ROW($AE6),11),IF($AE$1="Bulls",OFFSET(Bulls!$L$2,ROW($AE6),11),IF($AE$1="Phantoms",OFFSET(Phantoms!$L$2,ROW($AE6),11),IF($AE$1="Gators",OFFSET(Gators!$L$2,ROW($AE6),11),IF($AE$1="Knights",OFFSET(Knights!$L$2,ROW($AE6),11),IF($AE$1="Hornets",OFFSET(Hornets!$L$2,ROW($AE6),11),IF($AE$1="Wolves",OFFSET(Wolves!$L$2,ROW($AE6),11),IF($AE$1="Comets",OFFSET(Comets!$L$2,ROW($AE6),11)))))))))</f>
        <v>4</v>
      </c>
      <c r="AP10" s="60" t="str">
        <f ca="1">IF($AE$1="Drillers",OFFSET(Drillers!$L$2,ROW($AE6),12),IF($AE$1="Bulls",OFFSET(Bulls!$L$2,ROW($AE6),12),IF($AE$1="Phantoms",OFFSET(Phantoms!$L$2,ROW($AE6),12),IF($AE$1="Gators",OFFSET(Gators!$L$2,ROW($AE6),12),IF($AE$1="Knights",OFFSET(Knights!$L$2,ROW($AE6),12),IF($AE$1="Hornets",OFFSET(Hornets!$L$2,ROW($AE6),12),IF($AE$1="Wolves",OFFSET(Wolves!$L$2,ROW($AE6),12),IF($AE$1="Comets",OFFSET(Comets!$L$2,ROW($AE6),12)))))))))</f>
        <v>LF</v>
      </c>
      <c r="AQ10" s="60" t="str">
        <f ca="1">IF($AE$1="Drillers",OFFSET(Drillers!$L$2,ROW($AE6),13),IF($AE$1="Bulls",OFFSET(Bulls!$L$2,ROW($AE6),13),IF($AE$1="Phantoms",OFFSET(Phantoms!$L$2,ROW($AE6),13),IF($AE$1="Gators",OFFSET(Gators!$L$2,ROW($AE6),13),IF($AE$1="Knights",OFFSET(Knights!$L$2,ROW($AE6),13),IF($AE$1="Hornets",OFFSET(Hornets!$L$2,ROW($AE6),13),IF($AE$1="Wolves",OFFSET(Wolves!$L$2,ROW($AE6),13),IF($AE$1="Comets",OFFSET(Comets!$L$2,ROW($AE6),13)))))))))</f>
        <v>RF</v>
      </c>
      <c r="AR10" s="60">
        <f ca="1">IF($AE$1="Drillers",OFFSET(Drillers!$L$2,ROW($AE6),14),IF($AE$1="Bulls",OFFSET(Bulls!$L$2,ROW($AE6),14),IF($AE$1="Phantoms",OFFSET(Phantoms!$L$2,ROW($AE6),14),IF($AE$1="Gators",OFFSET(Gators!$L$2,ROW($AE6),14),IF($AE$1="Knights",OFFSET(Knights!$L$2,ROW($AE6),14),IF($AE$1="Hornets",OFFSET(Hornets!$L$2,ROW($AE6),14),IF($AE$1="Wolves",OFFSET(Wolves!$L$2,ROW($AE6),14),IF($AE$1="Comets",OFFSET(Comets!$L$2,ROW($AE6),14)))))))))</f>
        <v>3</v>
      </c>
      <c r="AS10" s="60">
        <f ca="1">IF(AE$1="Drillers",OFFSET(Drillers!$L$2,ROW(AE6),15),IF(AE$1="Bulls",OFFSET(Bulls!$L$2,ROW(AE6),15),IF(AE$1="Phantoms",OFFSET(Phantoms!$L$2,ROW(AE6),15),IF(AE$1="Gators",OFFSET(Gators!$L$2,ROW(AE6),15),IF(AE$1="Knights",OFFSET(Knights!$L$2,ROW(AE6),15),IF(AE$1="Hornets",OFFSET(Hornets!$L$2,ROW(AE6),15),IF(AE$1="Wolves",OFFSET(Wolves!$L$2,ROW(AE6),15),IF(AE$1="Comets",OFFSET(Comets!$L$2,ROW(AE6),15)))))))))</f>
        <v>0</v>
      </c>
      <c r="AT10" s="60">
        <f ca="1">IF($AE$1="Drillers",OFFSET(Drillers!$L$2,ROW(AE6),16),IF($AE$1="Bulls",OFFSET(Bulls!$L$2,ROW(AE6),16),IF($AE$1="Phantoms",OFFSET(Phantoms!$L$2,ROW(AE6),16),IF($AE$1="Gators",OFFSET(Gators!$L$2,ROW(AE6),16),IF($AE$1="Knights",OFFSET(Knights!$L$2,ROW(AE6),16),IF($AE$1="Hornets",OFFSET(Hornets!$L$2,ROW(AE6),16),IF($AE$1="Wolves",OFFSET(Wolves!$L$2,ROW(AE6),16),IF($AE$1="Comets",OFFSET(Comets!$L$2,ROW(AE6),16)))))))))</f>
        <v>0</v>
      </c>
      <c r="AU10" s="132">
        <f ca="1">IF($AE$1="Drillers",OFFSET(Drillers!$L$2,ROW($AE6),17),IF($AE$1="Bulls",OFFSET(Bulls!$L$2,ROW($AE6),17),IF($AE$1="Phantoms",OFFSET(Phantoms!$L$2,ROW($AE6),17),IF($AE$1="Gators",OFFSET(Gators!$L$2,ROW($AE6),17),IF($AE$1="Knights",OFFSET(Knights!$L$2,ROW($AE6),17),IF($AE$1="Hornets",OFFSET(Hornets!$L$2,ROW($AE6),17),IF($AE$1="Wolves",OFFSET(Wolves!$L$2,ROW($AE6),17),IF($AE$1="Comets",OFFSET(Comets!$L$2,ROW($AE6),17)))))))))</f>
        <v>3</v>
      </c>
      <c r="AV10" s="132"/>
      <c r="AW10" s="132"/>
      <c r="AX10" s="132"/>
      <c r="BA10" s="61">
        <v>8</v>
      </c>
      <c r="BB10" s="61" t="s">
        <v>412</v>
      </c>
      <c r="BD10" s="63"/>
      <c r="BE10" s="63"/>
      <c r="BG10" s="63"/>
      <c r="BH10" s="63"/>
      <c r="BN10" s="129"/>
      <c r="BO10" s="128"/>
      <c r="BU10" s="61">
        <v>10</v>
      </c>
    </row>
    <row r="11" spans="2:73" x14ac:dyDescent="0.35">
      <c r="E11" s="77">
        <v>7</v>
      </c>
      <c r="F11" s="12" t="str">
        <f ca="1">IF($F$1="Drillers",OFFSET(Drillers!$L$2,ROW($F7),1),IF($F$1="Bulls",OFFSET(Bulls!$L$2,ROW($F7),1),IF($F$1="Phantoms",OFFSET(Phantoms!$L$2,ROW($F7),1),IF($F$1="Gators",OFFSET(Gators!$L$2,ROW($F7),1),IF($F$1="Knights",OFFSET(Knights!$L$2,ROW($F7),1),IF($F$1="Hornets",OFFSET(Hornets!$L$2,ROW($F7),1),IF($F$1="Reds",OFFSET(Comets!$L$2,ROW($F7),1),IF($F$1="Guardians",OFFSET(Wolves!$L$2,ROW($F7),1)))))))))</f>
        <v>Gomez</v>
      </c>
      <c r="G11" s="134" t="str">
        <f ca="1">IF($F$1="Drillers",OFFSET(Drillers!$L$2,ROW($F7),2),IF($F$1="Bulls",OFFSET(Bulls!$L$2,ROW($F7),2),IF($F$1="Phantoms",OFFSET(Phantoms!$L$2,ROW($F7),2),IF($F$1="Gators",OFFSET(Gators!$L$2,ROW($F7),2),IF($F$1="Knights",OFFSET(Knights!$L$2,ROW($F7),2),IF($F$1="Hornets",OFFSET(Hornets!$L$2,ROW($F7),2),IF($F$1="Reds",OFFSET(Comets!$L$2,ROW($F7),2),IF($F$1="Guardians",OFFSET(Wolves!$L$2,ROW($F7),2)))))))))</f>
        <v>Augusto</v>
      </c>
      <c r="H11" s="60" t="str">
        <f ca="1">IF($F$1="Drillers",OFFSET(Drillers!$L$2,ROW($F7),3),IF($F$1="Bulls",OFFSET(Bulls!$L$2,ROW($F7),3),IF($F$1="Phantoms",OFFSET(Phantoms!$L$2,ROW($F7),3),IF($F$1="Gators",OFFSET(Gators!$L$2,ROW($F7),3),IF($F$1="Knights",OFFSET(Knights!$L$2,ROW($F7),3),IF($F$1="Hornets",OFFSET(Hornets!$L$2,ROW($F7),3),IF($F$1="Guardians",OFFSET(Wolves!$L$2,ROW($F7),3),IF($F$1="Reds",OFFSET(Comets!$L$2,ROW($F7),3)))))))))</f>
        <v>B</v>
      </c>
      <c r="I11" s="60" t="str">
        <f ca="1">IF($F$1="Drillers",OFFSET(Drillers!$L$2,ROW($F7),4),IF($F$1="Bulls",OFFSET(Bulls!$L$2,ROW($F7),4),IF($F$1="Phantoms",OFFSET(Phantoms!$L$2,ROW($F7),4),IF($F$1="Gators",OFFSET(Gators!$L$2,ROW($F7),4),IF($F$1="Knights",OFFSET(Knights!$L$2,ROW($F7),4),IF($F$1="Hornets",OFFSET(Hornets!$L$2,ROW($F7),4),IF($F$1="Guardians",OFFSET(Wolves!$L$2,ROW($F7),4),IF($F$1="Reds",OFFSET(Comets!$L$2,ROW($F7),4)))))))))</f>
        <v>3B</v>
      </c>
      <c r="J11" s="60">
        <f ca="1">IF($F$1="Drillers",OFFSET(Drillers!$L$2,ROW($F7),5),IF($F$1="Bulls",OFFSET(Bulls!$L$2,ROW($F7),5),IF($F$1="Phantoms",OFFSET(Phantoms!$L$2,ROW($F7),5),IF($F$1="Gators",OFFSET(Gators!$L$2,ROW($F7),5),IF($F$1="Knights",OFFSET(Knights!$L$2,ROW($F7),5),IF($F$1="Hornets",OFFSET(Hornets!$L$2,ROW($F7),5),IF($F$1="Guardians",OFFSET(Wolves!$L$2,ROW($F7),5),IF($F$1="Reds",OFFSET(Comets!$L$2,ROW($F7),5)))))))))</f>
        <v>3</v>
      </c>
      <c r="K11" s="60">
        <f ca="1">IF($F$1="Drillers",OFFSET(Drillers!$L$2,ROW($F7),6),IF($F$1="Bulls",OFFSET(Bulls!$L$2,ROW($F7),6),IF($F$1="Phantoms",OFFSET(Phantoms!$L$2,ROW($F7),6),IF($F$1="Gators",OFFSET(Gators!$L$2,ROW($F7),6),IF($F$1="Knights",OFFSET(Knights!$L$2,ROW($F7),6),IF($F$1="Hornets",OFFSET(Hornets!$L$2,ROW($F7),6),IF($F$1="Guardians",OFFSET(Wolves!$L$2,ROW($F7),6),IF($F$1="Reds",OFFSET(Comets!$L$2,ROW($F7),6)))))))))</f>
        <v>3</v>
      </c>
      <c r="L11" s="60">
        <f ca="1">IF($F$1="Drillers",OFFSET(Drillers!$L$2,ROW(F7),7),IF($F$1="Bulls",OFFSET(Bulls!$L$2,ROW(F7),7),IF($F$1="Phantoms",OFFSET(Phantoms!$L$2,ROW(F7),7),IF($F$1="Gators",OFFSET(Gators!$L$2,ROW(F7),7),IF($F$1="Knights",OFFSET(Knights!$L$2,ROW(F7),7),IF($F$1="Hornets",OFFSET(Hornets!$L$2,ROW(F7),7),IF($F$1="Guardians",OFFSET(Wolves!$L$2,ROW(F7),7),IF($F$1="Reds",OFFSET(Comets!$L$2,ROW(F7),7),))))))))</f>
        <v>2</v>
      </c>
      <c r="M11" s="60">
        <f ca="1">IF($F$1="Drillers",OFFSET(Drillers!$L$2,ROW(F7),8),IF($F$1="Bulls",OFFSET(Bulls!$L$2,ROW(F7),8),IF($F$1="Phantoms",OFFSET(Phantoms!$L$2,ROW(F7),8),IF($F$1="Gators",OFFSET(Gators!$L$2,ROW(F7),8),IF($F$1="Knights",OFFSET(Knights!$L$2,ROW(F7),8),IF($F$1="Hornets",OFFSET(Hornets!$L$2,ROW(F7),8),IF($F$1="Guardians",OFFSET(Wolves!$L$2,ROW(F7),8),IF($F$1="Reds",OFFSET(Comets!$L$2,ROW(F7),8)))))))))</f>
        <v>3</v>
      </c>
      <c r="N11" s="60">
        <f ca="1">IF($F$1="Drillers",OFFSET(Drillers!$L$2,ROW($F7),9),IF($F$1="Bulls",OFFSET(Bulls!$L$2,ROW($F7),9),IF($F$1="Phantoms",OFFSET(Phantoms!$L$2,ROW($F7),9),IF($F$1="Gators",OFFSET(Gators!$L$2,ROW($F7),9),IF($F$1="Knights",OFFSET(Knights!$L$2,ROW($F7),9),IF($F$1="Hornets",OFFSET(Hornets!$L$2,ROW(F7),9),IF($F$1="Guardians",OFFSET(Wolves!$L$2,ROW($F7),9),IF($F$1="Reds",OFFSET(Comets!$L$2,ROW($F7),9)))))))))</f>
        <v>2</v>
      </c>
      <c r="O11" s="60">
        <f ca="1">IF($F$1="Drillers",OFFSET(Drillers!$L$2,ROW(F7),10),IF($F$1="Bulls",OFFSET(Bulls!$L$2,ROW(F7),10),IF($F$1="Phantoms",OFFSET(Phantoms!$L$2,ROW(F7),10),IF($F$1="Gators",OFFSET(Gators!$L$2,ROW(F7),10),IF($F$1="Knights",OFFSET(Knights!$L$2,ROW(F7),10),IF($F$1="Hornets",OFFSET(Hornets!$L$2,ROW(F7),10),IF($F$1="Guardians",OFFSET(Wolves!$L$2,ROW(F7),10),IF($F$1="Reds",OFFSET(Comets!$L$2,ROW(F7),10)))))))))</f>
        <v>5</v>
      </c>
      <c r="P11" s="60">
        <f ca="1">IF($F$1="Drillers",OFFSET(Drillers!$L$2,ROW(F7),11),IF($F$1="Bulls",OFFSET(Bulls!$L$2,ROW(F7),11),IF($F$1="Phantoms",OFFSET(Phantoms!$L$2,ROW(F7),11),IF($F$1="Gators",OFFSET(Gators!$L$2,ROW(F7),11),IF($F$1="Knights",OFFSET(Knights!$L$2,ROW(F7),11),IF($F$1="Hornets",OFFSET(Hornets!$L$2,ROW(F7),11),IF($F$1="Guardians",OFFSET(Wolves!$L$2,ROW(F7),11),IF($F$1="Drillers",OFFSET(Drillers!$L$2,ROW(F7),11),IF($F$1="Reds",OFFSET(Comets!$L$2,ROW(F7),11))))))))))</f>
        <v>3</v>
      </c>
      <c r="Q11" s="60" t="str">
        <f ca="1">IF($F$1="Drillers",OFFSET(Drillers!$L$2,ROW(F7),12),IF($F$1="Bulls",OFFSET(Bulls!$L$2,ROW(F7),12),IF($F$1="Phantoms",OFFSET(Phantoms!$L$2,ROW(F7),12),IF($F$1="Gators",OFFSET(Gators!$L$2,ROW(F7),12),IF($F$1="Knights",OFFSET(Knights!$L$2,ROW(F7),12),IF($F$1="Hornets",OFFSET(Hornets!$L$2,ROW(F7),12),IF($F$1="Guardians",OFFSET(Wolves!$L$2,ROW(F7),12),IF($F$1="Reds",OFFSET(Comets!$L$2,ROW(F7),12),))))))))</f>
        <v>SS</v>
      </c>
      <c r="R11" s="60">
        <f ca="1">IF($F$1="Drillers",OFFSET(Drillers!$L$2,ROW(F7),13),IF($F$1="Bulls",OFFSET(Bulls!$L$2,ROW(F7),13),IF($F$1="Phantoms",OFFSET(Phantoms!$L$2,ROW(F7),13),IF($F$1="Gators",OFFSET(Gators!$L$2,ROW(F7),13),IF($F$1="Knights",OFFSET(Knights!$L$2,ROW(F7),13),IF($F$1="Hornets",OFFSET(Hornets!$L$2,ROW(F7),13),IF($F$1="Guardians",OFFSET(Wolves!$L$2,ROW(F7),13),IF($F$1="Reds",OFFSET(Comets!$L$2,ROW(F7),13),))))))))</f>
        <v>0</v>
      </c>
      <c r="S11" s="60">
        <f ca="1">IF($F$1="Drillers",OFFSET(Drillers!$L$2,ROW(F7),14),IF($F$1="Bulls",OFFSET(Bulls!$L$2,ROW(F7),14),IF($F$1="Phantoms",OFFSET(Phantoms!$L$2,ROW(F7),14),IF($F$1="Gators",OFFSET(Gators!$L$2,ROW(F7),14),IF($F$1="Knights",OFFSET(Knights!$L$2,ROW(F7),14),IF($F$1="Hornets",OFFSET(Hornets!$L$2,ROW(F7),14),IF($F$1="Guardians",OFFSET(Wolves!$L$2,ROW(F7),14,),IF($F$1="Reds",OFFSET(Comets!$L$2,ROW(F7),14)))))))))</f>
        <v>2</v>
      </c>
      <c r="T11" s="60">
        <f ca="1">IF($F$1="Drillers",OFFSET(Drillers!$L$2,ROW(F7),15),IF($F$1="Bulls",OFFSET(Bulls!$L$2,ROW(F7),15),IF($F$1="Phantoms",OFFSET(Phantoms!$L$2,ROW(F7),15),IF($F$1="Gators",OFFSET(Gators!$L$2,ROW(F7),15),IF($F$1="Knights",OFFSET(Knights!$L$2,ROW(F7),15),IF($F$1="Hornets",OFFSET(Hornets!$L$2,ROW(F7),15),IF($F$1="Guardians",OFFSET(Wolves!$L$2,ROW(F7),15),IF($F$1="Reds",OFFSET(Comets!$L$2,ROW(F7),15)))))))))</f>
        <v>0</v>
      </c>
      <c r="U11" s="60">
        <f ca="1">IF($F$1="Drillers",OFFSET(Drillers!$L$2,ROW(F7),16),IF($F$1="Bulls",OFFSET(Bulls!$L$2,ROW(F7),16),IF($F$1="Phantoms",OFFSET(Phantoms!$L$2,ROW(F7),16),IF($F$1="Gators",OFFSET(Gators!$L$2,ROW(F7),16),IF($F$1="Knights",OFFSET(Knights!$L$2,ROW(F7),16),IF($F$1="Hornets",OFFSET(Hornets!$L$2,ROW(F7),16),IF($F$1="Guardians",OFFSET(Wolves!$L$2,ROW(F7),16),IF($F$1="Reds",OFFSET(Comets!$L$2,ROW(F7),16)))))))))</f>
        <v>0</v>
      </c>
      <c r="V11" s="143">
        <f ca="1">IF($F$1="Drillers",OFFSET(Drillers!$L$2,ROW($F7),17),IF($F$1="Bulls",OFFSET(Bulls!$L$2,ROW($F7),17),IF($F$1="Phantoms",OFFSET(Phantoms!$L$2,ROW($F7),17),IF($F$1="Gators",OFFSET(Gators!$L$2,ROW($F7),17),IF($F$1="Knights",OFFSET(Knights!$L$2,ROW($F7),17),IF($F$1="Hornets",OFFSET(Hornets!$L$2,ROW($F7),17),IF($F$1="Guardians",OFFSET(Wolves!$L$2,ROW($F7),17),IF($F$1="Reds",OFFSET(Comets!$L$2,ROW($F7),17)))))))))</f>
        <v>3</v>
      </c>
      <c r="AD11" s="77">
        <v>7</v>
      </c>
      <c r="AE11" s="135" t="str">
        <f ca="1">IF($AE$1="Drillers",OFFSET(Drillers!$L$2,ROW($AE7),1),IF($AE$1="Bulls",OFFSET(Bulls!$L$2,ROW($AE7),1),IF($AE$1="Phantoms",OFFSET(Phantoms!$L$2,ROW($AE7),1),IF($AE$1="Gators",OFFSET(Gators!$L$2,ROW($AE7),1),IF($AE$1="Knights",OFFSET(Knights!$L$2,ROW($AE7),1),IF($AE$1="Hornets",OFFSET(Hornets!$L$2,ROW($AE7),1),IF($AE$1="Wolves",OFFSET(Wolves!$L$2,ROW($AE7),1),IF(AE$1="Comets",OFFSET(Comets!$L$2,ROW($AE7),1)))))))))</f>
        <v>Rosas</v>
      </c>
      <c r="AF11" s="135" t="str">
        <f ca="1">IF($AE$1="Drillers",OFFSET(Drillers!$L$2,ROW($AF7),2),IF($AE$1="Bulls",OFFSET(Bulls!$L$2,ROW($AF7),2),IF($AE$1="Phantoms",OFFSET(Phantoms!$L$2,ROW($AF7),2),IF($AE$1="Gators",OFFSET(Gators!$L$2,ROW($AF7),2),IF($AE$1="Knights",OFFSET(Knights!$L$2,ROW($AF7),2),IF($AE$1="Hornets",OFFSET(Hornets!$L$2,ROW($AF7),2),IF($AE$1="Wolves",OFFSET(Wolves!$L$2,ROW($AF7),2),IF($AE$1="Comets",OFFSET(Comets!$L$2,ROW($AF7),2)))))))))</f>
        <v>Orlando</v>
      </c>
      <c r="AG11" s="60" t="str">
        <f ca="1">IF($AE$1="Drillers",OFFSET(Drillers!$L$2,ROW($AE7),3),IF($AE$1="Bulls",OFFSET(Bulls!$L$2,ROW($AE7),3),IF($AE$1="Phantoms",OFFSET(Phantoms!$L$2,ROW($AE7),3),IF($AE$1="Gators",OFFSET(Gators!$L$2,ROW($AE7),3),IF($AE$1="Knights",OFFSET(Knights!$L$2,ROW($AE7),3),IF($AE$1="Hornets",OFFSET(Hornets!$L$2,ROW($AE7),3),IF($AE$1="Wolves",OFFSET(Wolves!$L$2,ROW($AE7),3),IF($AE$1="Comets",OFFSET(Comets!$L$2,ROW($AE7),3)))))))))</f>
        <v>L</v>
      </c>
      <c r="AH11" s="60" t="str">
        <f ca="1">IF($AE$1="Drillers",OFFSET(Drillers!$L$2,ROW($AE7),4),IF($AE$1="Bulls",OFFSET(Bulls!$L$2,ROW($AE7),4),IF($AE$1="Phantoms",OFFSET(Phantoms!$L$2,ROW($AE7),4),IF($AE$1="Gators",OFFSET(Gators!$L$2,ROW($AE7),4),IF($AE$1="Knights",OFFSET(Knights!$L$2,ROW($AE7),4),IF($AE$1="Hornets",OFFSET(Hornets!$L$2,ROW($AE7),4),IF($AE$1="Wolves",OFFSET(Wolves!$L$2,ROW($AE7),4),IF($AE$1="Comets",OFFSET(Comets!$L$2,ROW($AE7),4)))))))))</f>
        <v>LF</v>
      </c>
      <c r="AI11" s="60">
        <f ca="1">IF($AE$1="Drillers",OFFSET(Drillers!$L$2,ROW($AE7),5),IF($AE$1="Bulls",OFFSET(Bulls!$L$2,ROW($AE7),5),IF($AE$1="Phantoms",OFFSET(Phantoms!$L$2,ROW($AE7),5),IF($AE$1="Gators",OFFSET(Gators!$L$2,ROW($AE7),5),IF($AE$1="Knights",OFFSET(Knights!$L$2,ROW($AE7),5),IF($AE$1="Hornets",OFFSET(Hornets!$L$2,ROW($AE7),5),IF($AE$1="Wolves",OFFSET(Wolves!$L$2,ROW($AE7),5),IF($AE$1="Comets",OFFSET(Comets!$L$2,ROW($AE7),5)))))))))</f>
        <v>4</v>
      </c>
      <c r="AJ11" s="60">
        <f ca="1">IF($AE$1="Drillers",OFFSET(Drillers!$L$2,ROW($AE7),6),IF($AE$1="Bulls",OFFSET(Bulls!$L$2,ROW($AE7),6),IF($AE$1="Phantoms",OFFSET(Phantoms!$L$2,ROW($AE7),6),IF($AE$1="Gators",OFFSET(Gators!$L$2,ROW($AE7),6),IF($AE$1="Knights",OFFSET(Knights!$L$2,ROW($AE7),6),IF($AE$1="Hornets",OFFSET(Hornets!$L$2,ROW($AE7),6),IF($AE$1="Wolves",OFFSET(Wolves!$L$2,ROW($AE7),6),IF($AE$1="Comets",OFFSET(Comets!$L$2,ROW($AE7),6)))))))))</f>
        <v>3</v>
      </c>
      <c r="AK11" s="60">
        <f ca="1">IF($AE$1="Drillers",OFFSET(Drillers!$L$2,ROW($AE7),7),IF($AE$1="Bulls",OFFSET(Bulls!$L$2,ROW($AE7),7),IF($AE$1="Phantoms",OFFSET(Phantoms!$L$2,ROW($AE7),7),IF($AE$1="Gators",OFFSET(Gators!$L$2,ROW($AE7),7),IF($AE$1="Knights",OFFSET(Knights!$L$2,ROW($AE7),7),IF($AE$1="Hornets",OFFSET(Hornets!$L$2,ROW($AE7),7),IF($AE$1="Wolves",OFFSET(Wolves!$L$2,ROW($AE7),7),IF($AE$1="Comets",OFFSET(Comets!$L$2,ROW($AE7),7)))))))))</f>
        <v>3</v>
      </c>
      <c r="AL11" s="60">
        <f ca="1">IF($AE$1="Drillers",OFFSET(Drillers!$L$2,ROW($AE7),8),IF($AE$1="Bulls",OFFSET(Bulls!$L$2,ROW($AE7),8),IF($AE$1="Phantoms",OFFSET(Phantoms!$L$2,ROW($AE7),8),IF($AE$1="Gators",OFFSET(Gators!$L$2,ROW($AE7),8),IF($AE$1="Knights",OFFSET(Knights!$L$2,ROW($AE7),8),IF($AE$1="Hornets",OFFSET(Hornets!$L$2,ROW($AE7),8),IF($AE$1="Wolves",OFFSET(Wolves!$L$2,ROW($AE7),8),IF($AE$1="Comets",OFFSET(Comets!$L$2,ROW($AE7),8)))))))))</f>
        <v>4</v>
      </c>
      <c r="AM11" s="60">
        <f ca="1">IF($AE$1="Drillers",OFFSET(Drillers!$L$2,ROW($AE7),9),IF($AE$1="Bulls",OFFSET(Bulls!$L$2,ROW($AE7),9),IF($AE$1="Phantoms",OFFSET(Phantoms!$L$2,ROW($AE7),9),IF($AE$1="Gators",OFFSET(Gators!$L$2,ROW($AE7),9),IF($AE$1="Knights",OFFSET(Knights!$L$2,ROW($AE7),9),IF($AE$1="Hornets",OFFSET(Hornets!$L$2,ROW($AE7),9),IF($AE$1="Wolves",OFFSET(Wolves!$L$2,ROW($AE7),9),IF($AE$1="Comets",OFFSET(Comets!$L$2,ROW($AE7),9)))))))))</f>
        <v>3</v>
      </c>
      <c r="AN11" s="60">
        <f ca="1">IF($AE$1="Drillers",OFFSET(Drillers!$L$2,ROW($AE7),10),IF($AE$1="Bulls",OFFSET(Bulls!$L$2,ROW($AE7),10),IF($AE$1="Phantoms",OFFSET(Phantoms!$L$2,ROW($AE7),10),IF($AE$1="Gators",OFFSET(Gators!$L$2,ROW($AE7),10),IF($AE$1="Knights",OFFSET(Knights!$L$2,ROW($AE7),10),IF($AE$1="Hornets",OFFSET(Hornets!$L$2,ROW($AE7),10),IF($AE$1="Wolves",OFFSET(Wolves!$L$2,ROW($AE7),10),IF($AE$1="Comets",OFFSET(Comets!$L$2,ROW($AE7),10)))))))))</f>
        <v>4</v>
      </c>
      <c r="AO11" s="60">
        <f ca="1">IF($AE$1="Drillers",OFFSET(Drillers!$L$2,ROW($AE7),11),IF($AE$1="Bulls",OFFSET(Bulls!$L$2,ROW($AE7),11),IF($AE$1="Phantoms",OFFSET(Phantoms!$L$2,ROW($AE7),11),IF($AE$1="Gators",OFFSET(Gators!$L$2,ROW($AE7),11),IF($AE$1="Knights",OFFSET(Knights!$L$2,ROW($AE7),11),IF($AE$1="Hornets",OFFSET(Hornets!$L$2,ROW($AE7),11),IF($AE$1="Wolves",OFFSET(Wolves!$L$2,ROW($AE7),11),IF($AE$1="Comets",OFFSET(Comets!$L$2,ROW($AE7),11)))))))))</f>
        <v>3</v>
      </c>
      <c r="AP11" s="60" t="str">
        <f ca="1">IF($AE$1="Drillers",OFFSET(Drillers!$L$2,ROW($AE7),12),IF($AE$1="Bulls",OFFSET(Bulls!$L$2,ROW($AE7),12),IF($AE$1="Phantoms",OFFSET(Phantoms!$L$2,ROW($AE7),12),IF($AE$1="Gators",OFFSET(Gators!$L$2,ROW($AE7),12),IF($AE$1="Knights",OFFSET(Knights!$L$2,ROW($AE7),12),IF($AE$1="Hornets",OFFSET(Hornets!$L$2,ROW($AE7),12),IF($AE$1="Wolves",OFFSET(Wolves!$L$2,ROW($AE7),12),IF($AE$1="Comets",OFFSET(Comets!$L$2,ROW($AE7),12)))))))))</f>
        <v>CF</v>
      </c>
      <c r="AQ11" s="60">
        <f ca="1">IF($AE$1="Drillers",OFFSET(Drillers!$L$2,ROW($AE7),13),IF($AE$1="Bulls",OFFSET(Bulls!$L$2,ROW($AE7),13),IF($AE$1="Phantoms",OFFSET(Phantoms!$L$2,ROW($AE7),13),IF($AE$1="Gators",OFFSET(Gators!$L$2,ROW($AE7),13),IF($AE$1="Knights",OFFSET(Knights!$L$2,ROW($AE7),13),IF($AE$1="Hornets",OFFSET(Hornets!$L$2,ROW($AE7),13),IF($AE$1="Wolves",OFFSET(Wolves!$L$2,ROW($AE7),13),IF($AE$1="Comets",OFFSET(Comets!$L$2,ROW($AE7),13)))))))))</f>
        <v>0</v>
      </c>
      <c r="AR11" s="60">
        <f ca="1">IF($AE$1="Drillers",OFFSET(Drillers!$L$2,ROW($AE7),14),IF($AE$1="Bulls",OFFSET(Bulls!$L$2,ROW($AE7),14),IF($AE$1="Phantoms",OFFSET(Phantoms!$L$2,ROW($AE7),14),IF($AE$1="Gators",OFFSET(Gators!$L$2,ROW($AE7),14),IF($AE$1="Knights",OFFSET(Knights!$L$2,ROW($AE7),14),IF($AE$1="Hornets",OFFSET(Hornets!$L$2,ROW($AE7),14),IF($AE$1="Wolves",OFFSET(Wolves!$L$2,ROW($AE7),14),IF($AE$1="Comets",OFFSET(Comets!$L$2,ROW($AE7),14)))))))))</f>
        <v>2</v>
      </c>
      <c r="AS11" s="60">
        <f ca="1">IF(AE$1="Drillers",OFFSET(Drillers!$L$2,ROW(AE7),15),IF(AE$1="Bulls",OFFSET(Bulls!$L$2,ROW(AE7),15),IF(AE$1="Phantoms",OFFSET(Phantoms!$L$2,ROW(AE7),15),IF(AE$1="Gators",OFFSET(Gators!$L$2,ROW(AE7),15),IF(AE$1="Knights",OFFSET(Knights!$L$2,ROW(AE7),15),IF(AE$1="Hornets",OFFSET(Hornets!$L$2,ROW(AE7),15),IF(AE$1="Wolves",OFFSET(Wolves!$L$2,ROW(AE7),15),IF(AE$1="Comets",OFFSET(Comets!$L$2,ROW(AE7),15)))))))))</f>
        <v>0</v>
      </c>
      <c r="AT11" s="60">
        <f ca="1">IF($AE$1="Drillers",OFFSET(Drillers!$L$2,ROW(AE7),16),IF($AE$1="Bulls",OFFSET(Bulls!$L$2,ROW(AE7),16),IF($AE$1="Phantoms",OFFSET(Phantoms!$L$2,ROW(AE7),16),IF($AE$1="Gators",OFFSET(Gators!$L$2,ROW(AE7),16),IF($AE$1="Knights",OFFSET(Knights!$L$2,ROW(AE7),16),IF($AE$1="Hornets",OFFSET(Hornets!$L$2,ROW(AE7),16),IF($AE$1="Wolves",OFFSET(Wolves!$L$2,ROW(AE7),16),IF($AE$1="Comets",OFFSET(Comets!$L$2,ROW(AE7),16)))))))))</f>
        <v>0</v>
      </c>
      <c r="AU11" s="132">
        <f ca="1">IF($AE$1="Drillers",OFFSET(Drillers!$L$2,ROW($AE7),17),IF($AE$1="Bulls",OFFSET(Bulls!$L$2,ROW($AE7),17),IF($AE$1="Phantoms",OFFSET(Phantoms!$L$2,ROW($AE7),17),IF($AE$1="Gators",OFFSET(Gators!$L$2,ROW($AE7),17),IF($AE$1="Knights",OFFSET(Knights!$L$2,ROW($AE7),17),IF($AE$1="Hornets",OFFSET(Hornets!$L$2,ROW($AE7),17),IF($AE$1="Wolves",OFFSET(Wolves!$L$2,ROW($AE7),17),IF($AE$1="Comets",OFFSET(Comets!$L$2,ROW($AE7),17)))))))))</f>
        <v>2</v>
      </c>
      <c r="AV11" s="132"/>
      <c r="AW11" s="132"/>
      <c r="AX11" s="132"/>
      <c r="BD11" s="63"/>
      <c r="BE11" s="63"/>
      <c r="BG11" s="63"/>
      <c r="BH11" s="63"/>
      <c r="BN11" s="129"/>
      <c r="BO11" s="128"/>
    </row>
    <row r="12" spans="2:73" x14ac:dyDescent="0.35">
      <c r="E12" s="77">
        <v>8</v>
      </c>
      <c r="F12" s="12" t="str">
        <f ca="1">IF($F$1="Drillers",OFFSET(Drillers!$L$2,ROW($F8),1),IF($F$1="Bulls",OFFSET(Bulls!$L$2,ROW($F8),1),IF($F$1="Phantoms",OFFSET(Phantoms!$L$2,ROW($F8),1),IF($F$1="Gators",OFFSET(Gators!$L$2,ROW($F8),1),IF($F$1="Knights",OFFSET(Knights!$L$2,ROW($F8),1),IF($F$1="Hornets",OFFSET(Hornets!$L$2,ROW($F8),1),IF($F$1="Reds",OFFSET(Comets!$L$2,ROW($F8),1),IF($F$1="Guardians",OFFSET(Wolves!$L$2,ROW($F8),1)))))))))</f>
        <v>Metcalf</v>
      </c>
      <c r="G12" s="134" t="str">
        <f ca="1">IF($F$1="Drillers",OFFSET(Drillers!$L$2,ROW($F8),2),IF($F$1="Bulls",OFFSET(Bulls!$L$2,ROW($F8),2),IF($F$1="Phantoms",OFFSET(Phantoms!$L$2,ROW($F8),2),IF($F$1="Gators",OFFSET(Gators!$L$2,ROW($F8),2),IF($F$1="Knights",OFFSET(Knights!$L$2,ROW($F8),2),IF($F$1="Hornets",OFFSET(Hornets!$L$2,ROW($F8),2),IF($F$1="Reds",OFFSET(Comets!$L$2,ROW($F8),2),IF($F$1="Guardians",OFFSET(Wolves!$L$2,ROW($F8),2)))))))))</f>
        <v>Jon</v>
      </c>
      <c r="H12" s="60" t="str">
        <f ca="1">IF($F$1="Drillers",OFFSET(Drillers!$L$2,ROW($F8),3),IF($F$1="Bulls",OFFSET(Bulls!$L$2,ROW($F8),3),IF($F$1="Phantoms",OFFSET(Phantoms!$L$2,ROW($F8),3),IF($F$1="Gators",OFFSET(Gators!$L$2,ROW($F8),3),IF($F$1="Knights",OFFSET(Knights!$L$2,ROW($F8),3),IF($F$1="Hornets",OFFSET(Hornets!$L$2,ROW($F8),3),IF($F$1="Guardians",OFFSET(Wolves!$L$2,ROW($F8),3),IF($F$1="Reds",OFFSET(Comets!$L$2,ROW($F8),3)))))))))</f>
        <v>R</v>
      </c>
      <c r="I12" s="60" t="str">
        <f ca="1">IF($F$1="Drillers",OFFSET(Drillers!$L$2,ROW($F8),4),IF($F$1="Bulls",OFFSET(Bulls!$L$2,ROW($F8),4),IF($F$1="Phantoms",OFFSET(Phantoms!$L$2,ROW($F8),4),IF($F$1="Gators",OFFSET(Gators!$L$2,ROW($F8),4),IF($F$1="Knights",OFFSET(Knights!$L$2,ROW($F8),4),IF($F$1="Hornets",OFFSET(Hornets!$L$2,ROW($F8),4),IF($F$1="Guardians",OFFSET(Wolves!$L$2,ROW($F8),4),IF($F$1="Reds",OFFSET(Comets!$L$2,ROW($F8),4)))))))))</f>
        <v>DH</v>
      </c>
      <c r="J12" s="60">
        <f ca="1">IF($F$1="Drillers",OFFSET(Drillers!$L$2,ROW($F8),5),IF($F$1="Bulls",OFFSET(Bulls!$L$2,ROW($F8),5),IF($F$1="Phantoms",OFFSET(Phantoms!$L$2,ROW($F8),5),IF($F$1="Gators",OFFSET(Gators!$L$2,ROW($F8),5),IF($F$1="Knights",OFFSET(Knights!$L$2,ROW($F8),5),IF($F$1="Hornets",OFFSET(Hornets!$L$2,ROW($F8),5),IF($F$1="Guardians",OFFSET(Wolves!$L$2,ROW($F8),5),IF($F$1="Reds",OFFSET(Comets!$L$2,ROW($F8),5)))))))))</f>
        <v>4</v>
      </c>
      <c r="K12" s="60">
        <f ca="1">IF($F$1="Drillers",OFFSET(Drillers!$L$2,ROW($F8),6),IF($F$1="Bulls",OFFSET(Bulls!$L$2,ROW($F8),6),IF($F$1="Phantoms",OFFSET(Phantoms!$L$2,ROW($F8),6),IF($F$1="Gators",OFFSET(Gators!$L$2,ROW($F8),6),IF($F$1="Knights",OFFSET(Knights!$L$2,ROW($F8),6),IF($F$1="Hornets",OFFSET(Hornets!$L$2,ROW($F8),6),IF($F$1="Guardians",OFFSET(Wolves!$L$2,ROW($F8),6),IF($F$1="Reds",OFFSET(Comets!$L$2,ROW($F8),6)))))))))</f>
        <v>2</v>
      </c>
      <c r="L12" s="60">
        <f ca="1">IF($F$1="Drillers",OFFSET(Drillers!$L$2,ROW(F8),7),IF($F$1="Bulls",OFFSET(Bulls!$L$2,ROW(F8),7),IF($F$1="Phantoms",OFFSET(Phantoms!$L$2,ROW(F8),7),IF($F$1="Gators",OFFSET(Gators!$L$2,ROW(F8),7),IF($F$1="Knights",OFFSET(Knights!$L$2,ROW(F8),7),IF($F$1="Hornets",OFFSET(Hornets!$L$2,ROW(F8),7),IF($F$1="Guardians",OFFSET(Wolves!$L$2,ROW(F8),7),IF($F$1="Reds",OFFSET(Comets!$L$2,ROW(F8),7),))))))))</f>
        <v>4</v>
      </c>
      <c r="M12" s="60">
        <f ca="1">IF($F$1="Drillers",OFFSET(Drillers!$L$2,ROW(F8),8),IF($F$1="Bulls",OFFSET(Bulls!$L$2,ROW(F8),8),IF($F$1="Phantoms",OFFSET(Phantoms!$L$2,ROW(F8),8),IF($F$1="Gators",OFFSET(Gators!$L$2,ROW(F8),8),IF($F$1="Knights",OFFSET(Knights!$L$2,ROW(F8),8),IF($F$1="Hornets",OFFSET(Hornets!$L$2,ROW(F8),8),IF($F$1="Guardians",OFFSET(Wolves!$L$2,ROW(F8),8),IF($F$1="Reds",OFFSET(Comets!$L$2,ROW(F8),8)))))))))</f>
        <v>4</v>
      </c>
      <c r="N12" s="60">
        <f ca="1">IF($F$1="Drillers",OFFSET(Drillers!$L$2,ROW($F8),9),IF($F$1="Bulls",OFFSET(Bulls!$L$2,ROW($F8),9),IF($F$1="Phantoms",OFFSET(Phantoms!$L$2,ROW($F8),9),IF($F$1="Gators",OFFSET(Gators!$L$2,ROW($F8),9),IF($F$1="Knights",OFFSET(Knights!$L$2,ROW($F8),9),IF($F$1="Hornets",OFFSET(Hornets!$L$2,ROW(F8),9),IF($F$1="Guardians",OFFSET(Wolves!$L$2,ROW($F8),9),IF($F$1="Reds",OFFSET(Comets!$L$2,ROW($F8),9)))))))))</f>
        <v>3</v>
      </c>
      <c r="O12" s="60">
        <f ca="1">IF($F$1="Drillers",OFFSET(Drillers!$L$2,ROW(F8),10),IF($F$1="Bulls",OFFSET(Bulls!$L$2,ROW(F8),10),IF($F$1="Phantoms",OFFSET(Phantoms!$L$2,ROW(F8),10),IF($F$1="Gators",OFFSET(Gators!$L$2,ROW(F8),10),IF($F$1="Knights",OFFSET(Knights!$L$2,ROW(F8),10),IF($F$1="Hornets",OFFSET(Hornets!$L$2,ROW(F8),10),IF($F$1="Guardians",OFFSET(Wolves!$L$2,ROW(F8),10),IF($F$1="Reds",OFFSET(Comets!$L$2,ROW(F8),10)))))))))</f>
        <v>4</v>
      </c>
      <c r="P12" s="60">
        <f ca="1">IF($F$1="Drillers",OFFSET(Drillers!$L$2,ROW(F8),11),IF($F$1="Bulls",OFFSET(Bulls!$L$2,ROW(F8),11),IF($F$1="Phantoms",OFFSET(Phantoms!$L$2,ROW(F8),11),IF($F$1="Gators",OFFSET(Gators!$L$2,ROW(F8),11),IF($F$1="Knights",OFFSET(Knights!$L$2,ROW(F8),11),IF($F$1="Hornets",OFFSET(Hornets!$L$2,ROW(F8),11),IF($F$1="Guardians",OFFSET(Wolves!$L$2,ROW(F8),11),IF($F$1="Drillers",OFFSET(Drillers!$L$2,ROW(F8),11),IF($F$1="Reds",OFFSET(Comets!$L$2,ROW(F8),11))))))))))</f>
        <v>2</v>
      </c>
      <c r="Q12" s="60" t="str">
        <f ca="1">IF($F$1="Drillers",OFFSET(Drillers!$L$2,ROW(F8),12),IF($F$1="Bulls",OFFSET(Bulls!$L$2,ROW(F8),12),IF($F$1="Phantoms",OFFSET(Phantoms!$L$2,ROW(F8),12),IF($F$1="Gators",OFFSET(Gators!$L$2,ROW(F8),12),IF($F$1="Knights",OFFSET(Knights!$L$2,ROW(F8),12),IF($F$1="Hornets",OFFSET(Hornets!$L$2,ROW(F8),12),IF($F$1="Guardians",OFFSET(Wolves!$L$2,ROW(F8),12),IF($F$1="Reds",OFFSET(Comets!$L$2,ROW(F8),12),))))))))</f>
        <v>LF</v>
      </c>
      <c r="R12" s="60">
        <f ca="1">IF($F$1="Drillers",OFFSET(Drillers!$L$2,ROW(F8),13),IF($F$1="Bulls",OFFSET(Bulls!$L$2,ROW(F8),13),IF($F$1="Phantoms",OFFSET(Phantoms!$L$2,ROW(F8),13),IF($F$1="Gators",OFFSET(Gators!$L$2,ROW(F8),13),IF($F$1="Knights",OFFSET(Knights!$L$2,ROW(F8),13),IF($F$1="Hornets",OFFSET(Hornets!$L$2,ROW(F8),13),IF($F$1="Guardians",OFFSET(Wolves!$L$2,ROW(F8),13),IF($F$1="Reds",OFFSET(Comets!$L$2,ROW(F8),13),))))))))</f>
        <v>0</v>
      </c>
      <c r="S12" s="60">
        <f ca="1">IF($F$1="Drillers",OFFSET(Drillers!$L$2,ROW(F8),14),IF($F$1="Bulls",OFFSET(Bulls!$L$2,ROW(F8),14),IF($F$1="Phantoms",OFFSET(Phantoms!$L$2,ROW(F8),14),IF($F$1="Gators",OFFSET(Gators!$L$2,ROW(F8),14),IF($F$1="Knights",OFFSET(Knights!$L$2,ROW(F8),14),IF($F$1="Hornets",OFFSET(Hornets!$L$2,ROW(F8),14),IF($F$1="Guardians",OFFSET(Wolves!$L$2,ROW(F8),14,),IF($F$1="Reds",OFFSET(Comets!$L$2,ROW(F8),14)))))))))</f>
        <v>3</v>
      </c>
      <c r="T12" s="60">
        <f ca="1">IF($F$1="Drillers",OFFSET(Drillers!$L$2,ROW(F8),15),IF($F$1="Bulls",OFFSET(Bulls!$L$2,ROW(F8),15),IF($F$1="Phantoms",OFFSET(Phantoms!$L$2,ROW(F8),15),IF($F$1="Gators",OFFSET(Gators!$L$2,ROW(F8),15),IF($F$1="Knights",OFFSET(Knights!$L$2,ROW(F8),15),IF($F$1="Hornets",OFFSET(Hornets!$L$2,ROW(F8),15),IF($F$1="Guardians",OFFSET(Wolves!$L$2,ROW(F8),15),IF($F$1="Reds",OFFSET(Comets!$L$2,ROW(F8),15)))))))))</f>
        <v>0</v>
      </c>
      <c r="U12" s="60">
        <f ca="1">IF($F$1="Drillers",OFFSET(Drillers!$L$2,ROW(F8),16),IF($F$1="Bulls",OFFSET(Bulls!$L$2,ROW(F8),16),IF($F$1="Phantoms",OFFSET(Phantoms!$L$2,ROW(F8),16),IF($F$1="Gators",OFFSET(Gators!$L$2,ROW(F8),16),IF($F$1="Knights",OFFSET(Knights!$L$2,ROW(F8),16),IF($F$1="Hornets",OFFSET(Hornets!$L$2,ROW(F8),16),IF($F$1="Guardians",OFFSET(Wolves!$L$2,ROW(F8),16),IF($F$1="Reds",OFFSET(Comets!$L$2,ROW(F8),16)))))))))</f>
        <v>0</v>
      </c>
      <c r="V12" s="143">
        <f ca="1">IF($F$1="Drillers",OFFSET(Drillers!$L$2,ROW($F8),17),IF($F$1="Bulls",OFFSET(Bulls!$L$2,ROW($F8),17),IF($F$1="Phantoms",OFFSET(Phantoms!$L$2,ROW($F8),17),IF($F$1="Gators",OFFSET(Gators!$L$2,ROW($F8),17),IF($F$1="Knights",OFFSET(Knights!$L$2,ROW($F8),17),IF($F$1="Hornets",OFFSET(Hornets!$L$2,ROW($F8),17),IF($F$1="Guardians",OFFSET(Wolves!$L$2,ROW($F8),17),IF($F$1="Reds",OFFSET(Comets!$L$2,ROW($F8),17)))))))))</f>
        <v>2</v>
      </c>
      <c r="AD12" s="77">
        <v>8</v>
      </c>
      <c r="AE12" s="135" t="str">
        <f ca="1">IF($AE$1="Drillers",OFFSET(Drillers!$L$2,ROW($AE8),1),IF($AE$1="Bulls",OFFSET(Bulls!$L$2,ROW($AE8),1),IF($AE$1="Phantoms",OFFSET(Phantoms!$L$2,ROW($AE8),1),IF($AE$1="Gators",OFFSET(Gators!$L$2,ROW($AE8),1),IF($AE$1="Knights",OFFSET(Knights!$L$2,ROW($AE8),1),IF($AE$1="Hornets",OFFSET(Hornets!$L$2,ROW($AE8),1),IF($AE$1="Wolves",OFFSET(Wolves!$L$2,ROW($AE8),1),IF(AE$1="Comets",OFFSET(Comets!$L$2,ROW($AE8),1)))))))))</f>
        <v>Villarreal</v>
      </c>
      <c r="AF12" s="135" t="str">
        <f ca="1">IF($AE$1="Drillers",OFFSET(Drillers!$L$2,ROW($AF8),2),IF($AE$1="Bulls",OFFSET(Bulls!$L$2,ROW($AF8),2),IF($AE$1="Phantoms",OFFSET(Phantoms!$L$2,ROW($AF8),2),IF($AE$1="Gators",OFFSET(Gators!$L$2,ROW($AF8),2),IF($AE$1="Knights",OFFSET(Knights!$L$2,ROW($AF8),2),IF($AE$1="Hornets",OFFSET(Hornets!$L$2,ROW($AF8),2),IF($AE$1="Wolves",OFFSET(Wolves!$L$2,ROW($AF8),2),IF($AE$1="Comets",OFFSET(Comets!$L$2,ROW($AF8),2)))))))))</f>
        <v>Tony</v>
      </c>
      <c r="AG12" s="60" t="str">
        <f ca="1">IF($AE$1="Drillers",OFFSET(Drillers!$L$2,ROW($AE8),3),IF($AE$1="Bulls",OFFSET(Bulls!$L$2,ROW($AE8),3),IF($AE$1="Phantoms",OFFSET(Phantoms!$L$2,ROW($AE8),3),IF($AE$1="Gators",OFFSET(Gators!$L$2,ROW($AE8),3),IF($AE$1="Knights",OFFSET(Knights!$L$2,ROW($AE8),3),IF($AE$1="Hornets",OFFSET(Hornets!$L$2,ROW($AE8),3),IF($AE$1="Wolves",OFFSET(Wolves!$L$2,ROW($AE8),3),IF($AE$1="Comets",OFFSET(Comets!$L$2,ROW($AE8),3)))))))))</f>
        <v>R</v>
      </c>
      <c r="AH12" s="60" t="str">
        <f ca="1">IF($AE$1="Drillers",OFFSET(Drillers!$L$2,ROW($AE8),4),IF($AE$1="Bulls",OFFSET(Bulls!$L$2,ROW($AE8),4),IF($AE$1="Phantoms",OFFSET(Phantoms!$L$2,ROW($AE8),4),IF($AE$1="Gators",OFFSET(Gators!$L$2,ROW($AE8),4),IF($AE$1="Knights",OFFSET(Knights!$L$2,ROW($AE8),4),IF($AE$1="Hornets",OFFSET(Hornets!$L$2,ROW($AE8),4),IF($AE$1="Wolves",OFFSET(Wolves!$L$2,ROW($AE8),4),IF($AE$1="Comets",OFFSET(Comets!$L$2,ROW($AE8),4)))))))))</f>
        <v>LF</v>
      </c>
      <c r="AI12" s="60">
        <f ca="1">IF($AE$1="Drillers",OFFSET(Drillers!$L$2,ROW($AE8),5),IF($AE$1="Bulls",OFFSET(Bulls!$L$2,ROW($AE8),5),IF($AE$1="Phantoms",OFFSET(Phantoms!$L$2,ROW($AE8),5),IF($AE$1="Gators",OFFSET(Gators!$L$2,ROW($AE8),5),IF($AE$1="Knights",OFFSET(Knights!$L$2,ROW($AE8),5),IF($AE$1="Hornets",OFFSET(Hornets!$L$2,ROW($AE8),5),IF($AE$1="Wolves",OFFSET(Wolves!$L$2,ROW($AE8),5),IF($AE$1="Comets",OFFSET(Comets!$L$2,ROW($AE8),5)))))))))</f>
        <v>2</v>
      </c>
      <c r="AJ12" s="60">
        <f ca="1">IF($AE$1="Drillers",OFFSET(Drillers!$L$2,ROW($AE8),6),IF($AE$1="Bulls",OFFSET(Bulls!$L$2,ROW($AE8),6),IF($AE$1="Phantoms",OFFSET(Phantoms!$L$2,ROW($AE8),6),IF($AE$1="Gators",OFFSET(Gators!$L$2,ROW($AE8),6),IF($AE$1="Knights",OFFSET(Knights!$L$2,ROW($AE8),6),IF($AE$1="Hornets",OFFSET(Hornets!$L$2,ROW($AE8),6),IF($AE$1="Wolves",OFFSET(Wolves!$L$2,ROW($AE8),6),IF($AE$1="Comets",OFFSET(Comets!$L$2,ROW($AE8),6)))))))))</f>
        <v>3</v>
      </c>
      <c r="AK12" s="60">
        <f ca="1">IF($AE$1="Drillers",OFFSET(Drillers!$L$2,ROW($AE8),7),IF($AE$1="Bulls",OFFSET(Bulls!$L$2,ROW($AE8),7),IF($AE$1="Phantoms",OFFSET(Phantoms!$L$2,ROW($AE8),7),IF($AE$1="Gators",OFFSET(Gators!$L$2,ROW($AE8),7),IF($AE$1="Knights",OFFSET(Knights!$L$2,ROW($AE8),7),IF($AE$1="Hornets",OFFSET(Hornets!$L$2,ROW($AE8),7),IF($AE$1="Wolves",OFFSET(Wolves!$L$2,ROW($AE8),7),IF($AE$1="Comets",OFFSET(Comets!$L$2,ROW($AE8),7)))))))))</f>
        <v>2</v>
      </c>
      <c r="AL12" s="60">
        <f ca="1">IF($AE$1="Drillers",OFFSET(Drillers!$L$2,ROW($AE8),8),IF($AE$1="Bulls",OFFSET(Bulls!$L$2,ROW($AE8),8),IF($AE$1="Phantoms",OFFSET(Phantoms!$L$2,ROW($AE8),8),IF($AE$1="Gators",OFFSET(Gators!$L$2,ROW($AE8),8),IF($AE$1="Knights",OFFSET(Knights!$L$2,ROW($AE8),8),IF($AE$1="Hornets",OFFSET(Hornets!$L$2,ROW($AE8),8),IF($AE$1="Wolves",OFFSET(Wolves!$L$2,ROW($AE8),8),IF($AE$1="Comets",OFFSET(Comets!$L$2,ROW($AE8),8)))))))))</f>
        <v>4</v>
      </c>
      <c r="AM12" s="60">
        <f ca="1">IF($AE$1="Drillers",OFFSET(Drillers!$L$2,ROW($AE8),9),IF($AE$1="Bulls",OFFSET(Bulls!$L$2,ROW($AE8),9),IF($AE$1="Phantoms",OFFSET(Phantoms!$L$2,ROW($AE8),9),IF($AE$1="Gators",OFFSET(Gators!$L$2,ROW($AE8),9),IF($AE$1="Knights",OFFSET(Knights!$L$2,ROW($AE8),9),IF($AE$1="Hornets",OFFSET(Hornets!$L$2,ROW($AE8),9),IF($AE$1="Wolves",OFFSET(Wolves!$L$2,ROW($AE8),9),IF($AE$1="Comets",OFFSET(Comets!$L$2,ROW($AE8),9)))))))))</f>
        <v>3</v>
      </c>
      <c r="AN12" s="60">
        <f ca="1">IF($AE$1="Drillers",OFFSET(Drillers!$L$2,ROW($AE8),10),IF($AE$1="Bulls",OFFSET(Bulls!$L$2,ROW($AE8),10),IF($AE$1="Phantoms",OFFSET(Phantoms!$L$2,ROW($AE8),10),IF($AE$1="Gators",OFFSET(Gators!$L$2,ROW($AE8),10),IF($AE$1="Knights",OFFSET(Knights!$L$2,ROW($AE8),10),IF($AE$1="Hornets",OFFSET(Hornets!$L$2,ROW($AE8),10),IF($AE$1="Wolves",OFFSET(Wolves!$L$2,ROW($AE8),10),IF($AE$1="Comets",OFFSET(Comets!$L$2,ROW($AE8),10)))))))))</f>
        <v>4</v>
      </c>
      <c r="AO12" s="60">
        <f ca="1">IF($AE$1="Drillers",OFFSET(Drillers!$L$2,ROW($AE8),11),IF($AE$1="Bulls",OFFSET(Bulls!$L$2,ROW($AE8),11),IF($AE$1="Phantoms",OFFSET(Phantoms!$L$2,ROW($AE8),11),IF($AE$1="Gators",OFFSET(Gators!$L$2,ROW($AE8),11),IF($AE$1="Knights",OFFSET(Knights!$L$2,ROW($AE8),11),IF($AE$1="Hornets",OFFSET(Hornets!$L$2,ROW($AE8),11),IF($AE$1="Wolves",OFFSET(Wolves!$L$2,ROW($AE8),11),IF($AE$1="Comets",OFFSET(Comets!$L$2,ROW($AE8),11)))))))))</f>
        <v>2</v>
      </c>
      <c r="AP12" s="60" t="str">
        <f ca="1">IF($AE$1="Drillers",OFFSET(Drillers!$L$2,ROW($AE8),12),IF($AE$1="Bulls",OFFSET(Bulls!$L$2,ROW($AE8),12),IF($AE$1="Phantoms",OFFSET(Phantoms!$L$2,ROW($AE8),12),IF($AE$1="Gators",OFFSET(Gators!$L$2,ROW($AE8),12),IF($AE$1="Knights",OFFSET(Knights!$L$2,ROW($AE8),12),IF($AE$1="Hornets",OFFSET(Hornets!$L$2,ROW($AE8),12),IF($AE$1="Wolves",OFFSET(Wolves!$L$2,ROW($AE8),12),IF($AE$1="Comets",OFFSET(Comets!$L$2,ROW($AE8),12)))))))))</f>
        <v>RF</v>
      </c>
      <c r="AQ12" s="60">
        <f ca="1">IF($AE$1="Drillers",OFFSET(Drillers!$L$2,ROW($AE8),13),IF($AE$1="Bulls",OFFSET(Bulls!$L$2,ROW($AE8),13),IF($AE$1="Phantoms",OFFSET(Phantoms!$L$2,ROW($AE8),13),IF($AE$1="Gators",OFFSET(Gators!$L$2,ROW($AE8),13),IF($AE$1="Knights",OFFSET(Knights!$L$2,ROW($AE8),13),IF($AE$1="Hornets",OFFSET(Hornets!$L$2,ROW($AE8),13),IF($AE$1="Wolves",OFFSET(Wolves!$L$2,ROW($AE8),13),IF($AE$1="Comets",OFFSET(Comets!$L$2,ROW($AE8),13)))))))))</f>
        <v>0</v>
      </c>
      <c r="AR12" s="60">
        <f ca="1">IF($AE$1="Drillers",OFFSET(Drillers!$L$2,ROW($AE8),14),IF($AE$1="Bulls",OFFSET(Bulls!$L$2,ROW($AE8),14),IF($AE$1="Phantoms",OFFSET(Phantoms!$L$2,ROW($AE8),14),IF($AE$1="Gators",OFFSET(Gators!$L$2,ROW($AE8),14),IF($AE$1="Knights",OFFSET(Knights!$L$2,ROW($AE8),14),IF($AE$1="Hornets",OFFSET(Hornets!$L$2,ROW($AE8),14),IF($AE$1="Wolves",OFFSET(Wolves!$L$2,ROW($AE8),14),IF($AE$1="Comets",OFFSET(Comets!$L$2,ROW($AE8),14)))))))))</f>
        <v>3</v>
      </c>
      <c r="AS12" s="60">
        <f ca="1">IF(AE$1="Drillers",OFFSET(Drillers!$L$2,ROW(AE8),15),IF(AE$1="Bulls",OFFSET(Bulls!$L$2,ROW(AE8),15),IF(AE$1="Phantoms",OFFSET(Phantoms!$L$2,ROW(AE8),15),IF(AE$1="Gators",OFFSET(Gators!$L$2,ROW(AE8),15),IF(AE$1="Knights",OFFSET(Knights!$L$2,ROW(AE8),15),IF(AE$1="Hornets",OFFSET(Hornets!$L$2,ROW(AE8),15),IF(AE$1="Wolves",OFFSET(Wolves!$L$2,ROW(AE8),15),IF(AE$1="Comets",OFFSET(Comets!$L$2,ROW(AE8),15)))))))))</f>
        <v>0</v>
      </c>
      <c r="AT12" s="60">
        <f ca="1">IF($AE$1="Drillers",OFFSET(Drillers!$L$2,ROW(AE8),16),IF($AE$1="Bulls",OFFSET(Bulls!$L$2,ROW(AE8),16),IF($AE$1="Phantoms",OFFSET(Phantoms!$L$2,ROW(AE8),16),IF($AE$1="Gators",OFFSET(Gators!$L$2,ROW(AE8),16),IF($AE$1="Knights",OFFSET(Knights!$L$2,ROW(AE8),16),IF($AE$1="Hornets",OFFSET(Hornets!$L$2,ROW(AE8),16),IF($AE$1="Wolves",OFFSET(Wolves!$L$2,ROW(AE8),16),IF($AE$1="Comets",OFFSET(Comets!$L$2,ROW(AE8),16)))))))))</f>
        <v>0</v>
      </c>
      <c r="AU12" s="132">
        <f ca="1">IF($AE$1="Drillers",OFFSET(Drillers!$L$2,ROW($AE8),17),IF($AE$1="Bulls",OFFSET(Bulls!$L$2,ROW($AE8),17),IF($AE$1="Phantoms",OFFSET(Phantoms!$L$2,ROW($AE8),17),IF($AE$1="Gators",OFFSET(Gators!$L$2,ROW($AE8),17),IF($AE$1="Knights",OFFSET(Knights!$L$2,ROW($AE8),17),IF($AE$1="Hornets",OFFSET(Hornets!$L$2,ROW($AE8),17),IF($AE$1="Wolves",OFFSET(Wolves!$L$2,ROW($AE8),17),IF($AE$1="Comets",OFFSET(Comets!$L$2,ROW($AE8),17)))))))))</f>
        <v>1</v>
      </c>
      <c r="AV12" s="132"/>
      <c r="AW12" s="132"/>
      <c r="AX12" s="132"/>
      <c r="BD12" s="63"/>
      <c r="BE12" s="63"/>
      <c r="BG12" s="63"/>
      <c r="BH12" s="63"/>
    </row>
    <row r="13" spans="2:73" x14ac:dyDescent="0.35">
      <c r="B13" s="63"/>
      <c r="C13" s="63"/>
      <c r="D13" s="63"/>
      <c r="E13" s="77">
        <v>9</v>
      </c>
      <c r="F13" s="12" t="str">
        <f ca="1">IF($F$1="Drillers",OFFSET(Drillers!$L$2,ROW($F9),1),IF($F$1="Bulls",OFFSET(Bulls!$L$2,ROW($F9),1),IF($F$1="Phantoms",OFFSET(Phantoms!$L$2,ROW($F9),1),IF($F$1="Gators",OFFSET(Gators!$L$2,ROW($F9),1),IF($F$1="Knights",OFFSET(Knights!$L$2,ROW($F9),1),IF($F$1="Hornets",OFFSET(Hornets!$L$2,ROW($F9),1),IF($F$1="Reds",OFFSET(Comets!$L$2,ROW($F9),1),IF($F$1="Guardians",OFFSET(Wolves!$L$2,ROW($F9),1)))))))))</f>
        <v>Lowery</v>
      </c>
      <c r="G13" s="134" t="str">
        <f ca="1">IF($F$1="Drillers",OFFSET(Drillers!$L$2,ROW($F9),2),IF($F$1="Bulls",OFFSET(Bulls!$L$2,ROW($F9),2),IF($F$1="Phantoms",OFFSET(Phantoms!$L$2,ROW($F9),2),IF($F$1="Gators",OFFSET(Gators!$L$2,ROW($F9),2),IF($F$1="Knights",OFFSET(Knights!$L$2,ROW($F9),2),IF($F$1="Hornets",OFFSET(Hornets!$L$2,ROW($F9),2),IF($F$1="Reds",OFFSET(Comets!$L$2,ROW($F9),2),IF($F$1="Guardians",OFFSET(Wolves!$L$2,ROW($F9),2)))))))))</f>
        <v>Shane</v>
      </c>
      <c r="H13" s="60" t="str">
        <f ca="1">IF($F$1="Drillers",OFFSET(Drillers!$L$2,ROW($F9),3),IF($F$1="Bulls",OFFSET(Bulls!$L$2,ROW($F9),3),IF($F$1="Phantoms",OFFSET(Phantoms!$L$2,ROW($F9),3),IF($F$1="Gators",OFFSET(Gators!$L$2,ROW($F9),3),IF($F$1="Knights",OFFSET(Knights!$L$2,ROW($F9),3),IF($F$1="Hornets",OFFSET(Hornets!$L$2,ROW($F9),3),IF($F$1="Guardians",OFFSET(Wolves!$L$2,ROW($F9),3),IF($F$1="Reds",OFFSET(Comets!$L$2,ROW($F9),3)))))))))</f>
        <v>R</v>
      </c>
      <c r="I13" s="60" t="str">
        <f ca="1">IF($F$1="Drillers",OFFSET(Drillers!$L$2,ROW($F9),4),IF($F$1="Bulls",OFFSET(Bulls!$L$2,ROW($F9),4),IF($F$1="Phantoms",OFFSET(Phantoms!$L$2,ROW($F9),4),IF($F$1="Gators",OFFSET(Gators!$L$2,ROW($F9),4),IF($F$1="Knights",OFFSET(Knights!$L$2,ROW($F9),4),IF($F$1="Hornets",OFFSET(Hornets!$L$2,ROW($F9),4),IF($F$1="Guardians",OFFSET(Wolves!$L$2,ROW($F9),4),IF($F$1="Reds",OFFSET(Comets!$L$2,ROW($F9),4)))))))))</f>
        <v>CF</v>
      </c>
      <c r="J13" s="60">
        <f ca="1">IF($F$1="Drillers",OFFSET(Drillers!$L$2,ROW($F9),5),IF($F$1="Bulls",OFFSET(Bulls!$L$2,ROW($F9),5),IF($F$1="Phantoms",OFFSET(Phantoms!$L$2,ROW($F9),5),IF($F$1="Gators",OFFSET(Gators!$L$2,ROW($F9),5),IF($F$1="Knights",OFFSET(Knights!$L$2,ROW($F9),5),IF($F$1="Hornets",OFFSET(Hornets!$L$2,ROW($F9),5),IF($F$1="Guardians",OFFSET(Wolves!$L$2,ROW($F9),5),IF($F$1="Reds",OFFSET(Comets!$L$2,ROW($F9),5)))))))))</f>
        <v>3</v>
      </c>
      <c r="K13" s="60">
        <f ca="1">IF($F$1="Drillers",OFFSET(Drillers!$L$2,ROW($F9),6),IF($F$1="Bulls",OFFSET(Bulls!$L$2,ROW($F9),6),IF($F$1="Phantoms",OFFSET(Phantoms!$L$2,ROW($F9),6),IF($F$1="Gators",OFFSET(Gators!$L$2,ROW($F9),6),IF($F$1="Knights",OFFSET(Knights!$L$2,ROW($F9),6),IF($F$1="Hornets",OFFSET(Hornets!$L$2,ROW($F9),6),IF($F$1="Guardians",OFFSET(Wolves!$L$2,ROW($F9),6),IF($F$1="Reds",OFFSET(Comets!$L$2,ROW($F9),6)))))))))</f>
        <v>2</v>
      </c>
      <c r="L13" s="60">
        <f ca="1">IF($F$1="Drillers",OFFSET(Drillers!$L$2,ROW(F9),7),IF($F$1="Bulls",OFFSET(Bulls!$L$2,ROW(F9),7),IF($F$1="Phantoms",OFFSET(Phantoms!$L$2,ROW(F9),7),IF($F$1="Gators",OFFSET(Gators!$L$2,ROW(F9),7),IF($F$1="Knights",OFFSET(Knights!$L$2,ROW(F9),7),IF($F$1="Hornets",OFFSET(Hornets!$L$2,ROW(F9),7),IF($F$1="Guardians",OFFSET(Wolves!$L$2,ROW(F9),7),IF($F$1="Reds",OFFSET(Comets!$L$2,ROW(F9),7),))))))))</f>
        <v>5</v>
      </c>
      <c r="M13" s="60">
        <f ca="1">IF($F$1="Drillers",OFFSET(Drillers!$L$2,ROW(F9),8),IF($F$1="Bulls",OFFSET(Bulls!$L$2,ROW(F9),8),IF($F$1="Phantoms",OFFSET(Phantoms!$L$2,ROW(F9),8),IF($F$1="Gators",OFFSET(Gators!$L$2,ROW(F9),8),IF($F$1="Knights",OFFSET(Knights!$L$2,ROW(F9),8),IF($F$1="Hornets",OFFSET(Hornets!$L$2,ROW(F9),8),IF($F$1="Guardians",OFFSET(Wolves!$L$2,ROW(F9),8),IF($F$1="Reds",OFFSET(Comets!$L$2,ROW(F9),8)))))))))</f>
        <v>5</v>
      </c>
      <c r="N13" s="60">
        <f ca="1">IF($F$1="Drillers",OFFSET(Drillers!$L$2,ROW($F9),9),IF($F$1="Bulls",OFFSET(Bulls!$L$2,ROW($F9),9),IF($F$1="Phantoms",OFFSET(Phantoms!$L$2,ROW($F9),9),IF($F$1="Gators",OFFSET(Gators!$L$2,ROW($F9),9),IF($F$1="Knights",OFFSET(Knights!$L$2,ROW($F9),9),IF($F$1="Hornets",OFFSET(Hornets!$L$2,ROW(F9),9),IF($F$1="Guardians",OFFSET(Wolves!$L$2,ROW($F9),9),IF($F$1="Reds",OFFSET(Comets!$L$2,ROW($F9),9)))))))))</f>
        <v>5</v>
      </c>
      <c r="O13" s="60">
        <f ca="1">IF($F$1="Drillers",OFFSET(Drillers!$L$2,ROW(F9),10),IF($F$1="Bulls",OFFSET(Bulls!$L$2,ROW(F9),10),IF($F$1="Phantoms",OFFSET(Phantoms!$L$2,ROW(F9),10),IF($F$1="Gators",OFFSET(Gators!$L$2,ROW(F9),10),IF($F$1="Knights",OFFSET(Knights!$L$2,ROW(F9),10),IF($F$1="Hornets",OFFSET(Hornets!$L$2,ROW(F9),10),IF($F$1="Guardians",OFFSET(Wolves!$L$2,ROW(F9),10),IF($F$1="Reds",OFFSET(Comets!$L$2,ROW(F9),10)))))))))</f>
        <v>4</v>
      </c>
      <c r="P13" s="60">
        <f ca="1">IF($F$1="Drillers",OFFSET(Drillers!$L$2,ROW(F9),11),IF($F$1="Bulls",OFFSET(Bulls!$L$2,ROW(F9),11),IF($F$1="Phantoms",OFFSET(Phantoms!$L$2,ROW(F9),11),IF($F$1="Gators",OFFSET(Gators!$L$2,ROW(F9),11),IF($F$1="Knights",OFFSET(Knights!$L$2,ROW(F9),11),IF($F$1="Hornets",OFFSET(Hornets!$L$2,ROW(F9),11),IF($F$1="Guardians",OFFSET(Wolves!$L$2,ROW(F9),11),IF($F$1="Drillers",OFFSET(Drillers!$L$2,ROW(F9),11),IF($F$1="Reds",OFFSET(Comets!$L$2,ROW(F9),11))))))))))</f>
        <v>2</v>
      </c>
      <c r="Q13" s="60" t="str">
        <f ca="1">IF($F$1="Drillers",OFFSET(Drillers!$L$2,ROW(F9),12),IF($F$1="Bulls",OFFSET(Bulls!$L$2,ROW(F9),12),IF($F$1="Phantoms",OFFSET(Phantoms!$L$2,ROW(F9),12),IF($F$1="Gators",OFFSET(Gators!$L$2,ROW(F9),12),IF($F$1="Knights",OFFSET(Knights!$L$2,ROW(F9),12),IF($F$1="Hornets",OFFSET(Hornets!$L$2,ROW(F9),12),IF($F$1="Guardians",OFFSET(Wolves!$L$2,ROW(F9),12),IF($F$1="Reds",OFFSET(Comets!$L$2,ROW(F9),12),))))))))</f>
        <v>LF</v>
      </c>
      <c r="R13" s="60" t="str">
        <f ca="1">IF($F$1="Drillers",OFFSET(Drillers!$L$2,ROW(F9),13),IF($F$1="Bulls",OFFSET(Bulls!$L$2,ROW(F9),13),IF($F$1="Phantoms",OFFSET(Phantoms!$L$2,ROW(F9),13),IF($F$1="Gators",OFFSET(Gators!$L$2,ROW(F9),13),IF($F$1="Knights",OFFSET(Knights!$L$2,ROW(F9),13),IF($F$1="Hornets",OFFSET(Hornets!$L$2,ROW(F9),13),IF($F$1="Guardians",OFFSET(Wolves!$L$2,ROW(F9),13),IF($F$1="Reds",OFFSET(Comets!$L$2,ROW(F9),13),))))))))</f>
        <v>RF</v>
      </c>
      <c r="S13" s="60">
        <f ca="1">IF($F$1="Drillers",OFFSET(Drillers!$L$2,ROW(F9),14),IF($F$1="Bulls",OFFSET(Bulls!$L$2,ROW(F9),14),IF($F$1="Phantoms",OFFSET(Phantoms!$L$2,ROW(F9),14),IF($F$1="Gators",OFFSET(Gators!$L$2,ROW(F9),14),IF($F$1="Knights",OFFSET(Knights!$L$2,ROW(F9),14),IF($F$1="Hornets",OFFSET(Hornets!$L$2,ROW(F9),14),IF($F$1="Guardians",OFFSET(Wolves!$L$2,ROW(F9),14,),IF($F$1="Reds",OFFSET(Comets!$L$2,ROW(F9),14)))))))))</f>
        <v>3</v>
      </c>
      <c r="T13" s="60">
        <f ca="1">IF($F$1="Drillers",OFFSET(Drillers!$L$2,ROW(F9),15),IF($F$1="Bulls",OFFSET(Bulls!$L$2,ROW(F9),15),IF($F$1="Phantoms",OFFSET(Phantoms!$L$2,ROW(F9),15),IF($F$1="Gators",OFFSET(Gators!$L$2,ROW(F9),15),IF($F$1="Knights",OFFSET(Knights!$L$2,ROW(F9),15),IF($F$1="Hornets",OFFSET(Hornets!$L$2,ROW(F9),15),IF($F$1="Guardians",OFFSET(Wolves!$L$2,ROW(F9),15),IF($F$1="Reds",OFFSET(Comets!$L$2,ROW(F9),15)))))))))</f>
        <v>0</v>
      </c>
      <c r="U13" s="60">
        <f ca="1">IF($F$1="Drillers",OFFSET(Drillers!$L$2,ROW(F9),16),IF($F$1="Bulls",OFFSET(Bulls!$L$2,ROW(F9),16),IF($F$1="Phantoms",OFFSET(Phantoms!$L$2,ROW(F9),16),IF($F$1="Gators",OFFSET(Gators!$L$2,ROW(F9),16),IF($F$1="Knights",OFFSET(Knights!$L$2,ROW(F9),16),IF($F$1="Hornets",OFFSET(Hornets!$L$2,ROW(F9),16),IF($F$1="Guardians",OFFSET(Wolves!$L$2,ROW(F9),16),IF($F$1="Reds",OFFSET(Comets!$L$2,ROW(F9),16)))))))))</f>
        <v>0</v>
      </c>
      <c r="V13" s="143">
        <f ca="1">IF($F$1="Drillers",OFFSET(Drillers!$L$2,ROW($F9),17),IF($F$1="Bulls",OFFSET(Bulls!$L$2,ROW($F9),17),IF($F$1="Phantoms",OFFSET(Phantoms!$L$2,ROW($F9),17),IF($F$1="Gators",OFFSET(Gators!$L$2,ROW($F9),17),IF($F$1="Knights",OFFSET(Knights!$L$2,ROW($F9),17),IF($F$1="Hornets",OFFSET(Hornets!$L$2,ROW($F9),17),IF($F$1="Guardians",OFFSET(Wolves!$L$2,ROW($F9),17),IF($F$1="Reds",OFFSET(Comets!$L$2,ROW($F9),17)))))))))</f>
        <v>2</v>
      </c>
      <c r="W13" s="63"/>
      <c r="X13" s="63"/>
      <c r="Y13" s="63"/>
      <c r="Z13" s="63"/>
      <c r="AA13" s="63"/>
      <c r="AB13" s="63"/>
      <c r="AC13" s="63"/>
      <c r="AD13" s="77">
        <v>9</v>
      </c>
      <c r="AE13" s="135" t="str">
        <f ca="1">IF($AE$1="Drillers",OFFSET(Drillers!$L$2,ROW($AE9),1),IF($AE$1="Bulls",OFFSET(Bulls!$L$2,ROW($AE9),1),IF($AE$1="Phantoms",OFFSET(Phantoms!$L$2,ROW($AE9),1),IF($AE$1="Gators",OFFSET(Gators!$L$2,ROW($AE9),1),IF($AE$1="Knights",OFFSET(Knights!$L$2,ROW($AE9),1),IF($AE$1="Hornets",OFFSET(Hornets!$L$2,ROW($AE9),1),IF($AE$1="Wolves",OFFSET(Wolves!$L$2,ROW($AE9),1),IF(AE$1="Comets",OFFSET(Comets!$L$2,ROW($AE9),1)))))))))</f>
        <v>Hernandez</v>
      </c>
      <c r="AF13" s="135" t="str">
        <f ca="1">IF($AE$1="Drillers",OFFSET(Drillers!$L$2,ROW($AF9),2),IF($AE$1="Bulls",OFFSET(Bulls!$L$2,ROW($AF9),2),IF($AE$1="Phantoms",OFFSET(Phantoms!$L$2,ROW($AF9),2),IF($AE$1="Gators",OFFSET(Gators!$L$2,ROW($AF9),2),IF($AE$1="Knights",OFFSET(Knights!$L$2,ROW($AF9),2),IF($AE$1="Hornets",OFFSET(Hornets!$L$2,ROW($AF9),2),IF($AE$1="Wolves",OFFSET(Wolves!$L$2,ROW($AF9),2),IF($AE$1="Comets",OFFSET(Comets!$L$2,ROW($AF9),2)))))))))</f>
        <v>Edgar</v>
      </c>
      <c r="AG13" s="60" t="str">
        <f ca="1">IF($AE$1="Drillers",OFFSET(Drillers!$L$2,ROW($AE9),3),IF($AE$1="Bulls",OFFSET(Bulls!$L$2,ROW($AE9),3),IF($AE$1="Phantoms",OFFSET(Phantoms!$L$2,ROW($AE9),3),IF($AE$1="Gators",OFFSET(Gators!$L$2,ROW($AE9),3),IF($AE$1="Knights",OFFSET(Knights!$L$2,ROW($AE9),3),IF($AE$1="Hornets",OFFSET(Hornets!$L$2,ROW($AE9),3),IF($AE$1="Wolves",OFFSET(Wolves!$L$2,ROW($AE9),3),IF($AE$1="Comets",OFFSET(Comets!$L$2,ROW($AE9),3)))))))))</f>
        <v>R</v>
      </c>
      <c r="AH13" s="60" t="str">
        <f ca="1">IF($AE$1="Drillers",OFFSET(Drillers!$L$2,ROW($AE9),4),IF($AE$1="Bulls",OFFSET(Bulls!$L$2,ROW($AE9),4),IF($AE$1="Phantoms",OFFSET(Phantoms!$L$2,ROW($AE9),4),IF($AE$1="Gators",OFFSET(Gators!$L$2,ROW($AE9),4),IF($AE$1="Knights",OFFSET(Knights!$L$2,ROW($AE9),4),IF($AE$1="Hornets",OFFSET(Hornets!$L$2,ROW($AE9),4),IF($AE$1="Wolves",OFFSET(Wolves!$L$2,ROW($AE9),4),IF($AE$1="Comets",OFFSET(Comets!$L$2,ROW($AE9),4)))))))))</f>
        <v>C</v>
      </c>
      <c r="AI13" s="60">
        <f ca="1">IF($AE$1="Drillers",OFFSET(Drillers!$L$2,ROW($AE9),5),IF($AE$1="Bulls",OFFSET(Bulls!$L$2,ROW($AE9),5),IF($AE$1="Phantoms",OFFSET(Phantoms!$L$2,ROW($AE9),5),IF($AE$1="Gators",OFFSET(Gators!$L$2,ROW($AE9),5),IF($AE$1="Knights",OFFSET(Knights!$L$2,ROW($AE9),5),IF($AE$1="Hornets",OFFSET(Hornets!$L$2,ROW($AE9),5),IF($AE$1="Wolves",OFFSET(Wolves!$L$2,ROW($AE9),5),IF($AE$1="Comets",OFFSET(Comets!$L$2,ROW($AE9),5)))))))))</f>
        <v>3</v>
      </c>
      <c r="AJ13" s="60">
        <f ca="1">IF($AE$1="Drillers",OFFSET(Drillers!$L$2,ROW($AE9),6),IF($AE$1="Bulls",OFFSET(Bulls!$L$2,ROW($AE9),6),IF($AE$1="Phantoms",OFFSET(Phantoms!$L$2,ROW($AE9),6),IF($AE$1="Gators",OFFSET(Gators!$L$2,ROW($AE9),6),IF($AE$1="Knights",OFFSET(Knights!$L$2,ROW($AE9),6),IF($AE$1="Hornets",OFFSET(Hornets!$L$2,ROW($AE9),6),IF($AE$1="Wolves",OFFSET(Wolves!$L$2,ROW($AE9),6),IF($AE$1="Comets",OFFSET(Comets!$L$2,ROW($AE9),6)))))))))</f>
        <v>2</v>
      </c>
      <c r="AK13" s="60">
        <f ca="1">IF($AE$1="Drillers",OFFSET(Drillers!$L$2,ROW($AE9),7),IF($AE$1="Bulls",OFFSET(Bulls!$L$2,ROW($AE9),7),IF($AE$1="Phantoms",OFFSET(Phantoms!$L$2,ROW($AE9),7),IF($AE$1="Gators",OFFSET(Gators!$L$2,ROW($AE9),7),IF($AE$1="Knights",OFFSET(Knights!$L$2,ROW($AE9),7),IF($AE$1="Hornets",OFFSET(Hornets!$L$2,ROW($AE9),7),IF($AE$1="Wolves",OFFSET(Wolves!$L$2,ROW($AE9),7),IF($AE$1="Comets",OFFSET(Comets!$L$2,ROW($AE9),7)))))))))</f>
        <v>1</v>
      </c>
      <c r="AL13" s="60">
        <f ca="1">IF($AE$1="Drillers",OFFSET(Drillers!$L$2,ROW($AE9),8),IF($AE$1="Bulls",OFFSET(Bulls!$L$2,ROW($AE9),8),IF($AE$1="Phantoms",OFFSET(Phantoms!$L$2,ROW($AE9),8),IF($AE$1="Gators",OFFSET(Gators!$L$2,ROW($AE9),8),IF($AE$1="Knights",OFFSET(Knights!$L$2,ROW($AE9),8),IF($AE$1="Hornets",OFFSET(Hornets!$L$2,ROW($AE9),8),IF($AE$1="Wolves",OFFSET(Wolves!$L$2,ROW($AE9),8),IF($AE$1="Comets",OFFSET(Comets!$L$2,ROW($AE9),8)))))))))</f>
        <v>2</v>
      </c>
      <c r="AM13" s="60">
        <f ca="1">IF($AE$1="Drillers",OFFSET(Drillers!$L$2,ROW($AE9),9),IF($AE$1="Bulls",OFFSET(Bulls!$L$2,ROW($AE9),9),IF($AE$1="Phantoms",OFFSET(Phantoms!$L$2,ROW($AE9),9),IF($AE$1="Gators",OFFSET(Gators!$L$2,ROW($AE9),9),IF($AE$1="Knights",OFFSET(Knights!$L$2,ROW($AE9),9),IF($AE$1="Hornets",OFFSET(Hornets!$L$2,ROW($AE9),9),IF($AE$1="Wolves",OFFSET(Wolves!$L$2,ROW($AE9),9),IF($AE$1="Comets",OFFSET(Comets!$L$2,ROW($AE9),9)))))))))</f>
        <v>2</v>
      </c>
      <c r="AN13" s="60">
        <f ca="1">IF($AE$1="Drillers",OFFSET(Drillers!$L$2,ROW($AE9),10),IF($AE$1="Bulls",OFFSET(Bulls!$L$2,ROW($AE9),10),IF($AE$1="Phantoms",OFFSET(Phantoms!$L$2,ROW($AE9),10),IF($AE$1="Gators",OFFSET(Gators!$L$2,ROW($AE9),10),IF($AE$1="Knights",OFFSET(Knights!$L$2,ROW($AE9),10),IF($AE$1="Hornets",OFFSET(Hornets!$L$2,ROW($AE9),10),IF($AE$1="Wolves",OFFSET(Wolves!$L$2,ROW($AE9),10),IF($AE$1="Comets",OFFSET(Comets!$L$2,ROW($AE9),10)))))))))</f>
        <v>2</v>
      </c>
      <c r="AO13" s="60">
        <f ca="1">IF($AE$1="Drillers",OFFSET(Drillers!$L$2,ROW($AE9),11),IF($AE$1="Bulls",OFFSET(Bulls!$L$2,ROW($AE9),11),IF($AE$1="Phantoms",OFFSET(Phantoms!$L$2,ROW($AE9),11),IF($AE$1="Gators",OFFSET(Gators!$L$2,ROW($AE9),11),IF($AE$1="Knights",OFFSET(Knights!$L$2,ROW($AE9),11),IF($AE$1="Hornets",OFFSET(Hornets!$L$2,ROW($AE9),11),IF($AE$1="Wolves",OFFSET(Wolves!$L$2,ROW($AE9),11),IF($AE$1="Comets",OFFSET(Comets!$L$2,ROW($AE9),11)))))))))</f>
        <v>2</v>
      </c>
      <c r="AP13" s="60" t="str">
        <f ca="1">IF($AE$1="Drillers",OFFSET(Drillers!$L$2,ROW($AE9),12),IF($AE$1="Bulls",OFFSET(Bulls!$L$2,ROW($AE9),12),IF($AE$1="Phantoms",OFFSET(Phantoms!$L$2,ROW($AE9),12),IF($AE$1="Gators",OFFSET(Gators!$L$2,ROW($AE9),12),IF($AE$1="Knights",OFFSET(Knights!$L$2,ROW($AE9),12),IF($AE$1="Hornets",OFFSET(Hornets!$L$2,ROW($AE9),12),IF($AE$1="Wolves",OFFSET(Wolves!$L$2,ROW($AE9),12),IF($AE$1="Comets",OFFSET(Comets!$L$2,ROW($AE9),12)))))))))</f>
        <v>3B</v>
      </c>
      <c r="AQ13" s="60">
        <f ca="1">IF($AE$1="Drillers",OFFSET(Drillers!$L$2,ROW($AE9),13),IF($AE$1="Bulls",OFFSET(Bulls!$L$2,ROW($AE9),13),IF($AE$1="Phantoms",OFFSET(Phantoms!$L$2,ROW($AE9),13),IF($AE$1="Gators",OFFSET(Gators!$L$2,ROW($AE9),13),IF($AE$1="Knights",OFFSET(Knights!$L$2,ROW($AE9),13),IF($AE$1="Hornets",OFFSET(Hornets!$L$2,ROW($AE9),13),IF($AE$1="Wolves",OFFSET(Wolves!$L$2,ROW($AE9),13),IF($AE$1="Comets",OFFSET(Comets!$L$2,ROW($AE9),13)))))))))</f>
        <v>0</v>
      </c>
      <c r="AR13" s="60">
        <f ca="1">IF($AE$1="Drillers",OFFSET(Drillers!$L$2,ROW($AE9),14),IF($AE$1="Bulls",OFFSET(Bulls!$L$2,ROW($AE9),14),IF($AE$1="Phantoms",OFFSET(Phantoms!$L$2,ROW($AE9),14),IF($AE$1="Gators",OFFSET(Gators!$L$2,ROW($AE9),14),IF($AE$1="Knights",OFFSET(Knights!$L$2,ROW($AE9),14),IF($AE$1="Hornets",OFFSET(Hornets!$L$2,ROW($AE9),14),IF($AE$1="Wolves",OFFSET(Wolves!$L$2,ROW($AE9),14),IF($AE$1="Comets",OFFSET(Comets!$L$2,ROW($AE9),14)))))))))</f>
        <v>1</v>
      </c>
      <c r="AS13" s="60">
        <f ca="1">IF(AE$1="Drillers",OFFSET(Drillers!$L$2,ROW(AE9),15),IF(AE$1="Bulls",OFFSET(Bulls!$L$2,ROW(AE9),15),IF(AE$1="Phantoms",OFFSET(Phantoms!$L$2,ROW(AE9),15),IF(AE$1="Gators",OFFSET(Gators!$L$2,ROW(AE9),15),IF(AE$1="Knights",OFFSET(Knights!$L$2,ROW(AE9),15),IF(AE$1="Hornets",OFFSET(Hornets!$L$2,ROW(AE9),15),IF(AE$1="Wolves",OFFSET(Wolves!$L$2,ROW(AE9),15),IF(AE$1="Comets",OFFSET(Comets!$L$2,ROW(AE9),15)))))))))</f>
        <v>0</v>
      </c>
      <c r="AT13" s="60">
        <f ca="1">IF($AE$1="Drillers",OFFSET(Drillers!$L$2,ROW(AE9),16),IF($AE$1="Bulls",OFFSET(Bulls!$L$2,ROW(AE9),16),IF($AE$1="Phantoms",OFFSET(Phantoms!$L$2,ROW(AE9),16),IF($AE$1="Gators",OFFSET(Gators!$L$2,ROW(AE9),16),IF($AE$1="Knights",OFFSET(Knights!$L$2,ROW(AE9),16),IF($AE$1="Hornets",OFFSET(Hornets!$L$2,ROW(AE9),16),IF($AE$1="Wolves",OFFSET(Wolves!$L$2,ROW(AE9),16),IF($AE$1="Comets",OFFSET(Comets!$L$2,ROW(AE9),16)))))))))</f>
        <v>0</v>
      </c>
      <c r="AU13" s="132">
        <f ca="1">IF($AE$1="Drillers",OFFSET(Drillers!$L$2,ROW($AE9),17),IF($AE$1="Bulls",OFFSET(Bulls!$L$2,ROW($AE9),17),IF($AE$1="Phantoms",OFFSET(Phantoms!$L$2,ROW($AE9),17),IF($AE$1="Gators",OFFSET(Gators!$L$2,ROW($AE9),17),IF($AE$1="Knights",OFFSET(Knights!$L$2,ROW($AE9),17),IF($AE$1="Hornets",OFFSET(Hornets!$L$2,ROW($AE9),17),IF($AE$1="Wolves",OFFSET(Wolves!$L$2,ROW($AE9),17),IF($AE$1="Comets",OFFSET(Comets!$L$2,ROW($AE9),17)))))))))</f>
        <v>3</v>
      </c>
      <c r="AV13" s="132"/>
      <c r="AW13" s="132"/>
      <c r="AX13" s="132"/>
      <c r="BD13" s="63"/>
      <c r="BE13" s="63"/>
      <c r="BG13" s="63"/>
      <c r="BH13" s="63"/>
    </row>
    <row r="14" spans="2:73" x14ac:dyDescent="0.35">
      <c r="B14" s="63"/>
      <c r="C14" s="63"/>
      <c r="D14" s="63"/>
      <c r="E14" s="77">
        <v>10</v>
      </c>
      <c r="F14" s="12" t="str">
        <f ca="1">IF($F$1="Drillers",OFFSET(Drillers!$L$2,ROW($F10),1),IF($F$1="Bulls",OFFSET(Bulls!$L$2,ROW($F10),1),IF($F$1="Phantoms",OFFSET(Phantoms!$L$2,ROW($F10),1),IF($F$1="Gators",OFFSET(Gators!$L$2,ROW($F10),1),IF($F$1="Knights",OFFSET(Knights!$L$2,ROW($F10),1),IF($F$1="Hornets",OFFSET(Hornets!$L$2,ROW($F10),1),IF($F$1="Reds",OFFSET(Comets!$L$2,ROW($F10),1),IF($F$1="Guardians",OFFSET(Wolves!$L$2,ROW($F10),1)))))))))</f>
        <v>MacAldonich</v>
      </c>
      <c r="G14" s="134" t="str">
        <f ca="1">IF($F$1="Drillers",OFFSET(Drillers!$L$2,ROW($F10),2),IF($F$1="Bulls",OFFSET(Bulls!$L$2,ROW($F10),2),IF($F$1="Phantoms",OFFSET(Phantoms!$L$2,ROW($F10),2),IF($F$1="Gators",OFFSET(Gators!$L$2,ROW($F10),2),IF($F$1="Knights",OFFSET(Knights!$L$2,ROW($F10),2),IF($F$1="Hornets",OFFSET(Hornets!$L$2,ROW($F10),2),IF($F$1="Reds",OFFSET(Comets!$L$2,ROW($F10),2),IF($F$1="Guardians",OFFSET(Wolves!$L$2,ROW($F10),2)))))))))</f>
        <v>Chris</v>
      </c>
      <c r="H14" s="60" t="str">
        <f ca="1">IF($F$1="Drillers",OFFSET(Drillers!$L$2,ROW($F10),3),IF($F$1="Bulls",OFFSET(Bulls!$L$2,ROW($F10),3),IF($F$1="Phantoms",OFFSET(Phantoms!$L$2,ROW($F10),3),IF($F$1="Gators",OFFSET(Gators!$L$2,ROW($F10),3),IF($F$1="Knights",OFFSET(Knights!$L$2,ROW($F10),3),IF($F$1="Hornets",OFFSET(Hornets!$L$2,ROW($F10),3),IF($F$1="Guardians",OFFSET(Wolves!$L$2,ROW($F10),3),IF($F$1="Reds",OFFSET(Comets!$L$2,ROW($F10),3)))))))))</f>
        <v>R</v>
      </c>
      <c r="I14" s="60" t="str">
        <f ca="1">IF($F$1="Drillers",OFFSET(Drillers!$L$2,ROW($F10),4),IF($F$1="Bulls",OFFSET(Bulls!$L$2,ROW($F10),4),IF($F$1="Phantoms",OFFSET(Phantoms!$L$2,ROW($F10),4),IF($F$1="Gators",OFFSET(Gators!$L$2,ROW($F10),4),IF($F$1="Knights",OFFSET(Knights!$L$2,ROW($F10),4),IF($F$1="Hornets",OFFSET(Hornets!$L$2,ROW($F10),4),IF($F$1="Guardians",OFFSET(Wolves!$L$2,ROW($F10),4),IF($F$1="Reds",OFFSET(Comets!$L$2,ROW($F10),4)))))))))</f>
        <v>CF</v>
      </c>
      <c r="J14" s="60">
        <f ca="1">IF($F$1="Drillers",OFFSET(Drillers!$L$2,ROW($F10),5),IF($F$1="Bulls",OFFSET(Bulls!$L$2,ROW($F10),5),IF($F$1="Phantoms",OFFSET(Phantoms!$L$2,ROW($F10),5),IF($F$1="Gators",OFFSET(Gators!$L$2,ROW($F10),5),IF($F$1="Knights",OFFSET(Knights!$L$2,ROW($F10),5),IF($F$1="Hornets",OFFSET(Hornets!$L$2,ROW($F10),5),IF($F$1="Guardians",OFFSET(Wolves!$L$2,ROW($F10),5),IF($F$1="Reds",OFFSET(Comets!$L$2,ROW($F10),5)))))))))</f>
        <v>3</v>
      </c>
      <c r="K14" s="60">
        <f ca="1">IF($F$1="Drillers",OFFSET(Drillers!$L$2,ROW($F10),6),IF($F$1="Bulls",OFFSET(Bulls!$L$2,ROW($F10),6),IF($F$1="Phantoms",OFFSET(Phantoms!$L$2,ROW($F10),6),IF($F$1="Gators",OFFSET(Gators!$L$2,ROW($F10),6),IF($F$1="Knights",OFFSET(Knights!$L$2,ROW($F10),6),IF($F$1="Hornets",OFFSET(Hornets!$L$2,ROW($F10),6),IF($F$1="Guardians",OFFSET(Wolves!$L$2,ROW($F10),6),IF($F$1="Reds",OFFSET(Comets!$L$2,ROW($F10),6)))))))))</f>
        <v>3</v>
      </c>
      <c r="L14" s="60">
        <f ca="1">IF($F$1="Drillers",OFFSET(Drillers!$L$2,ROW(F10),7),IF($F$1="Bulls",OFFSET(Bulls!$L$2,ROW(F10),7),IF($F$1="Phantoms",OFFSET(Phantoms!$L$2,ROW(F10),7),IF($F$1="Gators",OFFSET(Gators!$L$2,ROW(F10),7),IF($F$1="Knights",OFFSET(Knights!$L$2,ROW(F10),7),IF($F$1="Hornets",OFFSET(Hornets!$L$2,ROW(F10),7),IF($F$1="Guardians",OFFSET(Wolves!$L$2,ROW(F10),7),IF($F$1="Reds",OFFSET(Comets!$L$2,ROW(F10),7),))))))))</f>
        <v>3</v>
      </c>
      <c r="M14" s="60">
        <f ca="1">IF($F$1="Drillers",OFFSET(Drillers!$L$2,ROW(F10),8),IF($F$1="Bulls",OFFSET(Bulls!$L$2,ROW(F10),8),IF($F$1="Phantoms",OFFSET(Phantoms!$L$2,ROW(F10),8),IF($F$1="Gators",OFFSET(Gators!$L$2,ROW(F10),8),IF($F$1="Knights",OFFSET(Knights!$L$2,ROW(F10),8),IF($F$1="Hornets",OFFSET(Hornets!$L$2,ROW(F10),8),IF($F$1="Guardians",OFFSET(Wolves!$L$2,ROW(F10),8),IF($F$1="Reds",OFFSET(Comets!$L$2,ROW(F10),8)))))))))</f>
        <v>4</v>
      </c>
      <c r="N14" s="60">
        <f ca="1">IF($F$1="Drillers",OFFSET(Drillers!$L$2,ROW($F10),9),IF($F$1="Bulls",OFFSET(Bulls!$L$2,ROW($F10),9),IF($F$1="Phantoms",OFFSET(Phantoms!$L$2,ROW($F10),9),IF($F$1="Gators",OFFSET(Gators!$L$2,ROW($F10),9),IF($F$1="Knights",OFFSET(Knights!$L$2,ROW($F10),9),IF($F$1="Hornets",OFFSET(Hornets!$L$2,ROW(F10),9),IF($F$1="Guardians",OFFSET(Wolves!$L$2,ROW($F10),9),IF($F$1="Reds",OFFSET(Comets!$L$2,ROW($F10),9)))))))))</f>
        <v>3</v>
      </c>
      <c r="O14" s="60">
        <f ca="1">IF($F$1="Drillers",OFFSET(Drillers!$L$2,ROW(F10),10),IF($F$1="Bulls",OFFSET(Bulls!$L$2,ROW(F10),10),IF($F$1="Phantoms",OFFSET(Phantoms!$L$2,ROW(F10),10),IF($F$1="Gators",OFFSET(Gators!$L$2,ROW(F10),10),IF($F$1="Knights",OFFSET(Knights!$L$2,ROW(F10),10),IF($F$1="Hornets",OFFSET(Hornets!$L$2,ROW(F10),10),IF($F$1="Guardians",OFFSET(Wolves!$L$2,ROW(F10),10),IF($F$1="Reds",OFFSET(Comets!$L$2,ROW(F10),10)))))))))</f>
        <v>4</v>
      </c>
      <c r="P14" s="60">
        <f ca="1">IF($F$1="Drillers",OFFSET(Drillers!$L$2,ROW(F10),11),IF($F$1="Bulls",OFFSET(Bulls!$L$2,ROW(F10),11),IF($F$1="Phantoms",OFFSET(Phantoms!$L$2,ROW(F10),11),IF($F$1="Gators",OFFSET(Gators!$L$2,ROW(F10),11),IF($F$1="Knights",OFFSET(Knights!$L$2,ROW(F10),11),IF($F$1="Hornets",OFFSET(Hornets!$L$2,ROW(F10),11),IF($F$1="Guardians",OFFSET(Wolves!$L$2,ROW(F10),11),IF($F$1="Drillers",OFFSET(Drillers!$L$2,ROW(F10),11),IF($F$1="Reds",OFFSET(Comets!$L$2,ROW(F10),11))))))))))</f>
        <v>4</v>
      </c>
      <c r="Q14" s="60" t="str">
        <f ca="1">IF($F$1="Drillers",OFFSET(Drillers!$L$2,ROW(F10),12),IF($F$1="Bulls",OFFSET(Bulls!$L$2,ROW(F10),12),IF($F$1="Phantoms",OFFSET(Phantoms!$L$2,ROW(F10),12),IF($F$1="Gators",OFFSET(Gators!$L$2,ROW(F10),12),IF($F$1="Knights",OFFSET(Knights!$L$2,ROW(F10),12),IF($F$1="Hornets",OFFSET(Hornets!$L$2,ROW(F10),12),IF($F$1="Guardians",OFFSET(Wolves!$L$2,ROW(F10),12),IF($F$1="Reds",OFFSET(Comets!$L$2,ROW(F10),12),))))))))</f>
        <v>LF</v>
      </c>
      <c r="R14" s="60" t="str">
        <f ca="1">IF($F$1="Drillers",OFFSET(Drillers!$L$2,ROW(F10),13),IF($F$1="Bulls",OFFSET(Bulls!$L$2,ROW(F10),13),IF($F$1="Phantoms",OFFSET(Phantoms!$L$2,ROW(F10),13),IF($F$1="Gators",OFFSET(Gators!$L$2,ROW(F10),13),IF($F$1="Knights",OFFSET(Knights!$L$2,ROW(F10),13),IF($F$1="Hornets",OFFSET(Hornets!$L$2,ROW(F10),13),IF($F$1="Guardians",OFFSET(Wolves!$L$2,ROW(F10),13),IF($F$1="Reds",OFFSET(Comets!$L$2,ROW(F10),13),))))))))</f>
        <v>RF</v>
      </c>
      <c r="S14" s="60">
        <f ca="1">IF($F$1="Drillers",OFFSET(Drillers!$L$2,ROW(F10),14),IF($F$1="Bulls",OFFSET(Bulls!$L$2,ROW(F10),14),IF($F$1="Phantoms",OFFSET(Phantoms!$L$2,ROW(F10),14),IF($F$1="Gators",OFFSET(Gators!$L$2,ROW(F10),14),IF($F$1="Knights",OFFSET(Knights!$L$2,ROW(F10),14),IF($F$1="Hornets",OFFSET(Hornets!$L$2,ROW(F10),14),IF($F$1="Guardians",OFFSET(Wolves!$L$2,ROW(F10),14,),IF($F$1="Reds",OFFSET(Comets!$L$2,ROW(F10),14)))))))))</f>
        <v>2</v>
      </c>
      <c r="T14" s="60">
        <f ca="1">IF($F$1="Drillers",OFFSET(Drillers!$L$2,ROW(F10),15),IF($F$1="Bulls",OFFSET(Bulls!$L$2,ROW(F10),15),IF($F$1="Phantoms",OFFSET(Phantoms!$L$2,ROW(F10),15),IF($F$1="Gators",OFFSET(Gators!$L$2,ROW(F10),15),IF($F$1="Knights",OFFSET(Knights!$L$2,ROW(F10),15),IF($F$1="Hornets",OFFSET(Hornets!$L$2,ROW(F10),15),IF($F$1="Guardians",OFFSET(Wolves!$L$2,ROW(F10),15),IF($F$1="Reds",OFFSET(Comets!$L$2,ROW(F10),15)))))))))</f>
        <v>0</v>
      </c>
      <c r="U14" s="60">
        <f ca="1">IF($F$1="Drillers",OFFSET(Drillers!$L$2,ROW(F10),16),IF($F$1="Bulls",OFFSET(Bulls!$L$2,ROW(F10),16),IF($F$1="Phantoms",OFFSET(Phantoms!$L$2,ROW(F10),16),IF($F$1="Gators",OFFSET(Gators!$L$2,ROW(F10),16),IF($F$1="Knights",OFFSET(Knights!$L$2,ROW(F10),16),IF($F$1="Hornets",OFFSET(Hornets!$L$2,ROW(F10),16),IF($F$1="Guardians",OFFSET(Wolves!$L$2,ROW(F10),16),IF($F$1="Reds",OFFSET(Comets!$L$2,ROW(F10),16)))))))))</f>
        <v>0</v>
      </c>
      <c r="V14" s="143">
        <f ca="1">IF($F$1="Drillers",OFFSET(Drillers!$L$2,ROW($F10),17),IF($F$1="Bulls",OFFSET(Bulls!$L$2,ROW($F10),17),IF($F$1="Phantoms",OFFSET(Phantoms!$L$2,ROW($F10),17),IF($F$1="Gators",OFFSET(Gators!$L$2,ROW($F10),17),IF($F$1="Knights",OFFSET(Knights!$L$2,ROW($F10),17),IF($F$1="Hornets",OFFSET(Hornets!$L$2,ROW($F10),17),IF($F$1="Guardians",OFFSET(Wolves!$L$2,ROW($F10),17),IF($F$1="Reds",OFFSET(Comets!$L$2,ROW($F10),17)))))))))</f>
        <v>1</v>
      </c>
      <c r="W14" s="63"/>
      <c r="X14" s="63"/>
      <c r="Y14" s="63"/>
      <c r="Z14" s="63"/>
      <c r="AA14" s="63"/>
      <c r="AB14" s="63"/>
      <c r="AC14" s="63"/>
      <c r="AD14" s="77">
        <v>10</v>
      </c>
      <c r="AE14" s="135" t="str">
        <f ca="1">IF($AE$1="Drillers",OFFSET(Drillers!$L$2,ROW($AE10),1),IF($AE$1="Bulls",OFFSET(Bulls!$L$2,ROW($AE10),1),IF($AE$1="Phantoms",OFFSET(Phantoms!$L$2,ROW($AE10),1),IF($AE$1="Gators",OFFSET(Gators!$L$2,ROW($AE10),1),IF($AE$1="Knights",OFFSET(Knights!$L$2,ROW($AE10),1),IF($AE$1="Hornets",OFFSET(Hornets!$L$2,ROW($AE10),1),IF($AE$1="Wolves",OFFSET(Wolves!$L$2,ROW($AE10),1),IF(AE$1="Comets",OFFSET(Comets!$L$2,ROW($AE10),1)))))))))</f>
        <v>Lopez</v>
      </c>
      <c r="AF14" s="135" t="str">
        <f ca="1">IF($AE$1="Drillers",OFFSET(Drillers!$L$2,ROW($AF10),2),IF($AE$1="Bulls",OFFSET(Bulls!$L$2,ROW($AF10),2),IF($AE$1="Phantoms",OFFSET(Phantoms!$L$2,ROW($AF10),2),IF($AE$1="Gators",OFFSET(Gators!$L$2,ROW($AF10),2),IF($AE$1="Knights",OFFSET(Knights!$L$2,ROW($AF10),2),IF($AE$1="Hornets",OFFSET(Hornets!$L$2,ROW($AF10),2),IF($AE$1="Wolves",OFFSET(Wolves!$L$2,ROW($AF10),2),IF($AE$1="Comets",OFFSET(Comets!$L$2,ROW($AF10),2)))))))))</f>
        <v>Pedro</v>
      </c>
      <c r="AG14" s="60" t="str">
        <f ca="1">IF($AE$1="Drillers",OFFSET(Drillers!$L$2,ROW($AE10),3),IF($AE$1="Bulls",OFFSET(Bulls!$L$2,ROW($AE10),3),IF($AE$1="Phantoms",OFFSET(Phantoms!$L$2,ROW($AE10),3),IF($AE$1="Gators",OFFSET(Gators!$L$2,ROW($AE10),3),IF($AE$1="Knights",OFFSET(Knights!$L$2,ROW($AE10),3),IF($AE$1="Hornets",OFFSET(Hornets!$L$2,ROW($AE10),3),IF($AE$1="Wolves",OFFSET(Wolves!$L$2,ROW($AE10),3),IF($AE$1="Comets",OFFSET(Comets!$L$2,ROW($AE10),3)))))))))</f>
        <v>L</v>
      </c>
      <c r="AH14" s="60" t="str">
        <f ca="1">IF($AE$1="Drillers",OFFSET(Drillers!$L$2,ROW($AE10),4),IF($AE$1="Bulls",OFFSET(Bulls!$L$2,ROW($AE10),4),IF($AE$1="Phantoms",OFFSET(Phantoms!$L$2,ROW($AE10),4),IF($AE$1="Gators",OFFSET(Gators!$L$2,ROW($AE10),4),IF($AE$1="Knights",OFFSET(Knights!$L$2,ROW($AE10),4),IF($AE$1="Hornets",OFFSET(Hornets!$L$2,ROW($AE10),4),IF($AE$1="Wolves",OFFSET(Wolves!$L$2,ROW($AE10),4),IF($AE$1="Comets",OFFSET(Comets!$L$2,ROW($AE10),4)))))))))</f>
        <v>C</v>
      </c>
      <c r="AI14" s="60">
        <f ca="1">IF($AE$1="Drillers",OFFSET(Drillers!$L$2,ROW($AE10),5),IF($AE$1="Bulls",OFFSET(Bulls!$L$2,ROW($AE10),5),IF($AE$1="Phantoms",OFFSET(Phantoms!$L$2,ROW($AE10),5),IF($AE$1="Gators",OFFSET(Gators!$L$2,ROW($AE10),5),IF($AE$1="Knights",OFFSET(Knights!$L$2,ROW($AE10),5),IF($AE$1="Hornets",OFFSET(Hornets!$L$2,ROW($AE10),5),IF($AE$1="Wolves",OFFSET(Wolves!$L$2,ROW($AE10),5),IF($AE$1="Comets",OFFSET(Comets!$L$2,ROW($AE10),5)))))))))</f>
        <v>2</v>
      </c>
      <c r="AJ14" s="60">
        <f ca="1">IF($AE$1="Drillers",OFFSET(Drillers!$L$2,ROW($AE10),6),IF($AE$1="Bulls",OFFSET(Bulls!$L$2,ROW($AE10),6),IF($AE$1="Phantoms",OFFSET(Phantoms!$L$2,ROW($AE10),6),IF($AE$1="Gators",OFFSET(Gators!$L$2,ROW($AE10),6),IF($AE$1="Knights",OFFSET(Knights!$L$2,ROW($AE10),6),IF($AE$1="Hornets",OFFSET(Hornets!$L$2,ROW($AE10),6),IF($AE$1="Wolves",OFFSET(Wolves!$L$2,ROW($AE10),6),IF($AE$1="Comets",OFFSET(Comets!$L$2,ROW($AE10),6)))))))))</f>
        <v>2</v>
      </c>
      <c r="AK14" s="60">
        <f ca="1">IF($AE$1="Drillers",OFFSET(Drillers!$L$2,ROW($AE10),7),IF($AE$1="Bulls",OFFSET(Bulls!$L$2,ROW($AE10),7),IF($AE$1="Phantoms",OFFSET(Phantoms!$L$2,ROW($AE10),7),IF($AE$1="Gators",OFFSET(Gators!$L$2,ROW($AE10),7),IF($AE$1="Knights",OFFSET(Knights!$L$2,ROW($AE10),7),IF($AE$1="Hornets",OFFSET(Hornets!$L$2,ROW($AE10),7),IF($AE$1="Wolves",OFFSET(Wolves!$L$2,ROW($AE10),7),IF($AE$1="Comets",OFFSET(Comets!$L$2,ROW($AE10),7)))))))))</f>
        <v>5</v>
      </c>
      <c r="AL14" s="60">
        <f ca="1">IF($AE$1="Drillers",OFFSET(Drillers!$L$2,ROW($AE10),8),IF($AE$1="Bulls",OFFSET(Bulls!$L$2,ROW($AE10),8),IF($AE$1="Phantoms",OFFSET(Phantoms!$L$2,ROW($AE10),8),IF($AE$1="Gators",OFFSET(Gators!$L$2,ROW($AE10),8),IF($AE$1="Knights",OFFSET(Knights!$L$2,ROW($AE10),8),IF($AE$1="Hornets",OFFSET(Hornets!$L$2,ROW($AE10),8),IF($AE$1="Wolves",OFFSET(Wolves!$L$2,ROW($AE10),8),IF($AE$1="Comets",OFFSET(Comets!$L$2,ROW($AE10),8)))))))))</f>
        <v>3</v>
      </c>
      <c r="AM14" s="60">
        <f ca="1">IF($AE$1="Drillers",OFFSET(Drillers!$L$2,ROW($AE10),9),IF($AE$1="Bulls",OFFSET(Bulls!$L$2,ROW($AE10),9),IF($AE$1="Phantoms",OFFSET(Phantoms!$L$2,ROW($AE10),9),IF($AE$1="Gators",OFFSET(Gators!$L$2,ROW($AE10),9),IF($AE$1="Knights",OFFSET(Knights!$L$2,ROW($AE10),9),IF($AE$1="Hornets",OFFSET(Hornets!$L$2,ROW($AE10),9),IF($AE$1="Wolves",OFFSET(Wolves!$L$2,ROW($AE10),9),IF($AE$1="Comets",OFFSET(Comets!$L$2,ROW($AE10),9)))))))))</f>
        <v>2</v>
      </c>
      <c r="AN14" s="60">
        <f ca="1">IF($AE$1="Drillers",OFFSET(Drillers!$L$2,ROW($AE10),10),IF($AE$1="Bulls",OFFSET(Bulls!$L$2,ROW($AE10),10),IF($AE$1="Phantoms",OFFSET(Phantoms!$L$2,ROW($AE10),10),IF($AE$1="Gators",OFFSET(Gators!$L$2,ROW($AE10),10),IF($AE$1="Knights",OFFSET(Knights!$L$2,ROW($AE10),10),IF($AE$1="Hornets",OFFSET(Hornets!$L$2,ROW($AE10),10),IF($AE$1="Wolves",OFFSET(Wolves!$L$2,ROW($AE10),10),IF($AE$1="Comets",OFFSET(Comets!$L$2,ROW($AE10),10)))))))))</f>
        <v>2</v>
      </c>
      <c r="AO14" s="60">
        <f ca="1">IF($AE$1="Drillers",OFFSET(Drillers!$L$2,ROW($AE10),11),IF($AE$1="Bulls",OFFSET(Bulls!$L$2,ROW($AE10),11),IF($AE$1="Phantoms",OFFSET(Phantoms!$L$2,ROW($AE10),11),IF($AE$1="Gators",OFFSET(Gators!$L$2,ROW($AE10),11),IF($AE$1="Knights",OFFSET(Knights!$L$2,ROW($AE10),11),IF($AE$1="Hornets",OFFSET(Hornets!$L$2,ROW($AE10),11),IF($AE$1="Wolves",OFFSET(Wolves!$L$2,ROW($AE10),11),IF($AE$1="Comets",OFFSET(Comets!$L$2,ROW($AE10),11)))))))))</f>
        <v>2</v>
      </c>
      <c r="AP14" s="60" t="str">
        <f ca="1">IF($AE$1="Drillers",OFFSET(Drillers!$L$2,ROW($AE10),12),IF($AE$1="Bulls",OFFSET(Bulls!$L$2,ROW($AE10),12),IF($AE$1="Phantoms",OFFSET(Phantoms!$L$2,ROW($AE10),12),IF($AE$1="Gators",OFFSET(Gators!$L$2,ROW($AE10),12),IF($AE$1="Knights",OFFSET(Knights!$L$2,ROW($AE10),12),IF($AE$1="Hornets",OFFSET(Hornets!$L$2,ROW($AE10),12),IF($AE$1="Wolves",OFFSET(Wolves!$L$2,ROW($AE10),12),IF($AE$1="Comets",OFFSET(Comets!$L$2,ROW($AE10),12)))))))))</f>
        <v>INF</v>
      </c>
      <c r="AQ14" s="60">
        <f ca="1">IF($AE$1="Drillers",OFFSET(Drillers!$L$2,ROW($AE10),13),IF($AE$1="Bulls",OFFSET(Bulls!$L$2,ROW($AE10),13),IF($AE$1="Phantoms",OFFSET(Phantoms!$L$2,ROW($AE10),13),IF($AE$1="Gators",OFFSET(Gators!$L$2,ROW($AE10),13),IF($AE$1="Knights",OFFSET(Knights!$L$2,ROW($AE10),13),IF($AE$1="Hornets",OFFSET(Hornets!$L$2,ROW($AE10),13),IF($AE$1="Wolves",OFFSET(Wolves!$L$2,ROW($AE10),13),IF($AE$1="Comets",OFFSET(Comets!$L$2,ROW($AE10),13)))))))))</f>
        <v>0</v>
      </c>
      <c r="AR14" s="60">
        <f ca="1">IF($AE$1="Drillers",OFFSET(Drillers!$L$2,ROW($AE10),14),IF($AE$1="Bulls",OFFSET(Bulls!$L$2,ROW($AE10),14),IF($AE$1="Phantoms",OFFSET(Phantoms!$L$2,ROW($AE10),14),IF($AE$1="Gators",OFFSET(Gators!$L$2,ROW($AE10),14),IF($AE$1="Knights",OFFSET(Knights!$L$2,ROW($AE10),14),IF($AE$1="Hornets",OFFSET(Hornets!$L$2,ROW($AE10),14),IF($AE$1="Wolves",OFFSET(Wolves!$L$2,ROW($AE10),14),IF($AE$1="Comets",OFFSET(Comets!$L$2,ROW($AE10),14)))))))))</f>
        <v>1</v>
      </c>
      <c r="AS14" s="60">
        <f ca="1">IF(AE$1="Drillers",OFFSET(Drillers!$L$2,ROW(AE10),15),IF(AE$1="Bulls",OFFSET(Bulls!$L$2,ROW(AE10),15),IF(AE$1="Phantoms",OFFSET(Phantoms!$L$2,ROW(AE10),15),IF(AE$1="Gators",OFFSET(Gators!$L$2,ROW(AE10),15),IF(AE$1="Knights",OFFSET(Knights!$L$2,ROW(AE10),15),IF(AE$1="Hornets",OFFSET(Hornets!$L$2,ROW(AE10),15),IF(AE$1="Wolves",OFFSET(Wolves!$L$2,ROW(AE10),15),IF(AE$1="Comets",OFFSET(Comets!$L$2,ROW(AE10),15)))))))))</f>
        <v>0</v>
      </c>
      <c r="AT14" s="60">
        <f ca="1">IF($AE$1="Drillers",OFFSET(Drillers!$L$2,ROW(AE10),16),IF($AE$1="Bulls",OFFSET(Bulls!$L$2,ROW(AE10),16),IF($AE$1="Phantoms",OFFSET(Phantoms!$L$2,ROW(AE10),16),IF($AE$1="Gators",OFFSET(Gators!$L$2,ROW(AE10),16),IF($AE$1="Knights",OFFSET(Knights!$L$2,ROW(AE10),16),IF($AE$1="Hornets",OFFSET(Hornets!$L$2,ROW(AE10),16),IF($AE$1="Wolves",OFFSET(Wolves!$L$2,ROW(AE10),16),IF($AE$1="Comets",OFFSET(Comets!$L$2,ROW(AE10),16)))))))))</f>
        <v>0</v>
      </c>
      <c r="AU14" s="132">
        <f ca="1">IF($AE$1="Drillers",OFFSET(Drillers!$L$2,ROW($AE10),17),IF($AE$1="Bulls",OFFSET(Bulls!$L$2,ROW($AE10),17),IF($AE$1="Phantoms",OFFSET(Phantoms!$L$2,ROW($AE10),17),IF($AE$1="Gators",OFFSET(Gators!$L$2,ROW($AE10),17),IF($AE$1="Knights",OFFSET(Knights!$L$2,ROW($AE10),17),IF($AE$1="Hornets",OFFSET(Hornets!$L$2,ROW($AE10),17),IF($AE$1="Wolves",OFFSET(Wolves!$L$2,ROW($AE10),17),IF($AE$1="Comets",OFFSET(Comets!$L$2,ROW($AE10),17)))))))))</f>
        <v>1</v>
      </c>
      <c r="AV14" s="132"/>
      <c r="AW14" s="132"/>
      <c r="AX14" s="132"/>
      <c r="BD14" s="63"/>
      <c r="BE14" s="63"/>
      <c r="BG14" s="63"/>
      <c r="BH14" s="63"/>
    </row>
    <row r="15" spans="2:73" x14ac:dyDescent="0.35">
      <c r="E15" s="77">
        <v>11</v>
      </c>
      <c r="F15" s="12" t="str">
        <f ca="1">IF($F$1="Drillers",OFFSET(Drillers!$L$2,ROW($F11),1),IF($F$1="Bulls",OFFSET(Bulls!$L$2,ROW($F11),1),IF($F$1="Phantoms",OFFSET(Phantoms!$L$2,ROW($F11),1),IF($F$1="Gators",OFFSET(Gators!$L$2,ROW($F11),1),IF($F$1="Knights",OFFSET(Knights!$L$2,ROW($F11),1),IF($F$1="Hornets",OFFSET(Hornets!$L$2,ROW($F11),1),IF($F$1="Reds",OFFSET(Comets!$L$2,ROW($F11),1),IF($F$1="Guardians",OFFSET(Wolves!$L$2,ROW($F11),1)))))))))</f>
        <v>Ornelas</v>
      </c>
      <c r="G15" s="134" t="str">
        <f ca="1">IF($F$1="Drillers",OFFSET(Drillers!$L$2,ROW($F11),2),IF($F$1="Bulls",OFFSET(Bulls!$L$2,ROW($F11),2),IF($F$1="Phantoms",OFFSET(Phantoms!$L$2,ROW($F11),2),IF($F$1="Gators",OFFSET(Gators!$L$2,ROW($F11),2),IF($F$1="Knights",OFFSET(Knights!$L$2,ROW($F11),2),IF($F$1="Hornets",OFFSET(Hornets!$L$2,ROW($F11),2),IF($F$1="Reds",OFFSET(Comets!$L$2,ROW($F11),2),IF($F$1="Guardians",OFFSET(Wolves!$L$2,ROW($F11),2)))))))))</f>
        <v>Colton</v>
      </c>
      <c r="H15" s="60" t="str">
        <f ca="1">IF($F$1="Drillers",OFFSET(Drillers!$L$2,ROW($F11),3),IF($F$1="Bulls",OFFSET(Bulls!$L$2,ROW($F11),3),IF($F$1="Phantoms",OFFSET(Phantoms!$L$2,ROW($F11),3),IF($F$1="Gators",OFFSET(Gators!$L$2,ROW($F11),3),IF($F$1="Knights",OFFSET(Knights!$L$2,ROW($F11),3),IF($F$1="Hornets",OFFSET(Hornets!$L$2,ROW($F11),3),IF($F$1="Guardians",OFFSET(Wolves!$L$2,ROW($F11),3),IF($F$1="Reds",OFFSET(Comets!$L$2,ROW($F11),3)))))))))</f>
        <v>R</v>
      </c>
      <c r="I15" s="60" t="str">
        <f ca="1">IF($F$1="Drillers",OFFSET(Drillers!$L$2,ROW($F11),4),IF($F$1="Bulls",OFFSET(Bulls!$L$2,ROW($F11),4),IF($F$1="Phantoms",OFFSET(Phantoms!$L$2,ROW($F11),4),IF($F$1="Gators",OFFSET(Gators!$L$2,ROW($F11),4),IF($F$1="Knights",OFFSET(Knights!$L$2,ROW($F11),4),IF($F$1="Hornets",OFFSET(Hornets!$L$2,ROW($F11),4),IF($F$1="Guardians",OFFSET(Wolves!$L$2,ROW($F11),4),IF($F$1="Reds",OFFSET(Comets!$L$2,ROW($F11),4)))))))))</f>
        <v>LF</v>
      </c>
      <c r="J15" s="60">
        <f ca="1">IF($F$1="Drillers",OFFSET(Drillers!$L$2,ROW($F11),5),IF($F$1="Bulls",OFFSET(Bulls!$L$2,ROW($F11),5),IF($F$1="Phantoms",OFFSET(Phantoms!$L$2,ROW($F11),5),IF($F$1="Gators",OFFSET(Gators!$L$2,ROW($F11),5),IF($F$1="Knights",OFFSET(Knights!$L$2,ROW($F11),5),IF($F$1="Hornets",OFFSET(Hornets!$L$2,ROW($F11),5),IF($F$1="Guardians",OFFSET(Wolves!$L$2,ROW($F11),5),IF($F$1="Reds",OFFSET(Comets!$L$2,ROW($F11),5)))))))))</f>
        <v>2</v>
      </c>
      <c r="K15" s="60">
        <f ca="1">IF($F$1="Drillers",OFFSET(Drillers!$L$2,ROW($F11),6),IF($F$1="Bulls",OFFSET(Bulls!$L$2,ROW($F11),6),IF($F$1="Phantoms",OFFSET(Phantoms!$L$2,ROW($F11),6),IF($F$1="Gators",OFFSET(Gators!$L$2,ROW($F11),6),IF($F$1="Knights",OFFSET(Knights!$L$2,ROW($F11),6),IF($F$1="Hornets",OFFSET(Hornets!$L$2,ROW($F11),6),IF($F$1="Guardians",OFFSET(Wolves!$L$2,ROW($F11),6),IF($F$1="Reds",OFFSET(Comets!$L$2,ROW($F11),6)))))))))</f>
        <v>2</v>
      </c>
      <c r="L15" s="60">
        <f ca="1">IF($F$1="Drillers",OFFSET(Drillers!$L$2,ROW(F11),7),IF($F$1="Bulls",OFFSET(Bulls!$L$2,ROW(F11),7),IF($F$1="Phantoms",OFFSET(Phantoms!$L$2,ROW(F11),7),IF($F$1="Gators",OFFSET(Gators!$L$2,ROW(F11),7),IF($F$1="Knights",OFFSET(Knights!$L$2,ROW(F11),7),IF($F$1="Hornets",OFFSET(Hornets!$L$2,ROW(F11),7),IF($F$1="Guardians",OFFSET(Wolves!$L$2,ROW(F11),7),IF($F$1="Reds",OFFSET(Comets!$L$2,ROW(F11),7),))))))))</f>
        <v>2</v>
      </c>
      <c r="M15" s="60">
        <f ca="1">IF($F$1="Drillers",OFFSET(Drillers!$L$2,ROW(F11),8),IF($F$1="Bulls",OFFSET(Bulls!$L$2,ROW(F11),8),IF($F$1="Phantoms",OFFSET(Phantoms!$L$2,ROW(F11),8),IF($F$1="Gators",OFFSET(Gators!$L$2,ROW(F11),8),IF($F$1="Knights",OFFSET(Knights!$L$2,ROW(F11),8),IF($F$1="Hornets",OFFSET(Hornets!$L$2,ROW(F11),8),IF($F$1="Guardians",OFFSET(Wolves!$L$2,ROW(F11),8),IF($F$1="Reds",OFFSET(Comets!$L$2,ROW(F11),8)))))))))</f>
        <v>5</v>
      </c>
      <c r="N15" s="60">
        <f ca="1">IF($F$1="Drillers",OFFSET(Drillers!$L$2,ROW($F11),9),IF($F$1="Bulls",OFFSET(Bulls!$L$2,ROW($F11),9),IF($F$1="Phantoms",OFFSET(Phantoms!$L$2,ROW($F11),9),IF($F$1="Gators",OFFSET(Gators!$L$2,ROW($F11),9),IF($F$1="Knights",OFFSET(Knights!$L$2,ROW($F11),9),IF($F$1="Hornets",OFFSET(Hornets!$L$2,ROW(F11),9),IF($F$1="Guardians",OFFSET(Wolves!$L$2,ROW($F11),9),IF($F$1="Reds",OFFSET(Comets!$L$2,ROW($F11),9)))))))))</f>
        <v>3</v>
      </c>
      <c r="O15" s="60">
        <f ca="1">IF($F$1="Drillers",OFFSET(Drillers!$L$2,ROW(F11),10),IF($F$1="Bulls",OFFSET(Bulls!$L$2,ROW(F11),10),IF($F$1="Phantoms",OFFSET(Phantoms!$L$2,ROW(F11),10),IF($F$1="Gators",OFFSET(Gators!$L$2,ROW(F11),10),IF($F$1="Knights",OFFSET(Knights!$L$2,ROW(F11),10),IF($F$1="Hornets",OFFSET(Hornets!$L$2,ROW(F11),10),IF($F$1="Guardians",OFFSET(Wolves!$L$2,ROW(F11),10),IF($F$1="Reds",OFFSET(Comets!$L$2,ROW(F11),10)))))))))</f>
        <v>5</v>
      </c>
      <c r="P15" s="60">
        <f ca="1">IF($F$1="Drillers",OFFSET(Drillers!$L$2,ROW(F11),11),IF($F$1="Bulls",OFFSET(Bulls!$L$2,ROW(F11),11),IF($F$1="Phantoms",OFFSET(Phantoms!$L$2,ROW(F11),11),IF($F$1="Gators",OFFSET(Gators!$L$2,ROW(F11),11),IF($F$1="Knights",OFFSET(Knights!$L$2,ROW(F11),11),IF($F$1="Hornets",OFFSET(Hornets!$L$2,ROW(F11),11),IF($F$1="Guardians",OFFSET(Wolves!$L$2,ROW(F11),11),IF($F$1="Drillers",OFFSET(Drillers!$L$2,ROW(F11),11),IF($F$1="Reds",OFFSET(Comets!$L$2,ROW(F11),11))))))))))</f>
        <v>2</v>
      </c>
      <c r="Q15" s="60" t="str">
        <f ca="1">IF($F$1="Drillers",OFFSET(Drillers!$L$2,ROW(F11),12),IF($F$1="Bulls",OFFSET(Bulls!$L$2,ROW(F11),12),IF($F$1="Phantoms",OFFSET(Phantoms!$L$2,ROW(F11),12),IF($F$1="Gators",OFFSET(Gators!$L$2,ROW(F11),12),IF($F$1="Knights",OFFSET(Knights!$L$2,ROW(F11),12),IF($F$1="Hornets",OFFSET(Hornets!$L$2,ROW(F11),12),IF($F$1="Guardians",OFFSET(Wolves!$L$2,ROW(F11),12),IF($F$1="Reds",OFFSET(Comets!$L$2,ROW(F11),12),))))))))</f>
        <v>OF</v>
      </c>
      <c r="R15" s="60">
        <f ca="1">IF($F$1="Drillers",OFFSET(Drillers!$L$2,ROW(F11),13),IF($F$1="Bulls",OFFSET(Bulls!$L$2,ROW(F11),13),IF($F$1="Phantoms",OFFSET(Phantoms!$L$2,ROW(F11),13),IF($F$1="Gators",OFFSET(Gators!$L$2,ROW(F11),13),IF($F$1="Knights",OFFSET(Knights!$L$2,ROW(F11),13),IF($F$1="Hornets",OFFSET(Hornets!$L$2,ROW(F11),13),IF($F$1="Guardians",OFFSET(Wolves!$L$2,ROW(F11),13),IF($F$1="Reds",OFFSET(Comets!$L$2,ROW(F11),13),))))))))</f>
        <v>0</v>
      </c>
      <c r="S15" s="60">
        <f ca="1">IF($F$1="Drillers",OFFSET(Drillers!$L$2,ROW(F11),14),IF($F$1="Bulls",OFFSET(Bulls!$L$2,ROW(F11),14),IF($F$1="Phantoms",OFFSET(Phantoms!$L$2,ROW(F11),14),IF($F$1="Gators",OFFSET(Gators!$L$2,ROW(F11),14),IF($F$1="Knights",OFFSET(Knights!$L$2,ROW(F11),14),IF($F$1="Hornets",OFFSET(Hornets!$L$2,ROW(F11),14),IF($F$1="Guardians",OFFSET(Wolves!$L$2,ROW(F11),14,),IF($F$1="Reds",OFFSET(Comets!$L$2,ROW(F11),14)))))))))</f>
        <v>3</v>
      </c>
      <c r="T15" s="60">
        <f ca="1">IF($F$1="Drillers",OFFSET(Drillers!$L$2,ROW(F11),15),IF($F$1="Bulls",OFFSET(Bulls!$L$2,ROW(F11),15),IF($F$1="Phantoms",OFFSET(Phantoms!$L$2,ROW(F11),15),IF($F$1="Gators",OFFSET(Gators!$L$2,ROW(F11),15),IF($F$1="Knights",OFFSET(Knights!$L$2,ROW(F11),15),IF($F$1="Hornets",OFFSET(Hornets!$L$2,ROW(F11),15),IF($F$1="Guardians",OFFSET(Wolves!$L$2,ROW(F11),15),IF($F$1="Reds",OFFSET(Comets!$L$2,ROW(F11),15)))))))))</f>
        <v>0</v>
      </c>
      <c r="U15" s="60">
        <f ca="1">IF($F$1="Drillers",OFFSET(Drillers!$L$2,ROW(F11),16),IF($F$1="Bulls",OFFSET(Bulls!$L$2,ROW(F11),16),IF($F$1="Phantoms",OFFSET(Phantoms!$L$2,ROW(F11),16),IF($F$1="Gators",OFFSET(Gators!$L$2,ROW(F11),16),IF($F$1="Knights",OFFSET(Knights!$L$2,ROW(F11),16),IF($F$1="Hornets",OFFSET(Hornets!$L$2,ROW(F11),16),IF($F$1="Guardians",OFFSET(Wolves!$L$2,ROW(F11),16),IF($F$1="Reds",OFFSET(Comets!$L$2,ROW(F11),16)))))))))</f>
        <v>0</v>
      </c>
      <c r="V15" s="143">
        <f ca="1">IF($F$1="Drillers",OFFSET(Drillers!$L$2,ROW($F11),17),IF($F$1="Bulls",OFFSET(Bulls!$L$2,ROW($F11),17),IF($F$1="Phantoms",OFFSET(Phantoms!$L$2,ROW($F11),17),IF($F$1="Gators",OFFSET(Gators!$L$2,ROW($F11),17),IF($F$1="Knights",OFFSET(Knights!$L$2,ROW($F11),17),IF($F$1="Hornets",OFFSET(Hornets!$L$2,ROW($F11),17),IF($F$1="Guardians",OFFSET(Wolves!$L$2,ROW($F11),17),IF($F$1="Reds",OFFSET(Comets!$L$2,ROW($F11),17)))))))))</f>
        <v>1</v>
      </c>
      <c r="AD15" s="77">
        <v>11</v>
      </c>
      <c r="AE15" s="135" t="str">
        <f ca="1">IF($AE$1="Drillers",OFFSET(Drillers!$L$2,ROW($AE11),1),IF($AE$1="Bulls",OFFSET(Bulls!$L$2,ROW($AE11),1),IF($AE$1="Phantoms",OFFSET(Phantoms!$L$2,ROW($AE11),1),IF($AE$1="Gators",OFFSET(Gators!$L$2,ROW($AE11),1),IF($AE$1="Knights",OFFSET(Knights!$L$2,ROW($AE11),1),IF($AE$1="Hornets",OFFSET(Hornets!$L$2,ROW($AE11),1),IF($AE$1="Wolves",OFFSET(Wolves!$L$2,ROW($AE11),1),IF(AE$1="Comets",OFFSET(Comets!$L$2,ROW($AE11),1)))))))))</f>
        <v>Castillo</v>
      </c>
      <c r="AF15" s="135" t="str">
        <f ca="1">IF($AE$1="Drillers",OFFSET(Drillers!$L$2,ROW($AF11),2),IF($AE$1="Bulls",OFFSET(Bulls!$L$2,ROW($AF11),2),IF($AE$1="Phantoms",OFFSET(Phantoms!$L$2,ROW($AF11),2),IF($AE$1="Gators",OFFSET(Gators!$L$2,ROW($AF11),2),IF($AE$1="Knights",OFFSET(Knights!$L$2,ROW($AF11),2),IF($AE$1="Hornets",OFFSET(Hornets!$L$2,ROW($AF11),2),IF($AE$1="Wolves",OFFSET(Wolves!$L$2,ROW($AF11),2),IF($AE$1="Comets",OFFSET(Comets!$L$2,ROW($AF11),2)))))))))</f>
        <v>Ivan</v>
      </c>
      <c r="AG15" s="60" t="str">
        <f ca="1">IF($AE$1="Drillers",OFFSET(Drillers!$L$2,ROW($AE11),3),IF($AE$1="Bulls",OFFSET(Bulls!$L$2,ROW($AE11),3),IF($AE$1="Phantoms",OFFSET(Phantoms!$L$2,ROW($AE11),3),IF($AE$1="Gators",OFFSET(Gators!$L$2,ROW($AE11),3),IF($AE$1="Knights",OFFSET(Knights!$L$2,ROW($AE11),3),IF($AE$1="Hornets",OFFSET(Hornets!$L$2,ROW($AE11),3),IF($AE$1="Wolves",OFFSET(Wolves!$L$2,ROW($AE11),3),IF($AE$1="Comets",OFFSET(Comets!$L$2,ROW($AE11),3)))))))))</f>
        <v>R</v>
      </c>
      <c r="AH15" s="60" t="str">
        <f ca="1">IF($AE$1="Drillers",OFFSET(Drillers!$L$2,ROW($AE11),4),IF($AE$1="Bulls",OFFSET(Bulls!$L$2,ROW($AE11),4),IF($AE$1="Phantoms",OFFSET(Phantoms!$L$2,ROW($AE11),4),IF($AE$1="Gators",OFFSET(Gators!$L$2,ROW($AE11),4),IF($AE$1="Knights",OFFSET(Knights!$L$2,ROW($AE11),4),IF($AE$1="Hornets",OFFSET(Hornets!$L$2,ROW($AE11),4),IF($AE$1="Wolves",OFFSET(Wolves!$L$2,ROW($AE11),4),IF($AE$1="Comets",OFFSET(Comets!$L$2,ROW($AE11),4)))))))))</f>
        <v>C</v>
      </c>
      <c r="AI15" s="60">
        <f ca="1">IF($AE$1="Drillers",OFFSET(Drillers!$L$2,ROW($AE11),5),IF($AE$1="Bulls",OFFSET(Bulls!$L$2,ROW($AE11),5),IF($AE$1="Phantoms",OFFSET(Phantoms!$L$2,ROW($AE11),5),IF($AE$1="Gators",OFFSET(Gators!$L$2,ROW($AE11),5),IF($AE$1="Knights",OFFSET(Knights!$L$2,ROW($AE11),5),IF($AE$1="Hornets",OFFSET(Hornets!$L$2,ROW($AE11),5),IF($AE$1="Wolves",OFFSET(Wolves!$L$2,ROW($AE11),5),IF($AE$1="Comets",OFFSET(Comets!$L$2,ROW($AE11),5)))))))))</f>
        <v>5</v>
      </c>
      <c r="AJ15" s="60">
        <f ca="1">IF($AE$1="Drillers",OFFSET(Drillers!$L$2,ROW($AE11),6),IF($AE$1="Bulls",OFFSET(Bulls!$L$2,ROW($AE11),6),IF($AE$1="Phantoms",OFFSET(Phantoms!$L$2,ROW($AE11),6),IF($AE$1="Gators",OFFSET(Gators!$L$2,ROW($AE11),6),IF($AE$1="Knights",OFFSET(Knights!$L$2,ROW($AE11),6),IF($AE$1="Hornets",OFFSET(Hornets!$L$2,ROW($AE11),6),IF($AE$1="Wolves",OFFSET(Wolves!$L$2,ROW($AE11),6),IF($AE$1="Comets",OFFSET(Comets!$L$2,ROW($AE11),6)))))))))</f>
        <v>3</v>
      </c>
      <c r="AK15" s="60">
        <f ca="1">IF($AE$1="Drillers",OFFSET(Drillers!$L$2,ROW($AE11),7),IF($AE$1="Bulls",OFFSET(Bulls!$L$2,ROW($AE11),7),IF($AE$1="Phantoms",OFFSET(Phantoms!$L$2,ROW($AE11),7),IF($AE$1="Gators",OFFSET(Gators!$L$2,ROW($AE11),7),IF($AE$1="Knights",OFFSET(Knights!$L$2,ROW($AE11),7),IF($AE$1="Hornets",OFFSET(Hornets!$L$2,ROW($AE11),7),IF($AE$1="Wolves",OFFSET(Wolves!$L$2,ROW($AE11),7),IF($AE$1="Comets",OFFSET(Comets!$L$2,ROW($AE11),7)))))))))</f>
        <v>1</v>
      </c>
      <c r="AL15" s="60">
        <f ca="1">IF($AE$1="Drillers",OFFSET(Drillers!$L$2,ROW($AE11),8),IF($AE$1="Bulls",OFFSET(Bulls!$L$2,ROW($AE11),8),IF($AE$1="Phantoms",OFFSET(Phantoms!$L$2,ROW($AE11),8),IF($AE$1="Gators",OFFSET(Gators!$L$2,ROW($AE11),8),IF($AE$1="Knights",OFFSET(Knights!$L$2,ROW($AE11),8),IF($AE$1="Hornets",OFFSET(Hornets!$L$2,ROW($AE11),8),IF($AE$1="Wolves",OFFSET(Wolves!$L$2,ROW($AE11),8),IF($AE$1="Comets",OFFSET(Comets!$L$2,ROW($AE11),8)))))))))</f>
        <v>2</v>
      </c>
      <c r="AM15" s="60">
        <f ca="1">IF($AE$1="Drillers",OFFSET(Drillers!$L$2,ROW($AE11),9),IF($AE$1="Bulls",OFFSET(Bulls!$L$2,ROW($AE11),9),IF($AE$1="Phantoms",OFFSET(Phantoms!$L$2,ROW($AE11),9),IF($AE$1="Gators",OFFSET(Gators!$L$2,ROW($AE11),9),IF($AE$1="Knights",OFFSET(Knights!$L$2,ROW($AE11),9),IF($AE$1="Hornets",OFFSET(Hornets!$L$2,ROW($AE11),9),IF($AE$1="Wolves",OFFSET(Wolves!$L$2,ROW($AE11),9),IF($AE$1="Comets",OFFSET(Comets!$L$2,ROW($AE11),9)))))))))</f>
        <v>2</v>
      </c>
      <c r="AN15" s="60">
        <f ca="1">IF($AE$1="Drillers",OFFSET(Drillers!$L$2,ROW($AE11),10),IF($AE$1="Bulls",OFFSET(Bulls!$L$2,ROW($AE11),10),IF($AE$1="Phantoms",OFFSET(Phantoms!$L$2,ROW($AE11),10),IF($AE$1="Gators",OFFSET(Gators!$L$2,ROW($AE11),10),IF($AE$1="Knights",OFFSET(Knights!$L$2,ROW($AE11),10),IF($AE$1="Hornets",OFFSET(Hornets!$L$2,ROW($AE11),10),IF($AE$1="Wolves",OFFSET(Wolves!$L$2,ROW($AE11),10),IF($AE$1="Comets",OFFSET(Comets!$L$2,ROW($AE11),10)))))))))</f>
        <v>4</v>
      </c>
      <c r="AO15" s="60">
        <f ca="1">IF($AE$1="Drillers",OFFSET(Drillers!$L$2,ROW($AE11),11),IF($AE$1="Bulls",OFFSET(Bulls!$L$2,ROW($AE11),11),IF($AE$1="Phantoms",OFFSET(Phantoms!$L$2,ROW($AE11),11),IF($AE$1="Gators",OFFSET(Gators!$L$2,ROW($AE11),11),IF($AE$1="Knights",OFFSET(Knights!$L$2,ROW($AE11),11),IF($AE$1="Hornets",OFFSET(Hornets!$L$2,ROW($AE11),11),IF($AE$1="Wolves",OFFSET(Wolves!$L$2,ROW($AE11),11),IF($AE$1="Comets",OFFSET(Comets!$L$2,ROW($AE11),11)))))))))</f>
        <v>4</v>
      </c>
      <c r="AP15" s="60" t="str">
        <f ca="1">IF($AE$1="Drillers",OFFSET(Drillers!$L$2,ROW($AE11),12),IF($AE$1="Bulls",OFFSET(Bulls!$L$2,ROW($AE11),12),IF($AE$1="Phantoms",OFFSET(Phantoms!$L$2,ROW($AE11),12),IF($AE$1="Gators",OFFSET(Gators!$L$2,ROW($AE11),12),IF($AE$1="Knights",OFFSET(Knights!$L$2,ROW($AE11),12),IF($AE$1="Hornets",OFFSET(Hornets!$L$2,ROW($AE11),12),IF($AE$1="Wolves",OFFSET(Wolves!$L$2,ROW($AE11),12),IF($AE$1="Comets",OFFSET(Comets!$L$2,ROW($AE11),12)))))))))</f>
        <v>1B</v>
      </c>
      <c r="AQ15" s="60">
        <f ca="1">IF($AE$1="Drillers",OFFSET(Drillers!$L$2,ROW($AE11),13),IF($AE$1="Bulls",OFFSET(Bulls!$L$2,ROW($AE11),13),IF($AE$1="Phantoms",OFFSET(Phantoms!$L$2,ROW($AE11),13),IF($AE$1="Gators",OFFSET(Gators!$L$2,ROW($AE11),13),IF($AE$1="Knights",OFFSET(Knights!$L$2,ROW($AE11),13),IF($AE$1="Hornets",OFFSET(Hornets!$L$2,ROW($AE11),13),IF($AE$1="Wolves",OFFSET(Wolves!$L$2,ROW($AE11),13),IF($AE$1="Comets",OFFSET(Comets!$L$2,ROW($AE11),13)))))))))</f>
        <v>0</v>
      </c>
      <c r="AR15" s="60">
        <f ca="1">IF($AE$1="Drillers",OFFSET(Drillers!$L$2,ROW($AE11),14),IF($AE$1="Bulls",OFFSET(Bulls!$L$2,ROW($AE11),14),IF($AE$1="Phantoms",OFFSET(Phantoms!$L$2,ROW($AE11),14),IF($AE$1="Gators",OFFSET(Gators!$L$2,ROW($AE11),14),IF($AE$1="Knights",OFFSET(Knights!$L$2,ROW($AE11),14),IF($AE$1="Hornets",OFFSET(Hornets!$L$2,ROW($AE11),14),IF($AE$1="Wolves",OFFSET(Wolves!$L$2,ROW($AE11),14),IF($AE$1="Comets",OFFSET(Comets!$L$2,ROW($AE11),14)))))))))</f>
        <v>2</v>
      </c>
      <c r="AS15" s="60">
        <f ca="1">IF(AE$1="Drillers",OFFSET(Drillers!$L$2,ROW(AE11),15),IF(AE$1="Bulls",OFFSET(Bulls!$L$2,ROW(AE11),15),IF(AE$1="Phantoms",OFFSET(Phantoms!$L$2,ROW(AE11),15),IF(AE$1="Gators",OFFSET(Gators!$L$2,ROW(AE11),15),IF(AE$1="Knights",OFFSET(Knights!$L$2,ROW(AE11),15),IF(AE$1="Hornets",OFFSET(Hornets!$L$2,ROW(AE11),15),IF(AE$1="Wolves",OFFSET(Wolves!$L$2,ROW(AE11),15),IF(AE$1="Comets",OFFSET(Comets!$L$2,ROW(AE11),15)))))))))</f>
        <v>0</v>
      </c>
      <c r="AT15" s="60">
        <f ca="1">IF($AE$1="Drillers",OFFSET(Drillers!$L$2,ROW(AE11),16),IF($AE$1="Bulls",OFFSET(Bulls!$L$2,ROW(AE11),16),IF($AE$1="Phantoms",OFFSET(Phantoms!$L$2,ROW(AE11),16),IF($AE$1="Gators",OFFSET(Gators!$L$2,ROW(AE11),16),IF($AE$1="Knights",OFFSET(Knights!$L$2,ROW(AE11),16),IF($AE$1="Hornets",OFFSET(Hornets!$L$2,ROW(AE11),16),IF($AE$1="Wolves",OFFSET(Wolves!$L$2,ROW(AE11),16),IF($AE$1="Comets",OFFSET(Comets!$L$2,ROW(AE11),16)))))))))</f>
        <v>0</v>
      </c>
      <c r="AU15" s="132">
        <f ca="1">IF($AE$1="Drillers",OFFSET(Drillers!$L$2,ROW($AE11),17),IF($AE$1="Bulls",OFFSET(Bulls!$L$2,ROW($AE11),17),IF($AE$1="Phantoms",OFFSET(Phantoms!$L$2,ROW($AE11),17),IF($AE$1="Gators",OFFSET(Gators!$L$2,ROW($AE11),17),IF($AE$1="Knights",OFFSET(Knights!$L$2,ROW($AE11),17),IF($AE$1="Hornets",OFFSET(Hornets!$L$2,ROW($AE11),17),IF($AE$1="Wolves",OFFSET(Wolves!$L$2,ROW($AE11),17),IF($AE$1="Comets",OFFSET(Comets!$L$2,ROW($AE11),17)))))))))</f>
        <v>2</v>
      </c>
      <c r="AV15" s="132"/>
      <c r="AW15" s="132"/>
      <c r="AX15" s="132"/>
      <c r="BD15" s="63"/>
      <c r="BE15" s="63"/>
      <c r="BG15" s="63"/>
      <c r="BH15" s="63"/>
    </row>
    <row r="16" spans="2:73" x14ac:dyDescent="0.35">
      <c r="E16" s="77">
        <v>12</v>
      </c>
      <c r="F16" s="12" t="str">
        <f ca="1">IF($F$1="Drillers",OFFSET(Drillers!$L$2,ROW($F12),1),IF($F$1="Bulls",OFFSET(Bulls!$L$2,ROW($F12),1),IF($F$1="Phantoms",OFFSET(Phantoms!$L$2,ROW($F12),1),IF($F$1="Gators",OFFSET(Gators!$L$2,ROW($F12),1),IF($F$1="Knights",OFFSET(Knights!$L$2,ROW($F12),1),IF($F$1="Hornets",OFFSET(Hornets!$L$2,ROW($F12),1),IF($F$1="Reds",OFFSET(Comets!$L$2,ROW($F12),1),IF($F$1="Guardians",OFFSET(Wolves!$L$2,ROW($F12),1)))))))))</f>
        <v>Santos</v>
      </c>
      <c r="G16" s="134" t="str">
        <f ca="1">IF($F$1="Drillers",OFFSET(Drillers!$L$2,ROW($F12),2),IF($F$1="Bulls",OFFSET(Bulls!$L$2,ROW($F12),2),IF($F$1="Phantoms",OFFSET(Phantoms!$L$2,ROW($F12),2),IF($F$1="Gators",OFFSET(Gators!$L$2,ROW($F12),2),IF($F$1="Knights",OFFSET(Knights!$L$2,ROW($F12),2),IF($F$1="Hornets",OFFSET(Hornets!$L$2,ROW($F12),2),IF($F$1="Reds",OFFSET(Comets!$L$2,ROW($F12),2),IF($F$1="Guardians",OFFSET(Wolves!$L$2,ROW($F12),2)))))))))</f>
        <v>Ramon</v>
      </c>
      <c r="H16" s="60" t="str">
        <f ca="1">IF($F$1="Drillers",OFFSET(Drillers!$L$2,ROW($F12),3),IF($F$1="Bulls",OFFSET(Bulls!$L$2,ROW($F12),3),IF($F$1="Phantoms",OFFSET(Phantoms!$L$2,ROW($F12),3),IF($F$1="Gators",OFFSET(Gators!$L$2,ROW($F12),3),IF($F$1="Knights",OFFSET(Knights!$L$2,ROW($F12),3),IF($F$1="Hornets",OFFSET(Hornets!$L$2,ROW($F12),3),IF($F$1="Guardians",OFFSET(Wolves!$L$2,ROW($F12),3),IF($F$1="Reds",OFFSET(Comets!$L$2,ROW($F12),3)))))))))</f>
        <v>R</v>
      </c>
      <c r="I16" s="60" t="str">
        <f ca="1">IF($F$1="Drillers",OFFSET(Drillers!$L$2,ROW($F12),4),IF($F$1="Bulls",OFFSET(Bulls!$L$2,ROW($F12),4),IF($F$1="Phantoms",OFFSET(Phantoms!$L$2,ROW($F12),4),IF($F$1="Gators",OFFSET(Gators!$L$2,ROW($F12),4),IF($F$1="Knights",OFFSET(Knights!$L$2,ROW($F12),4),IF($F$1="Hornets",OFFSET(Hornets!$L$2,ROW($F12),4),IF($F$1="Guardians",OFFSET(Wolves!$L$2,ROW($F12),4),IF($F$1="Reds",OFFSET(Comets!$L$2,ROW($F12),4)))))))))</f>
        <v>C</v>
      </c>
      <c r="J16" s="60">
        <f ca="1">IF($F$1="Drillers",OFFSET(Drillers!$L$2,ROW($F12),5),IF($F$1="Bulls",OFFSET(Bulls!$L$2,ROW($F12),5),IF($F$1="Phantoms",OFFSET(Phantoms!$L$2,ROW($F12),5),IF($F$1="Gators",OFFSET(Gators!$L$2,ROW($F12),5),IF($F$1="Knights",OFFSET(Knights!$L$2,ROW($F12),5),IF($F$1="Hornets",OFFSET(Hornets!$L$2,ROW($F12),5),IF($F$1="Guardians",OFFSET(Wolves!$L$2,ROW($F12),5),IF($F$1="Reds",OFFSET(Comets!$L$2,ROW($F12),5)))))))))</f>
        <v>3</v>
      </c>
      <c r="K16" s="60">
        <f ca="1">IF($F$1="Drillers",OFFSET(Drillers!$L$2,ROW($F12),6),IF($F$1="Bulls",OFFSET(Bulls!$L$2,ROW($F12),6),IF($F$1="Phantoms",OFFSET(Phantoms!$L$2,ROW($F12),6),IF($F$1="Gators",OFFSET(Gators!$L$2,ROW($F12),6),IF($F$1="Knights",OFFSET(Knights!$L$2,ROW($F12),6),IF($F$1="Hornets",OFFSET(Hornets!$L$2,ROW($F12),6),IF($F$1="Guardians",OFFSET(Wolves!$L$2,ROW($F12),6),IF($F$1="Reds",OFFSET(Comets!$L$2,ROW($F12),6)))))))))</f>
        <v>2</v>
      </c>
      <c r="L16" s="60">
        <f ca="1">IF($F$1="Drillers",OFFSET(Drillers!$L$2,ROW(F12),7),IF($F$1="Bulls",OFFSET(Bulls!$L$2,ROW(F12),7),IF($F$1="Phantoms",OFFSET(Phantoms!$L$2,ROW(F12),7),IF($F$1="Gators",OFFSET(Gators!$L$2,ROW(F12),7),IF($F$1="Knights",OFFSET(Knights!$L$2,ROW(F12),7),IF($F$1="Hornets",OFFSET(Hornets!$L$2,ROW(F12),7),IF($F$1="Guardians",OFFSET(Wolves!$L$2,ROW(F12),7),IF($F$1="Reds",OFFSET(Comets!$L$2,ROW(F12),7),))))))))</f>
        <v>2</v>
      </c>
      <c r="M16" s="60">
        <f ca="1">IF($F$1="Drillers",OFFSET(Drillers!$L$2,ROW(F12),8),IF($F$1="Bulls",OFFSET(Bulls!$L$2,ROW(F12),8),IF($F$1="Phantoms",OFFSET(Phantoms!$L$2,ROW(F12),8),IF($F$1="Gators",OFFSET(Gators!$L$2,ROW(F12),8),IF($F$1="Knights",OFFSET(Knights!$L$2,ROW(F12),8),IF($F$1="Hornets",OFFSET(Hornets!$L$2,ROW(F12),8),IF($F$1="Guardians",OFFSET(Wolves!$L$2,ROW(F12),8),IF($F$1="Reds",OFFSET(Comets!$L$2,ROW(F12),8)))))))))</f>
        <v>2</v>
      </c>
      <c r="N16" s="60">
        <f ca="1">IF($F$1="Drillers",OFFSET(Drillers!$L$2,ROW($F12),9),IF($F$1="Bulls",OFFSET(Bulls!$L$2,ROW($F12),9),IF($F$1="Phantoms",OFFSET(Phantoms!$L$2,ROW($F12),9),IF($F$1="Gators",OFFSET(Gators!$L$2,ROW($F12),9),IF($F$1="Knights",OFFSET(Knights!$L$2,ROW($F12),9),IF($F$1="Hornets",OFFSET(Hornets!$L$2,ROW(F12),9),IF($F$1="Guardians",OFFSET(Wolves!$L$2,ROW($F12),9),IF($F$1="Reds",OFFSET(Comets!$L$2,ROW($F12),9)))))))))</f>
        <v>2</v>
      </c>
      <c r="O16" s="60">
        <f ca="1">IF($F$1="Drillers",OFFSET(Drillers!$L$2,ROW(F12),10),IF($F$1="Bulls",OFFSET(Bulls!$L$2,ROW(F12),10),IF($F$1="Phantoms",OFFSET(Phantoms!$L$2,ROW(F12),10),IF($F$1="Gators",OFFSET(Gators!$L$2,ROW(F12),10),IF($F$1="Knights",OFFSET(Knights!$L$2,ROW(F12),10),IF($F$1="Hornets",OFFSET(Hornets!$L$2,ROW(F12),10),IF($F$1="Guardians",OFFSET(Wolves!$L$2,ROW(F12),10),IF($F$1="Reds",OFFSET(Comets!$L$2,ROW(F12),10)))))))))</f>
        <v>2</v>
      </c>
      <c r="P16" s="60">
        <f ca="1">IF($F$1="Drillers",OFFSET(Drillers!$L$2,ROW(F12),11),IF($F$1="Bulls",OFFSET(Bulls!$L$2,ROW(F12),11),IF($F$1="Phantoms",OFFSET(Phantoms!$L$2,ROW(F12),11),IF($F$1="Gators",OFFSET(Gators!$L$2,ROW(F12),11),IF($F$1="Knights",OFFSET(Knights!$L$2,ROW(F12),11),IF($F$1="Hornets",OFFSET(Hornets!$L$2,ROW(F12),11),IF($F$1="Guardians",OFFSET(Wolves!$L$2,ROW(F12),11),IF($F$1="Drillers",OFFSET(Drillers!$L$2,ROW(F12),11),IF($F$1="Reds",OFFSET(Comets!$L$2,ROW(F12),11))))))))))</f>
        <v>2</v>
      </c>
      <c r="Q16" s="60" t="str">
        <f ca="1">IF($F$1="Drillers",OFFSET(Drillers!$L$2,ROW(F12),12),IF($F$1="Bulls",OFFSET(Bulls!$L$2,ROW(F12),12),IF($F$1="Phantoms",OFFSET(Phantoms!$L$2,ROW(F12),12),IF($F$1="Gators",OFFSET(Gators!$L$2,ROW(F12),12),IF($F$1="Knights",OFFSET(Knights!$L$2,ROW(F12),12),IF($F$1="Hornets",OFFSET(Hornets!$L$2,ROW(F12),12),IF($F$1="Guardians",OFFSET(Wolves!$L$2,ROW(F12),12),IF($F$1="Reds",OFFSET(Comets!$L$2,ROW(F12),12),))))))))</f>
        <v>1B</v>
      </c>
      <c r="R16" s="60">
        <f ca="1">IF($F$1="Drillers",OFFSET(Drillers!$L$2,ROW(F12),13),IF($F$1="Bulls",OFFSET(Bulls!$L$2,ROW(F12),13),IF($F$1="Phantoms",OFFSET(Phantoms!$L$2,ROW(F12),13),IF($F$1="Gators",OFFSET(Gators!$L$2,ROW(F12),13),IF($F$1="Knights",OFFSET(Knights!$L$2,ROW(F12),13),IF($F$1="Hornets",OFFSET(Hornets!$L$2,ROW(F12),13),IF($F$1="Guardians",OFFSET(Wolves!$L$2,ROW(F12),13),IF($F$1="Reds",OFFSET(Comets!$L$2,ROW(F12),13),))))))))</f>
        <v>0</v>
      </c>
      <c r="S16" s="60">
        <f ca="1">IF($F$1="Drillers",OFFSET(Drillers!$L$2,ROW(F12),14),IF($F$1="Bulls",OFFSET(Bulls!$L$2,ROW(F12),14),IF($F$1="Phantoms",OFFSET(Phantoms!$L$2,ROW(F12),14),IF($F$1="Gators",OFFSET(Gators!$L$2,ROW(F12),14),IF($F$1="Knights",OFFSET(Knights!$L$2,ROW(F12),14),IF($F$1="Hornets",OFFSET(Hornets!$L$2,ROW(F12),14),IF($F$1="Guardians",OFFSET(Wolves!$L$2,ROW(F12),14,),IF($F$1="Reds",OFFSET(Comets!$L$2,ROW(F12),14)))))))))</f>
        <v>1</v>
      </c>
      <c r="T16" s="60">
        <f ca="1">IF($F$1="Drillers",OFFSET(Drillers!$L$2,ROW(F12),15),IF($F$1="Bulls",OFFSET(Bulls!$L$2,ROW(F12),15),IF($F$1="Phantoms",OFFSET(Phantoms!$L$2,ROW(F12),15),IF($F$1="Gators",OFFSET(Gators!$L$2,ROW(F12),15),IF($F$1="Knights",OFFSET(Knights!$L$2,ROW(F12),15),IF($F$1="Hornets",OFFSET(Hornets!$L$2,ROW(F12),15),IF($F$1="Guardians",OFFSET(Wolves!$L$2,ROW(F12),15),IF($F$1="Reds",OFFSET(Comets!$L$2,ROW(F12),15)))))))))</f>
        <v>0</v>
      </c>
      <c r="U16" s="60">
        <f ca="1">IF($F$1="Drillers",OFFSET(Drillers!$L$2,ROW(F12),16),IF($F$1="Bulls",OFFSET(Bulls!$L$2,ROW(F12),16),IF($F$1="Phantoms",OFFSET(Phantoms!$L$2,ROW(F12),16),IF($F$1="Gators",OFFSET(Gators!$L$2,ROW(F12),16),IF($F$1="Knights",OFFSET(Knights!$L$2,ROW(F12),16),IF($F$1="Hornets",OFFSET(Hornets!$L$2,ROW(F12),16),IF($F$1="Guardians",OFFSET(Wolves!$L$2,ROW(F12),16),IF($F$1="Reds",OFFSET(Comets!$L$2,ROW(F12),16)))))))))</f>
        <v>0</v>
      </c>
      <c r="V16" s="143">
        <f ca="1">IF($F$1="Drillers",OFFSET(Drillers!$L$2,ROW($F12),17),IF($F$1="Bulls",OFFSET(Bulls!$L$2,ROW($F12),17),IF($F$1="Phantoms",OFFSET(Phantoms!$L$2,ROW($F12),17),IF($F$1="Gators",OFFSET(Gators!$L$2,ROW($F12),17),IF($F$1="Knights",OFFSET(Knights!$L$2,ROW($F12),17),IF($F$1="Hornets",OFFSET(Hornets!$L$2,ROW($F12),17),IF($F$1="Guardians",OFFSET(Wolves!$L$2,ROW($F12),17),IF($F$1="Reds",OFFSET(Comets!$L$2,ROW($F12),17)))))))))</f>
        <v>3</v>
      </c>
      <c r="AD16" s="77">
        <v>12</v>
      </c>
      <c r="AE16" s="135" t="str">
        <f ca="1">IF($AE$1="Drillers",OFFSET(Drillers!$L$2,ROW($AE12),1),IF($AE$1="Bulls",OFFSET(Bulls!$L$2,ROW($AE12),1),IF($AE$1="Phantoms",OFFSET(Phantoms!$L$2,ROW($AE12),1),IF($AE$1="Gators",OFFSET(Gators!$L$2,ROW($AE12),1),IF($AE$1="Knights",OFFSET(Knights!$L$2,ROW($AE12),1),IF($AE$1="Hornets",OFFSET(Hornets!$L$2,ROW($AE12),1),IF($AE$1="Wolves",OFFSET(Wolves!$L$2,ROW($AE12),1),IF(AE$1="Comets",OFFSET(Comets!$L$2,ROW($AE12),1)))))))))</f>
        <v>Medina</v>
      </c>
      <c r="AF16" s="135" t="str">
        <f ca="1">IF($AE$1="Drillers",OFFSET(Drillers!$L$2,ROW($AF12),2),IF($AE$1="Bulls",OFFSET(Bulls!$L$2,ROW($AF12),2),IF($AE$1="Phantoms",OFFSET(Phantoms!$L$2,ROW($AF12),2),IF($AE$1="Gators",OFFSET(Gators!$L$2,ROW($AF12),2),IF($AE$1="Knights",OFFSET(Knights!$L$2,ROW($AF12),2),IF($AE$1="Hornets",OFFSET(Hornets!$L$2,ROW($AF12),2),IF($AE$1="Wolves",OFFSET(Wolves!$L$2,ROW($AF12),2),IF($AE$1="Comets",OFFSET(Comets!$L$2,ROW($AF12),2)))))))))</f>
        <v>Octavio</v>
      </c>
      <c r="AG16" s="60" t="str">
        <f ca="1">IF($AE$1="Drillers",OFFSET(Drillers!$L$2,ROW($AE12),3),IF($AE$1="Bulls",OFFSET(Bulls!$L$2,ROW($AE12),3),IF($AE$1="Phantoms",OFFSET(Phantoms!$L$2,ROW($AE12),3),IF($AE$1="Gators",OFFSET(Gators!$L$2,ROW($AE12),3),IF($AE$1="Knights",OFFSET(Knights!$L$2,ROW($AE12),3),IF($AE$1="Hornets",OFFSET(Hornets!$L$2,ROW($AE12),3),IF($AE$1="Wolves",OFFSET(Wolves!$L$2,ROW($AE12),3),IF($AE$1="Comets",OFFSET(Comets!$L$2,ROW($AE12),3)))))))))</f>
        <v>L</v>
      </c>
      <c r="AH16" s="60" t="str">
        <f ca="1">IF($AE$1="Drillers",OFFSET(Drillers!$L$2,ROW($AE12),4),IF($AE$1="Bulls",OFFSET(Bulls!$L$2,ROW($AE12),4),IF($AE$1="Phantoms",OFFSET(Phantoms!$L$2,ROW($AE12),4),IF($AE$1="Gators",OFFSET(Gators!$L$2,ROW($AE12),4),IF($AE$1="Knights",OFFSET(Knights!$L$2,ROW($AE12),4),IF($AE$1="Hornets",OFFSET(Hornets!$L$2,ROW($AE12),4),IF($AE$1="Wolves",OFFSET(Wolves!$L$2,ROW($AE12),4),IF($AE$1="Comets",OFFSET(Comets!$L$2,ROW($AE12),4)))))))))</f>
        <v>1B</v>
      </c>
      <c r="AI16" s="60">
        <f ca="1">IF($AE$1="Drillers",OFFSET(Drillers!$L$2,ROW($AE12),5),IF($AE$1="Bulls",OFFSET(Bulls!$L$2,ROW($AE12),5),IF($AE$1="Phantoms",OFFSET(Phantoms!$L$2,ROW($AE12),5),IF($AE$1="Gators",OFFSET(Gators!$L$2,ROW($AE12),5),IF($AE$1="Knights",OFFSET(Knights!$L$2,ROW($AE12),5),IF($AE$1="Hornets",OFFSET(Hornets!$L$2,ROW($AE12),5),IF($AE$1="Wolves",OFFSET(Wolves!$L$2,ROW($AE12),5),IF($AE$1="Comets",OFFSET(Comets!$L$2,ROW($AE12),5)))))))))</f>
        <v>3</v>
      </c>
      <c r="AJ16" s="60">
        <f ca="1">IF($AE$1="Drillers",OFFSET(Drillers!$L$2,ROW($AE12),6),IF($AE$1="Bulls",OFFSET(Bulls!$L$2,ROW($AE12),6),IF($AE$1="Phantoms",OFFSET(Phantoms!$L$2,ROW($AE12),6),IF($AE$1="Gators",OFFSET(Gators!$L$2,ROW($AE12),6),IF($AE$1="Knights",OFFSET(Knights!$L$2,ROW($AE12),6),IF($AE$1="Hornets",OFFSET(Hornets!$L$2,ROW($AE12),6),IF($AE$1="Wolves",OFFSET(Wolves!$L$2,ROW($AE12),6),IF($AE$1="Comets",OFFSET(Comets!$L$2,ROW($AE12),6)))))))))</f>
        <v>3</v>
      </c>
      <c r="AK16" s="60">
        <f ca="1">IF($AE$1="Drillers",OFFSET(Drillers!$L$2,ROW($AE12),7),IF($AE$1="Bulls",OFFSET(Bulls!$L$2,ROW($AE12),7),IF($AE$1="Phantoms",OFFSET(Phantoms!$L$2,ROW($AE12),7),IF($AE$1="Gators",OFFSET(Gators!$L$2,ROW($AE12),7),IF($AE$1="Knights",OFFSET(Knights!$L$2,ROW($AE12),7),IF($AE$1="Hornets",OFFSET(Hornets!$L$2,ROW($AE12),7),IF($AE$1="Wolves",OFFSET(Wolves!$L$2,ROW($AE12),7),IF($AE$1="Comets",OFFSET(Comets!$L$2,ROW($AE12),7)))))))))</f>
        <v>2</v>
      </c>
      <c r="AL16" s="60">
        <f ca="1">IF($AE$1="Drillers",OFFSET(Drillers!$L$2,ROW($AE12),8),IF($AE$1="Bulls",OFFSET(Bulls!$L$2,ROW($AE12),8),IF($AE$1="Phantoms",OFFSET(Phantoms!$L$2,ROW($AE12),8),IF($AE$1="Gators",OFFSET(Gators!$L$2,ROW($AE12),8),IF($AE$1="Knights",OFFSET(Knights!$L$2,ROW($AE12),8),IF($AE$1="Hornets",OFFSET(Hornets!$L$2,ROW($AE12),8),IF($AE$1="Wolves",OFFSET(Wolves!$L$2,ROW($AE12),8),IF($AE$1="Comets",OFFSET(Comets!$L$2,ROW($AE12),8)))))))))</f>
        <v>3</v>
      </c>
      <c r="AM16" s="60">
        <f ca="1">IF($AE$1="Drillers",OFFSET(Drillers!$L$2,ROW($AE12),9),IF($AE$1="Bulls",OFFSET(Bulls!$L$2,ROW($AE12),9),IF($AE$1="Phantoms",OFFSET(Phantoms!$L$2,ROW($AE12),9),IF($AE$1="Gators",OFFSET(Gators!$L$2,ROW($AE12),9),IF($AE$1="Knights",OFFSET(Knights!$L$2,ROW($AE12),9),IF($AE$1="Hornets",OFFSET(Hornets!$L$2,ROW($AE12),9),IF($AE$1="Wolves",OFFSET(Wolves!$L$2,ROW($AE12),9),IF($AE$1="Comets",OFFSET(Comets!$L$2,ROW($AE12),9)))))))))</f>
        <v>3</v>
      </c>
      <c r="AN16" s="60">
        <f ca="1">IF($AE$1="Drillers",OFFSET(Drillers!$L$2,ROW($AE12),10),IF($AE$1="Bulls",OFFSET(Bulls!$L$2,ROW($AE12),10),IF($AE$1="Phantoms",OFFSET(Phantoms!$L$2,ROW($AE12),10),IF($AE$1="Gators",OFFSET(Gators!$L$2,ROW($AE12),10),IF($AE$1="Knights",OFFSET(Knights!$L$2,ROW($AE12),10),IF($AE$1="Hornets",OFFSET(Hornets!$L$2,ROW($AE12),10),IF($AE$1="Wolves",OFFSET(Wolves!$L$2,ROW($AE12),10),IF($AE$1="Comets",OFFSET(Comets!$L$2,ROW($AE12),10)))))))))</f>
        <v>5</v>
      </c>
      <c r="AO16" s="60">
        <f ca="1">IF($AE$1="Drillers",OFFSET(Drillers!$L$2,ROW($AE12),11),IF($AE$1="Bulls",OFFSET(Bulls!$L$2,ROW($AE12),11),IF($AE$1="Phantoms",OFFSET(Phantoms!$L$2,ROW($AE12),11),IF($AE$1="Gators",OFFSET(Gators!$L$2,ROW($AE12),11),IF($AE$1="Knights",OFFSET(Knights!$L$2,ROW($AE12),11),IF($AE$1="Hornets",OFFSET(Hornets!$L$2,ROW($AE12),11),IF($AE$1="Wolves",OFFSET(Wolves!$L$2,ROW($AE12),11),IF($AE$1="Comets",OFFSET(Comets!$L$2,ROW($AE12),11)))))))))</f>
        <v>2</v>
      </c>
      <c r="AP16" s="60" t="str">
        <f ca="1">IF($AE$1="Drillers",OFFSET(Drillers!$L$2,ROW($AE12),12),IF($AE$1="Bulls",OFFSET(Bulls!$L$2,ROW($AE12),12),IF($AE$1="Phantoms",OFFSET(Phantoms!$L$2,ROW($AE12),12),IF($AE$1="Gators",OFFSET(Gators!$L$2,ROW($AE12),12),IF($AE$1="Knights",OFFSET(Knights!$L$2,ROW($AE12),12),IF($AE$1="Hornets",OFFSET(Hornets!$L$2,ROW($AE12),12),IF($AE$1="Wolves",OFFSET(Wolves!$L$2,ROW($AE12),12),IF($AE$1="Comets",OFFSET(Comets!$L$2,ROW($AE12),12)))))))))</f>
        <v>3B</v>
      </c>
      <c r="AQ16" s="60">
        <f ca="1">IF($AE$1="Drillers",OFFSET(Drillers!$L$2,ROW($AE12),13),IF($AE$1="Bulls",OFFSET(Bulls!$L$2,ROW($AE12),13),IF($AE$1="Phantoms",OFFSET(Phantoms!$L$2,ROW($AE12),13),IF($AE$1="Gators",OFFSET(Gators!$L$2,ROW($AE12),13),IF($AE$1="Knights",OFFSET(Knights!$L$2,ROW($AE12),13),IF($AE$1="Hornets",OFFSET(Hornets!$L$2,ROW($AE12),13),IF($AE$1="Wolves",OFFSET(Wolves!$L$2,ROW($AE12),13),IF($AE$1="Comets",OFFSET(Comets!$L$2,ROW($AE12),13)))))))))</f>
        <v>0</v>
      </c>
      <c r="AR16" s="60">
        <f ca="1">IF($AE$1="Drillers",OFFSET(Drillers!$L$2,ROW($AE12),14),IF($AE$1="Bulls",OFFSET(Bulls!$L$2,ROW($AE12),14),IF($AE$1="Phantoms",OFFSET(Phantoms!$L$2,ROW($AE12),14),IF($AE$1="Gators",OFFSET(Gators!$L$2,ROW($AE12),14),IF($AE$1="Knights",OFFSET(Knights!$L$2,ROW($AE12),14),IF($AE$1="Hornets",OFFSET(Hornets!$L$2,ROW($AE12),14),IF($AE$1="Wolves",OFFSET(Wolves!$L$2,ROW($AE12),14),IF($AE$1="Comets",OFFSET(Comets!$L$2,ROW($AE12),14)))))))))</f>
        <v>2</v>
      </c>
      <c r="AS16" s="60">
        <f ca="1">IF(AE$1="Drillers",OFFSET(Drillers!$L$2,ROW(AE12),15),IF(AE$1="Bulls",OFFSET(Bulls!$L$2,ROW(AE12),15),IF(AE$1="Phantoms",OFFSET(Phantoms!$L$2,ROW(AE12),15),IF(AE$1="Gators",OFFSET(Gators!$L$2,ROW(AE12),15),IF(AE$1="Knights",OFFSET(Knights!$L$2,ROW(AE12),15),IF(AE$1="Hornets",OFFSET(Hornets!$L$2,ROW(AE12),15),IF(AE$1="Wolves",OFFSET(Wolves!$L$2,ROW(AE12),15),IF(AE$1="Comets",OFFSET(Comets!$L$2,ROW(AE12),15)))))))))</f>
        <v>0</v>
      </c>
      <c r="AT16" s="60">
        <f ca="1">IF($AE$1="Drillers",OFFSET(Drillers!$L$2,ROW(AE12),16),IF($AE$1="Bulls",OFFSET(Bulls!$L$2,ROW(AE12),16),IF($AE$1="Phantoms",OFFSET(Phantoms!$L$2,ROW(AE12),16),IF($AE$1="Gators",OFFSET(Gators!$L$2,ROW(AE12),16),IF($AE$1="Knights",OFFSET(Knights!$L$2,ROW(AE12),16),IF($AE$1="Hornets",OFFSET(Hornets!$L$2,ROW(AE12),16),IF($AE$1="Wolves",OFFSET(Wolves!$L$2,ROW(AE12),16),IF($AE$1="Comets",OFFSET(Comets!$L$2,ROW(AE12),16)))))))))</f>
        <v>0</v>
      </c>
      <c r="AU16" s="132">
        <f ca="1">IF($AE$1="Drillers",OFFSET(Drillers!$L$2,ROW($AE12),17),IF($AE$1="Bulls",OFFSET(Bulls!$L$2,ROW($AE12),17),IF($AE$1="Phantoms",OFFSET(Phantoms!$L$2,ROW($AE12),17),IF($AE$1="Gators",OFFSET(Gators!$L$2,ROW($AE12),17),IF($AE$1="Knights",OFFSET(Knights!$L$2,ROW($AE12),17),IF($AE$1="Hornets",OFFSET(Hornets!$L$2,ROW($AE12),17),IF($AE$1="Wolves",OFFSET(Wolves!$L$2,ROW($AE12),17),IF($AE$1="Comets",OFFSET(Comets!$L$2,ROW($AE12),17)))))))))</f>
        <v>1</v>
      </c>
      <c r="AV16" s="132"/>
      <c r="AW16" s="132"/>
      <c r="AX16" s="132"/>
      <c r="BD16" s="63"/>
      <c r="BE16" s="63"/>
      <c r="BG16" s="63"/>
      <c r="BH16" s="63"/>
    </row>
    <row r="17" spans="5:60" x14ac:dyDescent="0.35">
      <c r="E17" s="77">
        <v>13</v>
      </c>
      <c r="F17" s="12" t="str">
        <f ca="1">IF($F$1="Drillers",OFFSET(Drillers!$L$2,ROW($F13),1),IF($F$1="Bulls",OFFSET(Bulls!$L$2,ROW($F13),1),IF($F$1="Phantoms",OFFSET(Phantoms!$L$2,ROW($F13),1),IF($F$1="Gators",OFFSET(Gators!$L$2,ROW($F13),1),IF($F$1="Knights",OFFSET(Knights!$L$2,ROW($F13),1),IF($F$1="Hornets",OFFSET(Hornets!$L$2,ROW($F13),1),IF($F$1="Reds",OFFSET(Comets!$L$2,ROW($F13),1),IF($F$1="Guardians",OFFSET(Wolves!$L$2,ROW($F13),1)))))))))</f>
        <v>Gonzalez</v>
      </c>
      <c r="G17" s="134" t="str">
        <f ca="1">IF($F$1="Drillers",OFFSET(Drillers!$L$2,ROW($F13),2),IF($F$1="Bulls",OFFSET(Bulls!$L$2,ROW($F13),2),IF($F$1="Phantoms",OFFSET(Phantoms!$L$2,ROW($F13),2),IF($F$1="Gators",OFFSET(Gators!$L$2,ROW($F13),2),IF($F$1="Knights",OFFSET(Knights!$L$2,ROW($F13),2),IF($F$1="Hornets",OFFSET(Hornets!$L$2,ROW($F13),2),IF($F$1="Reds",OFFSET(Comets!$L$2,ROW($F13),2),IF($F$1="Guardians",OFFSET(Wolves!$L$2,ROW($F13),2)))))))))</f>
        <v>Jose</v>
      </c>
      <c r="H17" s="60" t="str">
        <f ca="1">IF($F$1="Drillers",OFFSET(Drillers!$L$2,ROW($F13),3),IF($F$1="Bulls",OFFSET(Bulls!$L$2,ROW($F13),3),IF($F$1="Phantoms",OFFSET(Phantoms!$L$2,ROW($F13),3),IF($F$1="Gators",OFFSET(Gators!$L$2,ROW($F13),3),IF($F$1="Knights",OFFSET(Knights!$L$2,ROW($F13),3),IF($F$1="Hornets",OFFSET(Hornets!$L$2,ROW($F13),3),IF($F$1="Guardians",OFFSET(Wolves!$L$2,ROW($F13),3),IF($F$1="Reds",OFFSET(Comets!$L$2,ROW($F13),3)))))))))</f>
        <v>R</v>
      </c>
      <c r="I17" s="60" t="str">
        <f ca="1">IF($F$1="Drillers",OFFSET(Drillers!$L$2,ROW($F13),4),IF($F$1="Bulls",OFFSET(Bulls!$L$2,ROW($F13),4),IF($F$1="Phantoms",OFFSET(Phantoms!$L$2,ROW($F13),4),IF($F$1="Gators",OFFSET(Gators!$L$2,ROW($F13),4),IF($F$1="Knights",OFFSET(Knights!$L$2,ROW($F13),4),IF($F$1="Hornets",OFFSET(Hornets!$L$2,ROW($F13),4),IF($F$1="Guardians",OFFSET(Wolves!$L$2,ROW($F13),4),IF($F$1="Reds",OFFSET(Comets!$L$2,ROW($F13),4)))))))))</f>
        <v>SS</v>
      </c>
      <c r="J17" s="60">
        <f ca="1">IF($F$1="Drillers",OFFSET(Drillers!$L$2,ROW($F13),5),IF($F$1="Bulls",OFFSET(Bulls!$L$2,ROW($F13),5),IF($F$1="Phantoms",OFFSET(Phantoms!$L$2,ROW($F13),5),IF($F$1="Gators",OFFSET(Gators!$L$2,ROW($F13),5),IF($F$1="Knights",OFFSET(Knights!$L$2,ROW($F13),5),IF($F$1="Hornets",OFFSET(Hornets!$L$2,ROW($F13),5),IF($F$1="Guardians",OFFSET(Wolves!$L$2,ROW($F13),5),IF($F$1="Reds",OFFSET(Comets!$L$2,ROW($F13),5)))))))))</f>
        <v>3</v>
      </c>
      <c r="K17" s="60">
        <f ca="1">IF($F$1="Drillers",OFFSET(Drillers!$L$2,ROW($F13),6),IF($F$1="Bulls",OFFSET(Bulls!$L$2,ROW($F13),6),IF($F$1="Phantoms",OFFSET(Phantoms!$L$2,ROW($F13),6),IF($F$1="Gators",OFFSET(Gators!$L$2,ROW($F13),6),IF($F$1="Knights",OFFSET(Knights!$L$2,ROW($F13),6),IF($F$1="Hornets",OFFSET(Hornets!$L$2,ROW($F13),6),IF($F$1="Guardians",OFFSET(Wolves!$L$2,ROW($F13),6),IF($F$1="Reds",OFFSET(Comets!$L$2,ROW($F13),6)))))))))</f>
        <v>2</v>
      </c>
      <c r="L17" s="60">
        <f ca="1">IF($F$1="Drillers",OFFSET(Drillers!$L$2,ROW(F13),7),IF($F$1="Bulls",OFFSET(Bulls!$L$2,ROW(F13),7),IF($F$1="Phantoms",OFFSET(Phantoms!$L$2,ROW(F13),7),IF($F$1="Gators",OFFSET(Gators!$L$2,ROW(F13),7),IF($F$1="Knights",OFFSET(Knights!$L$2,ROW(F13),7),IF($F$1="Hornets",OFFSET(Hornets!$L$2,ROW(F13),7),IF($F$1="Guardians",OFFSET(Wolves!$L$2,ROW(F13),7),IF($F$1="Reds",OFFSET(Comets!$L$2,ROW(F13),7),))))))))</f>
        <v>2</v>
      </c>
      <c r="M17" s="60">
        <f ca="1">IF($F$1="Drillers",OFFSET(Drillers!$L$2,ROW(F13),8),IF($F$1="Bulls",OFFSET(Bulls!$L$2,ROW(F13),8),IF($F$1="Phantoms",OFFSET(Phantoms!$L$2,ROW(F13),8),IF($F$1="Gators",OFFSET(Gators!$L$2,ROW(F13),8),IF($F$1="Knights",OFFSET(Knights!$L$2,ROW(F13),8),IF($F$1="Hornets",OFFSET(Hornets!$L$2,ROW(F13),8),IF($F$1="Guardians",OFFSET(Wolves!$L$2,ROW(F13),8),IF($F$1="Reds",OFFSET(Comets!$L$2,ROW(F13),8)))))))))</f>
        <v>3</v>
      </c>
      <c r="N17" s="60">
        <f ca="1">IF($F$1="Drillers",OFFSET(Drillers!$L$2,ROW($F13),9),IF($F$1="Bulls",OFFSET(Bulls!$L$2,ROW($F13),9),IF($F$1="Phantoms",OFFSET(Phantoms!$L$2,ROW($F13),9),IF($F$1="Gators",OFFSET(Gators!$L$2,ROW($F13),9),IF($F$1="Knights",OFFSET(Knights!$L$2,ROW($F13),9),IF($F$1="Hornets",OFFSET(Hornets!$L$2,ROW(F13),9),IF($F$1="Guardians",OFFSET(Wolves!$L$2,ROW($F13),9),IF($F$1="Reds",OFFSET(Comets!$L$2,ROW($F13),9)))))))))</f>
        <v>2</v>
      </c>
      <c r="O17" s="60">
        <f ca="1">IF($F$1="Drillers",OFFSET(Drillers!$L$2,ROW(F13),10),IF($F$1="Bulls",OFFSET(Bulls!$L$2,ROW(F13),10),IF($F$1="Phantoms",OFFSET(Phantoms!$L$2,ROW(F13),10),IF($F$1="Gators",OFFSET(Gators!$L$2,ROW(F13),10),IF($F$1="Knights",OFFSET(Knights!$L$2,ROW(F13),10),IF($F$1="Hornets",OFFSET(Hornets!$L$2,ROW(F13),10),IF($F$1="Guardians",OFFSET(Wolves!$L$2,ROW(F13),10),IF($F$1="Reds",OFFSET(Comets!$L$2,ROW(F13),10)))))))))</f>
        <v>4</v>
      </c>
      <c r="P17" s="60">
        <f ca="1">IF($F$1="Drillers",OFFSET(Drillers!$L$2,ROW(F13),11),IF($F$1="Bulls",OFFSET(Bulls!$L$2,ROW(F13),11),IF($F$1="Phantoms",OFFSET(Phantoms!$L$2,ROW(F13),11),IF($F$1="Gators",OFFSET(Gators!$L$2,ROW(F13),11),IF($F$1="Knights",OFFSET(Knights!$L$2,ROW(F13),11),IF($F$1="Hornets",OFFSET(Hornets!$L$2,ROW(F13),11),IF($F$1="Guardians",OFFSET(Wolves!$L$2,ROW(F13),11),IF($F$1="Drillers",OFFSET(Drillers!$L$2,ROW(F13),11),IF($F$1="Reds",OFFSET(Comets!$L$2,ROW(F13),11))))))))))</f>
        <v>2</v>
      </c>
      <c r="Q17" s="60" t="str">
        <f ca="1">IF($F$1="Drillers",OFFSET(Drillers!$L$2,ROW(F13),12),IF($F$1="Bulls",OFFSET(Bulls!$L$2,ROW(F13),12),IF($F$1="Phantoms",OFFSET(Phantoms!$L$2,ROW(F13),12),IF($F$1="Gators",OFFSET(Gators!$L$2,ROW(F13),12),IF($F$1="Knights",OFFSET(Knights!$L$2,ROW(F13),12),IF($F$1="Hornets",OFFSET(Hornets!$L$2,ROW(F13),12),IF($F$1="Guardians",OFFSET(Wolves!$L$2,ROW(F13),12),IF($F$1="Reds",OFFSET(Comets!$L$2,ROW(F13),12),))))))))</f>
        <v>2B</v>
      </c>
      <c r="R17" s="60">
        <f ca="1">IF($F$1="Drillers",OFFSET(Drillers!$L$2,ROW(F13),13),IF($F$1="Bulls",OFFSET(Bulls!$L$2,ROW(F13),13),IF($F$1="Phantoms",OFFSET(Phantoms!$L$2,ROW(F13),13),IF($F$1="Gators",OFFSET(Gators!$L$2,ROW(F13),13),IF($F$1="Knights",OFFSET(Knights!$L$2,ROW(F13),13),IF($F$1="Hornets",OFFSET(Hornets!$L$2,ROW(F13),13),IF($F$1="Guardians",OFFSET(Wolves!$L$2,ROW(F13),13),IF($F$1="Reds",OFFSET(Comets!$L$2,ROW(F13),13),))))))))</f>
        <v>0</v>
      </c>
      <c r="S17" s="60">
        <f ca="1">IF($F$1="Drillers",OFFSET(Drillers!$L$2,ROW(F13),14),IF($F$1="Bulls",OFFSET(Bulls!$L$2,ROW(F13),14),IF($F$1="Phantoms",OFFSET(Phantoms!$L$2,ROW(F13),14),IF($F$1="Gators",OFFSET(Gators!$L$2,ROW(F13),14),IF($F$1="Knights",OFFSET(Knights!$L$2,ROW(F13),14),IF($F$1="Hornets",OFFSET(Hornets!$L$2,ROW(F13),14),IF($F$1="Guardians",OFFSET(Wolves!$L$2,ROW(F13),14,),IF($F$1="Reds",OFFSET(Comets!$L$2,ROW(F13),14)))))))))</f>
        <v>2</v>
      </c>
      <c r="T17" s="60">
        <f ca="1">IF($F$1="Drillers",OFFSET(Drillers!$L$2,ROW(F13),15),IF($F$1="Bulls",OFFSET(Bulls!$L$2,ROW(F13),15),IF($F$1="Phantoms",OFFSET(Phantoms!$L$2,ROW(F13),15),IF($F$1="Gators",OFFSET(Gators!$L$2,ROW(F13),15),IF($F$1="Knights",OFFSET(Knights!$L$2,ROW(F13),15),IF($F$1="Hornets",OFFSET(Hornets!$L$2,ROW(F13),15),IF($F$1="Guardians",OFFSET(Wolves!$L$2,ROW(F13),15),IF($F$1="Reds",OFFSET(Comets!$L$2,ROW(F13),15)))))))))</f>
        <v>0</v>
      </c>
      <c r="U17" s="60">
        <f ca="1">IF($F$1="Drillers",OFFSET(Drillers!$L$2,ROW(F13),16),IF($F$1="Bulls",OFFSET(Bulls!$L$2,ROW(F13),16),IF($F$1="Phantoms",OFFSET(Phantoms!$L$2,ROW(F13),16),IF($F$1="Gators",OFFSET(Gators!$L$2,ROW(F13),16),IF($F$1="Knights",OFFSET(Knights!$L$2,ROW(F13),16),IF($F$1="Hornets",OFFSET(Hornets!$L$2,ROW(F13),16),IF($F$1="Guardians",OFFSET(Wolves!$L$2,ROW(F13),16),IF($F$1="Reds",OFFSET(Comets!$L$2,ROW(F13),16)))))))))</f>
        <v>0</v>
      </c>
      <c r="V17" s="143">
        <f ca="1">IF($F$1="Drillers",OFFSET(Drillers!$L$2,ROW($F13),17),IF($F$1="Bulls",OFFSET(Bulls!$L$2,ROW($F13),17),IF($F$1="Phantoms",OFFSET(Phantoms!$L$2,ROW($F13),17),IF($F$1="Gators",OFFSET(Gators!$L$2,ROW($F13),17),IF($F$1="Knights",OFFSET(Knights!$L$2,ROW($F13),17),IF($F$1="Hornets",OFFSET(Hornets!$L$2,ROW($F13),17),IF($F$1="Guardians",OFFSET(Wolves!$L$2,ROW($F13),17),IF($F$1="Reds",OFFSET(Comets!$L$2,ROW($F13),17)))))))))</f>
        <v>2</v>
      </c>
      <c r="AD17" s="77">
        <v>13</v>
      </c>
      <c r="AE17" s="135" t="str">
        <f ca="1">IF($AE$1="Drillers",OFFSET(Drillers!$L$2,ROW($AE13),1),IF($AE$1="Bulls",OFFSET(Bulls!$L$2,ROW($AE13),1),IF($AE$1="Phantoms",OFFSET(Phantoms!$L$2,ROW($AE13),1),IF($AE$1="Gators",OFFSET(Gators!$L$2,ROW($AE13),1),IF($AE$1="Knights",OFFSET(Knights!$L$2,ROW($AE13),1),IF($AE$1="Hornets",OFFSET(Hornets!$L$2,ROW($AE13),1),IF($AE$1="Wolves",OFFSET(Wolves!$L$2,ROW($AE13),1),IF(AE$1="Comets",OFFSET(Comets!$L$2,ROW($AE13),1)))))))))</f>
        <v>Holland</v>
      </c>
      <c r="AF17" s="135" t="str">
        <f ca="1">IF($AE$1="Drillers",OFFSET(Drillers!$L$2,ROW($AF13),2),IF($AE$1="Bulls",OFFSET(Bulls!$L$2,ROW($AF13),2),IF($AE$1="Phantoms",OFFSET(Phantoms!$L$2,ROW($AF13),2),IF($AE$1="Gators",OFFSET(Gators!$L$2,ROW($AF13),2),IF($AE$1="Knights",OFFSET(Knights!$L$2,ROW($AF13),2),IF($AE$1="Hornets",OFFSET(Hornets!$L$2,ROW($AF13),2),IF($AE$1="Wolves",OFFSET(Wolves!$L$2,ROW($AF13),2),IF($AE$1="Comets",OFFSET(Comets!$L$2,ROW($AF13),2)))))))))</f>
        <v>Chris</v>
      </c>
      <c r="AG17" s="60" t="str">
        <f ca="1">IF($AE$1="Drillers",OFFSET(Drillers!$L$2,ROW($AE13),3),IF($AE$1="Bulls",OFFSET(Bulls!$L$2,ROW($AE13),3),IF($AE$1="Phantoms",OFFSET(Phantoms!$L$2,ROW($AE13),3),IF($AE$1="Gators",OFFSET(Gators!$L$2,ROW($AE13),3),IF($AE$1="Knights",OFFSET(Knights!$L$2,ROW($AE13),3),IF($AE$1="Hornets",OFFSET(Hornets!$L$2,ROW($AE13),3),IF($AE$1="Wolves",OFFSET(Wolves!$L$2,ROW($AE13),3),IF($AE$1="Comets",OFFSET(Comets!$L$2,ROW($AE13),3)))))))))</f>
        <v>B</v>
      </c>
      <c r="AH17" s="60" t="str">
        <f ca="1">IF($AE$1="Drillers",OFFSET(Drillers!$L$2,ROW($AE13),4),IF($AE$1="Bulls",OFFSET(Bulls!$L$2,ROW($AE13),4),IF($AE$1="Phantoms",OFFSET(Phantoms!$L$2,ROW($AE13),4),IF($AE$1="Gators",OFFSET(Gators!$L$2,ROW($AE13),4),IF($AE$1="Knights",OFFSET(Knights!$L$2,ROW($AE13),4),IF($AE$1="Hornets",OFFSET(Hornets!$L$2,ROW($AE13),4),IF($AE$1="Wolves",OFFSET(Wolves!$L$2,ROW($AE13),4),IF($AE$1="Comets",OFFSET(Comets!$L$2,ROW($AE13),4)))))))))</f>
        <v>SS</v>
      </c>
      <c r="AI17" s="60">
        <f ca="1">IF($AE$1="Drillers",OFFSET(Drillers!$L$2,ROW($AE13),5),IF($AE$1="Bulls",OFFSET(Bulls!$L$2,ROW($AE13),5),IF($AE$1="Phantoms",OFFSET(Phantoms!$L$2,ROW($AE13),5),IF($AE$1="Gators",OFFSET(Gators!$L$2,ROW($AE13),5),IF($AE$1="Knights",OFFSET(Knights!$L$2,ROW($AE13),5),IF($AE$1="Hornets",OFFSET(Hornets!$L$2,ROW($AE13),5),IF($AE$1="Wolves",OFFSET(Wolves!$L$2,ROW($AE13),5),IF($AE$1="Comets",OFFSET(Comets!$L$2,ROW($AE13),5)))))))))</f>
        <v>2</v>
      </c>
      <c r="AJ17" s="60">
        <f ca="1">IF($AE$1="Drillers",OFFSET(Drillers!$L$2,ROW($AE13),6),IF($AE$1="Bulls",OFFSET(Bulls!$L$2,ROW($AE13),6),IF($AE$1="Phantoms",OFFSET(Phantoms!$L$2,ROW($AE13),6),IF($AE$1="Gators",OFFSET(Gators!$L$2,ROW($AE13),6),IF($AE$1="Knights",OFFSET(Knights!$L$2,ROW($AE13),6),IF($AE$1="Hornets",OFFSET(Hornets!$L$2,ROW($AE13),6),IF($AE$1="Wolves",OFFSET(Wolves!$L$2,ROW($AE13),6),IF($AE$1="Comets",OFFSET(Comets!$L$2,ROW($AE13),6)))))))))</f>
        <v>3</v>
      </c>
      <c r="AK17" s="60">
        <f ca="1">IF($AE$1="Drillers",OFFSET(Drillers!$L$2,ROW($AE13),7),IF($AE$1="Bulls",OFFSET(Bulls!$L$2,ROW($AE13),7),IF($AE$1="Phantoms",OFFSET(Phantoms!$L$2,ROW($AE13),7),IF($AE$1="Gators",OFFSET(Gators!$L$2,ROW($AE13),7),IF($AE$1="Knights",OFFSET(Knights!$L$2,ROW($AE13),7),IF($AE$1="Hornets",OFFSET(Hornets!$L$2,ROW($AE13),7),IF($AE$1="Wolves",OFFSET(Wolves!$L$2,ROW($AE13),7),IF($AE$1="Comets",OFFSET(Comets!$L$2,ROW($AE13),7)))))))))</f>
        <v>3</v>
      </c>
      <c r="AL17" s="60">
        <f ca="1">IF($AE$1="Drillers",OFFSET(Drillers!$L$2,ROW($AE13),8),IF($AE$1="Bulls",OFFSET(Bulls!$L$2,ROW($AE13),8),IF($AE$1="Phantoms",OFFSET(Phantoms!$L$2,ROW($AE13),8),IF($AE$1="Gators",OFFSET(Gators!$L$2,ROW($AE13),8),IF($AE$1="Knights",OFFSET(Knights!$L$2,ROW($AE13),8),IF($AE$1="Hornets",OFFSET(Hornets!$L$2,ROW($AE13),8),IF($AE$1="Wolves",OFFSET(Wolves!$L$2,ROW($AE13),8),IF($AE$1="Comets",OFFSET(Comets!$L$2,ROW($AE13),8)))))))))</f>
        <v>3</v>
      </c>
      <c r="AM17" s="60">
        <f ca="1">IF($AE$1="Drillers",OFFSET(Drillers!$L$2,ROW($AE13),9),IF($AE$1="Bulls",OFFSET(Bulls!$L$2,ROW($AE13),9),IF($AE$1="Phantoms",OFFSET(Phantoms!$L$2,ROW($AE13),9),IF($AE$1="Gators",OFFSET(Gators!$L$2,ROW($AE13),9),IF($AE$1="Knights",OFFSET(Knights!$L$2,ROW($AE13),9),IF($AE$1="Hornets",OFFSET(Hornets!$L$2,ROW($AE13),9),IF($AE$1="Wolves",OFFSET(Wolves!$L$2,ROW($AE13),9),IF($AE$1="Comets",OFFSET(Comets!$L$2,ROW($AE13),9)))))))))</f>
        <v>2</v>
      </c>
      <c r="AN17" s="60">
        <f ca="1">IF($AE$1="Drillers",OFFSET(Drillers!$L$2,ROW($AE13),10),IF($AE$1="Bulls",OFFSET(Bulls!$L$2,ROW($AE13),10),IF($AE$1="Phantoms",OFFSET(Phantoms!$L$2,ROW($AE13),10),IF($AE$1="Gators",OFFSET(Gators!$L$2,ROW($AE13),10),IF($AE$1="Knights",OFFSET(Knights!$L$2,ROW($AE13),10),IF($AE$1="Hornets",OFFSET(Hornets!$L$2,ROW($AE13),10),IF($AE$1="Wolves",OFFSET(Wolves!$L$2,ROW($AE13),10),IF($AE$1="Comets",OFFSET(Comets!$L$2,ROW($AE13),10)))))))))</f>
        <v>3</v>
      </c>
      <c r="AO17" s="60">
        <f ca="1">IF($AE$1="Drillers",OFFSET(Drillers!$L$2,ROW($AE13),11),IF($AE$1="Bulls",OFFSET(Bulls!$L$2,ROW($AE13),11),IF($AE$1="Phantoms",OFFSET(Phantoms!$L$2,ROW($AE13),11),IF($AE$1="Gators",OFFSET(Gators!$L$2,ROW($AE13),11),IF($AE$1="Knights",OFFSET(Knights!$L$2,ROW($AE13),11),IF($AE$1="Hornets",OFFSET(Hornets!$L$2,ROW($AE13),11),IF($AE$1="Wolves",OFFSET(Wolves!$L$2,ROW($AE13),11),IF($AE$1="Comets",OFFSET(Comets!$L$2,ROW($AE13),11)))))))))</f>
        <v>2</v>
      </c>
      <c r="AP17" s="60" t="str">
        <f ca="1">IF($AE$1="Drillers",OFFSET(Drillers!$L$2,ROW($AE13),12),IF($AE$1="Bulls",OFFSET(Bulls!$L$2,ROW($AE13),12),IF($AE$1="Phantoms",OFFSET(Phantoms!$L$2,ROW($AE13),12),IF($AE$1="Gators",OFFSET(Gators!$L$2,ROW($AE13),12),IF($AE$1="Knights",OFFSET(Knights!$L$2,ROW($AE13),12),IF($AE$1="Hornets",OFFSET(Hornets!$L$2,ROW($AE13),12),IF($AE$1="Wolves",OFFSET(Wolves!$L$2,ROW($AE13),12),IF($AE$1="Comets",OFFSET(Comets!$L$2,ROW($AE13),12)))))))))</f>
        <v>INF</v>
      </c>
      <c r="AQ17" s="60">
        <f ca="1">IF($AE$1="Drillers",OFFSET(Drillers!$L$2,ROW($AE13),13),IF($AE$1="Bulls",OFFSET(Bulls!$L$2,ROW($AE13),13),IF($AE$1="Phantoms",OFFSET(Phantoms!$L$2,ROW($AE13),13),IF($AE$1="Gators",OFFSET(Gators!$L$2,ROW($AE13),13),IF($AE$1="Knights",OFFSET(Knights!$L$2,ROW($AE13),13),IF($AE$1="Hornets",OFFSET(Hornets!$L$2,ROW($AE13),13),IF($AE$1="Wolves",OFFSET(Wolves!$L$2,ROW($AE13),13),IF($AE$1="Comets",OFFSET(Comets!$L$2,ROW($AE13),13)))))))))</f>
        <v>0</v>
      </c>
      <c r="AR17" s="60">
        <f ca="1">IF($AE$1="Drillers",OFFSET(Drillers!$L$2,ROW($AE13),14),IF($AE$1="Bulls",OFFSET(Bulls!$L$2,ROW($AE13),14),IF($AE$1="Phantoms",OFFSET(Phantoms!$L$2,ROW($AE13),14),IF($AE$1="Gators",OFFSET(Gators!$L$2,ROW($AE13),14),IF($AE$1="Knights",OFFSET(Knights!$L$2,ROW($AE13),14),IF($AE$1="Hornets",OFFSET(Hornets!$L$2,ROW($AE13),14),IF($AE$1="Wolves",OFFSET(Wolves!$L$2,ROW($AE13),14),IF($AE$1="Comets",OFFSET(Comets!$L$2,ROW($AE13),14)))))))))</f>
        <v>1</v>
      </c>
      <c r="AS17" s="60">
        <f ca="1">IF(AE$1="Drillers",OFFSET(Drillers!$L$2,ROW(AE13),15),IF(AE$1="Bulls",OFFSET(Bulls!$L$2,ROW(AE13),15),IF(AE$1="Phantoms",OFFSET(Phantoms!$L$2,ROW(AE13),15),IF(AE$1="Gators",OFFSET(Gators!$L$2,ROW(AE13),15),IF(AE$1="Knights",OFFSET(Knights!$L$2,ROW(AE13),15),IF(AE$1="Hornets",OFFSET(Hornets!$L$2,ROW(AE13),15),IF(AE$1="Wolves",OFFSET(Wolves!$L$2,ROW(AE13),15),IF(AE$1="Comets",OFFSET(Comets!$L$2,ROW(AE13),15)))))))))</f>
        <v>0</v>
      </c>
      <c r="AT17" s="60">
        <f ca="1">IF($AE$1="Drillers",OFFSET(Drillers!$L$2,ROW(AE13),16),IF($AE$1="Bulls",OFFSET(Bulls!$L$2,ROW(AE13),16),IF($AE$1="Phantoms",OFFSET(Phantoms!$L$2,ROW(AE13),16),IF($AE$1="Gators",OFFSET(Gators!$L$2,ROW(AE13),16),IF($AE$1="Knights",OFFSET(Knights!$L$2,ROW(AE13),16),IF($AE$1="Hornets",OFFSET(Hornets!$L$2,ROW(AE13),16),IF($AE$1="Wolves",OFFSET(Wolves!$L$2,ROW(AE13),16),IF($AE$1="Comets",OFFSET(Comets!$L$2,ROW(AE13),16)))))))))</f>
        <v>0</v>
      </c>
      <c r="AU17" s="132">
        <f ca="1">IF($AE$1="Drillers",OFFSET(Drillers!$L$2,ROW($AE13),17),IF($AE$1="Bulls",OFFSET(Bulls!$L$2,ROW($AE13),17),IF($AE$1="Phantoms",OFFSET(Phantoms!$L$2,ROW($AE13),17),IF($AE$1="Gators",OFFSET(Gators!$L$2,ROW($AE13),17),IF($AE$1="Knights",OFFSET(Knights!$L$2,ROW($AE13),17),IF($AE$1="Hornets",OFFSET(Hornets!$L$2,ROW($AE13),17),IF($AE$1="Wolves",OFFSET(Wolves!$L$2,ROW($AE13),17),IF($AE$1="Comets",OFFSET(Comets!$L$2,ROW($AE13),17)))))))))</f>
        <v>3</v>
      </c>
      <c r="AV17" s="132"/>
      <c r="AW17" s="132"/>
      <c r="AX17" s="132"/>
      <c r="BD17" s="63"/>
      <c r="BE17" s="63"/>
      <c r="BG17" s="63"/>
      <c r="BH17" s="63"/>
    </row>
    <row r="18" spans="5:60" x14ac:dyDescent="0.35">
      <c r="E18" s="77">
        <v>14</v>
      </c>
      <c r="F18" s="12" t="str">
        <f ca="1">IF($F$1="Drillers",OFFSET(Drillers!$L$2,ROW($F14),1),IF($F$1="Bulls",OFFSET(Bulls!$L$2,ROW($F14),1),IF($F$1="Phantoms",OFFSET(Phantoms!$L$2,ROW($F14),1),IF($F$1="Gators",OFFSET(Gators!$L$2,ROW($F14),1),IF($F$1="Knights",OFFSET(Knights!$L$2,ROW($F14),1),IF($F$1="Hornets",OFFSET(Hornets!$L$2,ROW($F14),1),IF($F$1="Reds",OFFSET(Comets!$L$2,ROW($F14),1),IF($F$1="Guardians",OFFSET(Wolves!$L$2,ROW($F14),1)))))))))</f>
        <v>Cruz</v>
      </c>
      <c r="G18" s="134" t="str">
        <f ca="1">IF($F$1="Drillers",OFFSET(Drillers!$L$2,ROW($F14),2),IF($F$1="Bulls",OFFSET(Bulls!$L$2,ROW($F14),2),IF($F$1="Phantoms",OFFSET(Phantoms!$L$2,ROW($F14),2),IF($F$1="Gators",OFFSET(Gators!$L$2,ROW($F14),2),IF($F$1="Knights",OFFSET(Knights!$L$2,ROW($F14),2),IF($F$1="Hornets",OFFSET(Hornets!$L$2,ROW($F14),2),IF($F$1="Reds",OFFSET(Comets!$L$2,ROW($F14),2),IF($F$1="Guardians",OFFSET(Wolves!$L$2,ROW($F14),2)))))))))</f>
        <v>Orlando</v>
      </c>
      <c r="H18" s="60" t="str">
        <f ca="1">IF($F$1="Drillers",OFFSET(Drillers!$L$2,ROW($F14),3),IF($F$1="Bulls",OFFSET(Bulls!$L$2,ROW($F14),3),IF($F$1="Phantoms",OFFSET(Phantoms!$L$2,ROW($F14),3),IF($F$1="Gators",OFFSET(Gators!$L$2,ROW($F14),3),IF($F$1="Knights",OFFSET(Knights!$L$2,ROW($F14),3),IF($F$1="Hornets",OFFSET(Hornets!$L$2,ROW($F14),3),IF($F$1="Guardians",OFFSET(Wolves!$L$2,ROW($F14),3),IF($F$1="Reds",OFFSET(Comets!$L$2,ROW($F14),3)))))))))</f>
        <v>R</v>
      </c>
      <c r="I18" s="60" t="str">
        <f ca="1">IF($F$1="Drillers",OFFSET(Drillers!$L$2,ROW($F14),4),IF($F$1="Bulls",OFFSET(Bulls!$L$2,ROW($F14),4),IF($F$1="Phantoms",OFFSET(Phantoms!$L$2,ROW($F14),4),IF($F$1="Gators",OFFSET(Gators!$L$2,ROW($F14),4),IF($F$1="Knights",OFFSET(Knights!$L$2,ROW($F14),4),IF($F$1="Hornets",OFFSET(Hornets!$L$2,ROW($F14),4),IF($F$1="Guardians",OFFSET(Wolves!$L$2,ROW($F14),4),IF($F$1="Reds",OFFSET(Comets!$L$2,ROW($F14),4)))))))))</f>
        <v>SS</v>
      </c>
      <c r="J18" s="60">
        <f ca="1">IF($F$1="Drillers",OFFSET(Drillers!$L$2,ROW($F14),5),IF($F$1="Bulls",OFFSET(Bulls!$L$2,ROW($F14),5),IF($F$1="Phantoms",OFFSET(Phantoms!$L$2,ROW($F14),5),IF($F$1="Gators",OFFSET(Gators!$L$2,ROW($F14),5),IF($F$1="Knights",OFFSET(Knights!$L$2,ROW($F14),5),IF($F$1="Hornets",OFFSET(Hornets!$L$2,ROW($F14),5),IF($F$1="Guardians",OFFSET(Wolves!$L$2,ROW($F14),5),IF($F$1="Reds",OFFSET(Comets!$L$2,ROW($F14),5)))))))))</f>
        <v>3</v>
      </c>
      <c r="K18" s="60">
        <f ca="1">IF($F$1="Drillers",OFFSET(Drillers!$L$2,ROW($F14),6),IF($F$1="Bulls",OFFSET(Bulls!$L$2,ROW($F14),6),IF($F$1="Phantoms",OFFSET(Phantoms!$L$2,ROW($F14),6),IF($F$1="Gators",OFFSET(Gators!$L$2,ROW($F14),6),IF($F$1="Knights",OFFSET(Knights!$L$2,ROW($F14),6),IF($F$1="Hornets",OFFSET(Hornets!$L$2,ROW($F14),6),IF($F$1="Guardians",OFFSET(Wolves!$L$2,ROW($F14),6),IF($F$1="Reds",OFFSET(Comets!$L$2,ROW($F14),6)))))))))</f>
        <v>2</v>
      </c>
      <c r="L18" s="60">
        <f ca="1">IF($F$1="Drillers",OFFSET(Drillers!$L$2,ROW(F14),7),IF($F$1="Bulls",OFFSET(Bulls!$L$2,ROW(F14),7),IF($F$1="Phantoms",OFFSET(Phantoms!$L$2,ROW(F14),7),IF($F$1="Gators",OFFSET(Gators!$L$2,ROW(F14),7),IF($F$1="Knights",OFFSET(Knights!$L$2,ROW(F14),7),IF($F$1="Hornets",OFFSET(Hornets!$L$2,ROW(F14),7),IF($F$1="Guardians",OFFSET(Wolves!$L$2,ROW(F14),7),IF($F$1="Reds",OFFSET(Comets!$L$2,ROW(F14),7),))))))))</f>
        <v>4</v>
      </c>
      <c r="M18" s="60">
        <f ca="1">IF($F$1="Drillers",OFFSET(Drillers!$L$2,ROW(F14),8),IF($F$1="Bulls",OFFSET(Bulls!$L$2,ROW(F14),8),IF($F$1="Phantoms",OFFSET(Phantoms!$L$2,ROW(F14),8),IF($F$1="Gators",OFFSET(Gators!$L$2,ROW(F14),8),IF($F$1="Knights",OFFSET(Knights!$L$2,ROW(F14),8),IF($F$1="Hornets",OFFSET(Hornets!$L$2,ROW(F14),8),IF($F$1="Guardians",OFFSET(Wolves!$L$2,ROW(F14),8),IF($F$1="Reds",OFFSET(Comets!$L$2,ROW(F14),8)))))))))</f>
        <v>4</v>
      </c>
      <c r="N18" s="60">
        <f ca="1">IF($F$1="Drillers",OFFSET(Drillers!$L$2,ROW($F14),9),IF($F$1="Bulls",OFFSET(Bulls!$L$2,ROW($F14),9),IF($F$1="Phantoms",OFFSET(Phantoms!$L$2,ROW($F14),9),IF($F$1="Gators",OFFSET(Gators!$L$2,ROW($F14),9),IF($F$1="Knights",OFFSET(Knights!$L$2,ROW($F14),9),IF($F$1="Hornets",OFFSET(Hornets!$L$2,ROW(F14),9),IF($F$1="Guardians",OFFSET(Wolves!$L$2,ROW($F14),9),IF($F$1="Reds",OFFSET(Comets!$L$2,ROW($F14),9)))))))))</f>
        <v>2</v>
      </c>
      <c r="O18" s="60">
        <f ca="1">IF($F$1="Drillers",OFFSET(Drillers!$L$2,ROW(F14),10),IF($F$1="Bulls",OFFSET(Bulls!$L$2,ROW(F14),10),IF($F$1="Phantoms",OFFSET(Phantoms!$L$2,ROW(F14),10),IF($F$1="Gators",OFFSET(Gators!$L$2,ROW(F14),10),IF($F$1="Knights",OFFSET(Knights!$L$2,ROW(F14),10),IF($F$1="Hornets",OFFSET(Hornets!$L$2,ROW(F14),10),IF($F$1="Guardians",OFFSET(Wolves!$L$2,ROW(F14),10),IF($F$1="Reds",OFFSET(Comets!$L$2,ROW(F14),10)))))))))</f>
        <v>3</v>
      </c>
      <c r="P18" s="60">
        <f ca="1">IF($F$1="Drillers",OFFSET(Drillers!$L$2,ROW(F14),11),IF($F$1="Bulls",OFFSET(Bulls!$L$2,ROW(F14),11),IF($F$1="Phantoms",OFFSET(Phantoms!$L$2,ROW(F14),11),IF($F$1="Gators",OFFSET(Gators!$L$2,ROW(F14),11),IF($F$1="Knights",OFFSET(Knights!$L$2,ROW(F14),11),IF($F$1="Hornets",OFFSET(Hornets!$L$2,ROW(F14),11),IF($F$1="Guardians",OFFSET(Wolves!$L$2,ROW(F14),11),IF($F$1="Drillers",OFFSET(Drillers!$L$2,ROW(F14),11),IF($F$1="Reds",OFFSET(Comets!$L$2,ROW(F14),11))))))))))</f>
        <v>4</v>
      </c>
      <c r="Q18" s="60" t="str">
        <f ca="1">IF($F$1="Drillers",OFFSET(Drillers!$L$2,ROW(F14),12),IF($F$1="Bulls",OFFSET(Bulls!$L$2,ROW(F14),12),IF($F$1="Phantoms",OFFSET(Phantoms!$L$2,ROW(F14),12),IF($F$1="Gators",OFFSET(Gators!$L$2,ROW(F14),12),IF($F$1="Knights",OFFSET(Knights!$L$2,ROW(F14),12),IF($F$1="Hornets",OFFSET(Hornets!$L$2,ROW(F14),12),IF($F$1="Guardians",OFFSET(Wolves!$L$2,ROW(F14),12),IF($F$1="Reds",OFFSET(Comets!$L$2,ROW(F14),12),))))))))</f>
        <v>2B</v>
      </c>
      <c r="R18" s="60" t="str">
        <f ca="1">IF($F$1="Drillers",OFFSET(Drillers!$L$2,ROW(F14),13),IF($F$1="Bulls",OFFSET(Bulls!$L$2,ROW(F14),13),IF($F$1="Phantoms",OFFSET(Phantoms!$L$2,ROW(F14),13),IF($F$1="Gators",OFFSET(Gators!$L$2,ROW(F14),13),IF($F$1="Knights",OFFSET(Knights!$L$2,ROW(F14),13),IF($F$1="Hornets",OFFSET(Hornets!$L$2,ROW(F14),13),IF($F$1="Guardians",OFFSET(Wolves!$L$2,ROW(F14),13),IF($F$1="Reds",OFFSET(Comets!$L$2,ROW(F14),13),))))))))</f>
        <v>3B</v>
      </c>
      <c r="S18" s="60">
        <f ca="1">IF($F$1="Drillers",OFFSET(Drillers!$L$2,ROW(F14),14),IF($F$1="Bulls",OFFSET(Bulls!$L$2,ROW(F14),14),IF($F$1="Phantoms",OFFSET(Phantoms!$L$2,ROW(F14),14),IF($F$1="Gators",OFFSET(Gators!$L$2,ROW(F14),14),IF($F$1="Knights",OFFSET(Knights!$L$2,ROW(F14),14),IF($F$1="Hornets",OFFSET(Hornets!$L$2,ROW(F14),14),IF($F$1="Guardians",OFFSET(Wolves!$L$2,ROW(F14),14,),IF($F$1="Reds",OFFSET(Comets!$L$2,ROW(F14),14)))))))))</f>
        <v>2</v>
      </c>
      <c r="T18" s="60">
        <f ca="1">IF($F$1="Drillers",OFFSET(Drillers!$L$2,ROW(F14),15),IF($F$1="Bulls",OFFSET(Bulls!$L$2,ROW(F14),15),IF($F$1="Phantoms",OFFSET(Phantoms!$L$2,ROW(F14),15),IF($F$1="Gators",OFFSET(Gators!$L$2,ROW(F14),15),IF($F$1="Knights",OFFSET(Knights!$L$2,ROW(F14),15),IF($F$1="Hornets",OFFSET(Hornets!$L$2,ROW(F14),15),IF($F$1="Guardians",OFFSET(Wolves!$L$2,ROW(F14),15),IF($F$1="Reds",OFFSET(Comets!$L$2,ROW(F14),15)))))))))</f>
        <v>0</v>
      </c>
      <c r="U18" s="60">
        <f ca="1">IF($F$1="Drillers",OFFSET(Drillers!$L$2,ROW(F14),16),IF($F$1="Bulls",OFFSET(Bulls!$L$2,ROW(F14),16),IF($F$1="Phantoms",OFFSET(Phantoms!$L$2,ROW(F14),16),IF($F$1="Gators",OFFSET(Gators!$L$2,ROW(F14),16),IF($F$1="Knights",OFFSET(Knights!$L$2,ROW(F14),16),IF($F$1="Hornets",OFFSET(Hornets!$L$2,ROW(F14),16),IF($F$1="Guardians",OFFSET(Wolves!$L$2,ROW(F14),16),IF($F$1="Reds",OFFSET(Comets!$L$2,ROW(F14),16)))))))))</f>
        <v>0</v>
      </c>
      <c r="V18" s="143">
        <f ca="1">IF($F$1="Drillers",OFFSET(Drillers!$L$2,ROW($F14),17),IF($F$1="Bulls",OFFSET(Bulls!$L$2,ROW($F14),17),IF($F$1="Phantoms",OFFSET(Phantoms!$L$2,ROW($F14),17),IF($F$1="Gators",OFFSET(Gators!$L$2,ROW($F14),17),IF($F$1="Knights",OFFSET(Knights!$L$2,ROW($F14),17),IF($F$1="Hornets",OFFSET(Hornets!$L$2,ROW($F14),17),IF($F$1="Guardians",OFFSET(Wolves!$L$2,ROW($F14),17),IF($F$1="Reds",OFFSET(Comets!$L$2,ROW($F14),17)))))))))</f>
        <v>1</v>
      </c>
      <c r="AD18" s="77">
        <v>14</v>
      </c>
      <c r="AE18" s="135" t="str">
        <f ca="1">IF($AE$1="Drillers",OFFSET(Drillers!$L$2,ROW($AE14),1),IF($AE$1="Bulls",OFFSET(Bulls!$L$2,ROW($AE14),1),IF($AE$1="Phantoms",OFFSET(Phantoms!$L$2,ROW($AE14),1),IF($AE$1="Gators",OFFSET(Gators!$L$2,ROW($AE14),1),IF($AE$1="Knights",OFFSET(Knights!$L$2,ROW($AE14),1),IF($AE$1="Hornets",OFFSET(Hornets!$L$2,ROW($AE14),1),IF($AE$1="Wolves",OFFSET(Wolves!$L$2,ROW($AE14),1),IF(AE$1="Comets",OFFSET(Comets!$L$2,ROW($AE14),1)))))))))</f>
        <v>Stanley</v>
      </c>
      <c r="AF18" s="135" t="str">
        <f ca="1">IF($AE$1="Drillers",OFFSET(Drillers!$L$2,ROW($AF14),2),IF($AE$1="Bulls",OFFSET(Bulls!$L$2,ROW($AF14),2),IF($AE$1="Phantoms",OFFSET(Phantoms!$L$2,ROW($AF14),2),IF($AE$1="Gators",OFFSET(Gators!$L$2,ROW($AF14),2),IF($AE$1="Knights",OFFSET(Knights!$L$2,ROW($AF14),2),IF($AE$1="Hornets",OFFSET(Hornets!$L$2,ROW($AF14),2),IF($AE$1="Wolves",OFFSET(Wolves!$L$2,ROW($AF14),2),IF($AE$1="Comets",OFFSET(Comets!$L$2,ROW($AF14),2)))))))))</f>
        <v>Todd</v>
      </c>
      <c r="AG18" s="60" t="str">
        <f ca="1">IF($AE$1="Drillers",OFFSET(Drillers!$L$2,ROW($AE14),3),IF($AE$1="Bulls",OFFSET(Bulls!$L$2,ROW($AE14),3),IF($AE$1="Phantoms",OFFSET(Phantoms!$L$2,ROW($AE14),3),IF($AE$1="Gators",OFFSET(Gators!$L$2,ROW($AE14),3),IF($AE$1="Knights",OFFSET(Knights!$L$2,ROW($AE14),3),IF($AE$1="Hornets",OFFSET(Hornets!$L$2,ROW($AE14),3),IF($AE$1="Wolves",OFFSET(Wolves!$L$2,ROW($AE14),3),IF($AE$1="Comets",OFFSET(Comets!$L$2,ROW($AE14),3)))))))))</f>
        <v>R</v>
      </c>
      <c r="AH18" s="60" t="str">
        <f ca="1">IF($AE$1="Drillers",OFFSET(Drillers!$L$2,ROW($AE14),4),IF($AE$1="Bulls",OFFSET(Bulls!$L$2,ROW($AE14),4),IF($AE$1="Phantoms",OFFSET(Phantoms!$L$2,ROW($AE14),4),IF($AE$1="Gators",OFFSET(Gators!$L$2,ROW($AE14),4),IF($AE$1="Knights",OFFSET(Knights!$L$2,ROW($AE14),4),IF($AE$1="Hornets",OFFSET(Hornets!$L$2,ROW($AE14),4),IF($AE$1="Wolves",OFFSET(Wolves!$L$2,ROW($AE14),4),IF($AE$1="Comets",OFFSET(Comets!$L$2,ROW($AE14),4)))))))))</f>
        <v>SS</v>
      </c>
      <c r="AI18" s="60">
        <f ca="1">IF($AE$1="Drillers",OFFSET(Drillers!$L$2,ROW($AE14),5),IF($AE$1="Bulls",OFFSET(Bulls!$L$2,ROW($AE14),5),IF($AE$1="Phantoms",OFFSET(Phantoms!$L$2,ROW($AE14),5),IF($AE$1="Gators",OFFSET(Gators!$L$2,ROW($AE14),5),IF($AE$1="Knights",OFFSET(Knights!$L$2,ROW($AE14),5),IF($AE$1="Hornets",OFFSET(Hornets!$L$2,ROW($AE14),5),IF($AE$1="Wolves",OFFSET(Wolves!$L$2,ROW($AE14),5),IF($AE$1="Comets",OFFSET(Comets!$L$2,ROW($AE14),5)))))))))</f>
        <v>3</v>
      </c>
      <c r="AJ18" s="60">
        <f ca="1">IF($AE$1="Drillers",OFFSET(Drillers!$L$2,ROW($AE14),6),IF($AE$1="Bulls",OFFSET(Bulls!$L$2,ROW($AE14),6),IF($AE$1="Phantoms",OFFSET(Phantoms!$L$2,ROW($AE14),6),IF($AE$1="Gators",OFFSET(Gators!$L$2,ROW($AE14),6),IF($AE$1="Knights",OFFSET(Knights!$L$2,ROW($AE14),6),IF($AE$1="Hornets",OFFSET(Hornets!$L$2,ROW($AE14),6),IF($AE$1="Wolves",OFFSET(Wolves!$L$2,ROW($AE14),6),IF($AE$1="Comets",OFFSET(Comets!$L$2,ROW($AE14),6)))))))))</f>
        <v>2</v>
      </c>
      <c r="AK18" s="60">
        <f ca="1">IF($AE$1="Drillers",OFFSET(Drillers!$L$2,ROW($AE14),7),IF($AE$1="Bulls",OFFSET(Bulls!$L$2,ROW($AE14),7),IF($AE$1="Phantoms",OFFSET(Phantoms!$L$2,ROW($AE14),7),IF($AE$1="Gators",OFFSET(Gators!$L$2,ROW($AE14),7),IF($AE$1="Knights",OFFSET(Knights!$L$2,ROW($AE14),7),IF($AE$1="Hornets",OFFSET(Hornets!$L$2,ROW($AE14),7),IF($AE$1="Wolves",OFFSET(Wolves!$L$2,ROW($AE14),7),IF($AE$1="Comets",OFFSET(Comets!$L$2,ROW($AE14),7)))))))))</f>
        <v>2</v>
      </c>
      <c r="AL18" s="60">
        <f ca="1">IF($AE$1="Drillers",OFFSET(Drillers!$L$2,ROW($AE14),8),IF($AE$1="Bulls",OFFSET(Bulls!$L$2,ROW($AE14),8),IF($AE$1="Phantoms",OFFSET(Phantoms!$L$2,ROW($AE14),8),IF($AE$1="Gators",OFFSET(Gators!$L$2,ROW($AE14),8),IF($AE$1="Knights",OFFSET(Knights!$L$2,ROW($AE14),8),IF($AE$1="Hornets",OFFSET(Hornets!$L$2,ROW($AE14),8),IF($AE$1="Wolves",OFFSET(Wolves!$L$2,ROW($AE14),8),IF($AE$1="Comets",OFFSET(Comets!$L$2,ROW($AE14),8)))))))))</f>
        <v>3</v>
      </c>
      <c r="AM18" s="60">
        <f ca="1">IF($AE$1="Drillers",OFFSET(Drillers!$L$2,ROW($AE14),9),IF($AE$1="Bulls",OFFSET(Bulls!$L$2,ROW($AE14),9),IF($AE$1="Phantoms",OFFSET(Phantoms!$L$2,ROW($AE14),9),IF($AE$1="Gators",OFFSET(Gators!$L$2,ROW($AE14),9),IF($AE$1="Knights",OFFSET(Knights!$L$2,ROW($AE14),9),IF($AE$1="Hornets",OFFSET(Hornets!$L$2,ROW($AE14),9),IF($AE$1="Wolves",OFFSET(Wolves!$L$2,ROW($AE14),9),IF($AE$1="Comets",OFFSET(Comets!$L$2,ROW($AE14),9)))))))))</f>
        <v>2</v>
      </c>
      <c r="AN18" s="60">
        <f ca="1">IF($AE$1="Drillers",OFFSET(Drillers!$L$2,ROW($AE14),10),IF($AE$1="Bulls",OFFSET(Bulls!$L$2,ROW($AE14),10),IF($AE$1="Phantoms",OFFSET(Phantoms!$L$2,ROW($AE14),10),IF($AE$1="Gators",OFFSET(Gators!$L$2,ROW($AE14),10),IF($AE$1="Knights",OFFSET(Knights!$L$2,ROW($AE14),10),IF($AE$1="Hornets",OFFSET(Hornets!$L$2,ROW($AE14),10),IF($AE$1="Wolves",OFFSET(Wolves!$L$2,ROW($AE14),10),IF($AE$1="Comets",OFFSET(Comets!$L$2,ROW($AE14),10)))))))))</f>
        <v>2</v>
      </c>
      <c r="AO18" s="60">
        <f ca="1">IF($AE$1="Drillers",OFFSET(Drillers!$L$2,ROW($AE14),11),IF($AE$1="Bulls",OFFSET(Bulls!$L$2,ROW($AE14),11),IF($AE$1="Phantoms",OFFSET(Phantoms!$L$2,ROW($AE14),11),IF($AE$1="Gators",OFFSET(Gators!$L$2,ROW($AE14),11),IF($AE$1="Knights",OFFSET(Knights!$L$2,ROW($AE14),11),IF($AE$1="Hornets",OFFSET(Hornets!$L$2,ROW($AE14),11),IF($AE$1="Wolves",OFFSET(Wolves!$L$2,ROW($AE14),11),IF($AE$1="Comets",OFFSET(Comets!$L$2,ROW($AE14),11)))))))))</f>
        <v>2</v>
      </c>
      <c r="AP18" s="60" t="str">
        <f ca="1">IF($AE$1="Drillers",OFFSET(Drillers!$L$2,ROW($AE14),12),IF($AE$1="Bulls",OFFSET(Bulls!$L$2,ROW($AE14),12),IF($AE$1="Phantoms",OFFSET(Phantoms!$L$2,ROW($AE14),12),IF($AE$1="Gators",OFFSET(Gators!$L$2,ROW($AE14),12),IF($AE$1="Knights",OFFSET(Knights!$L$2,ROW($AE14),12),IF($AE$1="Hornets",OFFSET(Hornets!$L$2,ROW($AE14),12),IF($AE$1="Wolves",OFFSET(Wolves!$L$2,ROW($AE14),12),IF($AE$1="Comets",OFFSET(Comets!$L$2,ROW($AE14),12)))))))))</f>
        <v>RF</v>
      </c>
      <c r="AQ18" s="60">
        <f ca="1">IF($AE$1="Drillers",OFFSET(Drillers!$L$2,ROW($AE14),13),IF($AE$1="Bulls",OFFSET(Bulls!$L$2,ROW($AE14),13),IF($AE$1="Phantoms",OFFSET(Phantoms!$L$2,ROW($AE14),13),IF($AE$1="Gators",OFFSET(Gators!$L$2,ROW($AE14),13),IF($AE$1="Knights",OFFSET(Knights!$L$2,ROW($AE14),13),IF($AE$1="Hornets",OFFSET(Hornets!$L$2,ROW($AE14),13),IF($AE$1="Wolves",OFFSET(Wolves!$L$2,ROW($AE14),13),IF($AE$1="Comets",OFFSET(Comets!$L$2,ROW($AE14),13)))))))))</f>
        <v>0</v>
      </c>
      <c r="AR18" s="60">
        <f ca="1">IF($AE$1="Drillers",OFFSET(Drillers!$L$2,ROW($AE14),14),IF($AE$1="Bulls",OFFSET(Bulls!$L$2,ROW($AE14),14),IF($AE$1="Phantoms",OFFSET(Phantoms!$L$2,ROW($AE14),14),IF($AE$1="Gators",OFFSET(Gators!$L$2,ROW($AE14),14),IF($AE$1="Knights",OFFSET(Knights!$L$2,ROW($AE14),14),IF($AE$1="Hornets",OFFSET(Hornets!$L$2,ROW($AE14),14),IF($AE$1="Wolves",OFFSET(Wolves!$L$2,ROW($AE14),14),IF($AE$1="Comets",OFFSET(Comets!$L$2,ROW($AE14),14)))))))))</f>
        <v>1</v>
      </c>
      <c r="AS18" s="60">
        <f ca="1">IF(AE$1="Drillers",OFFSET(Drillers!$L$2,ROW(AE14),15),IF(AE$1="Bulls",OFFSET(Bulls!$L$2,ROW(AE14),15),IF(AE$1="Phantoms",OFFSET(Phantoms!$L$2,ROW(AE14),15),IF(AE$1="Gators",OFFSET(Gators!$L$2,ROW(AE14),15),IF(AE$1="Knights",OFFSET(Knights!$L$2,ROW(AE14),15),IF(AE$1="Hornets",OFFSET(Hornets!$L$2,ROW(AE14),15),IF(AE$1="Wolves",OFFSET(Wolves!$L$2,ROW(AE14),15),IF(AE$1="Comets",OFFSET(Comets!$L$2,ROW(AE14),15)))))))))</f>
        <v>0</v>
      </c>
      <c r="AT18" s="60">
        <f ca="1">IF($AE$1="Drillers",OFFSET(Drillers!$L$2,ROW(AE14),16),IF($AE$1="Bulls",OFFSET(Bulls!$L$2,ROW(AE14),16),IF($AE$1="Phantoms",OFFSET(Phantoms!$L$2,ROW(AE14),16),IF($AE$1="Gators",OFFSET(Gators!$L$2,ROW(AE14),16),IF($AE$1="Knights",OFFSET(Knights!$L$2,ROW(AE14),16),IF($AE$1="Hornets",OFFSET(Hornets!$L$2,ROW(AE14),16),IF($AE$1="Wolves",OFFSET(Wolves!$L$2,ROW(AE14),16),IF($AE$1="Comets",OFFSET(Comets!$L$2,ROW(AE14),16)))))))))</f>
        <v>0</v>
      </c>
      <c r="AU18" s="132">
        <f ca="1">IF($AE$1="Drillers",OFFSET(Drillers!$L$2,ROW($AE14),17),IF($AE$1="Bulls",OFFSET(Bulls!$L$2,ROW($AE14),17),IF($AE$1="Phantoms",OFFSET(Phantoms!$L$2,ROW($AE14),17),IF($AE$1="Gators",OFFSET(Gators!$L$2,ROW($AE14),17),IF($AE$1="Knights",OFFSET(Knights!$L$2,ROW($AE14),17),IF($AE$1="Hornets",OFFSET(Hornets!$L$2,ROW($AE14),17),IF($AE$1="Wolves",OFFSET(Wolves!$L$2,ROW($AE14),17),IF($AE$1="Comets",OFFSET(Comets!$L$2,ROW($AE14),17)))))))))</f>
        <v>2</v>
      </c>
      <c r="AV18" s="132"/>
      <c r="AW18" s="132"/>
      <c r="AX18" s="132"/>
      <c r="BD18" s="63"/>
      <c r="BE18" s="63"/>
      <c r="BG18" s="63"/>
      <c r="BH18" s="63"/>
    </row>
    <row r="19" spans="5:60" x14ac:dyDescent="0.35">
      <c r="E19" s="77">
        <v>15</v>
      </c>
      <c r="F19" s="12" t="str">
        <f ca="1">IF($F$1="Drillers",OFFSET(Drillers!$L$2,ROW($F15),1),IF($F$1="Bulls",OFFSET(Bulls!$L$2,ROW($F15),1),IF($F$1="Phantoms",OFFSET(Phantoms!$L$2,ROW($F15),1),IF($F$1="Gators",OFFSET(Gators!$L$2,ROW($F15),1),IF($F$1="Knights",OFFSET(Knights!$L$2,ROW($F15),1),IF($F$1="Hornets",OFFSET(Hornets!$L$2,ROW($F15),1),IF($F$1="Reds",OFFSET(Comets!$L$2,ROW($F15),1),IF($F$1="Guardians",OFFSET(Wolves!$L$2,ROW($F15),1)))))))))</f>
        <v>Aldridge</v>
      </c>
      <c r="G19" s="134" t="str">
        <f ca="1">IF($F$1="Drillers",OFFSET(Drillers!$L$2,ROW($F15),2),IF($F$1="Bulls",OFFSET(Bulls!$L$2,ROW($F15),2),IF($F$1="Phantoms",OFFSET(Phantoms!$L$2,ROW($F15),2),IF($F$1="Gators",OFFSET(Gators!$L$2,ROW($F15),2),IF($F$1="Knights",OFFSET(Knights!$L$2,ROW($F15),2),IF($F$1="Hornets",OFFSET(Hornets!$L$2,ROW($F15),2),IF($F$1="Reds",OFFSET(Comets!$L$2,ROW($F15),2),IF($F$1="Guardians",OFFSET(Wolves!$L$2,ROW($F15),2)))))))))</f>
        <v>Joe</v>
      </c>
      <c r="H19" s="60" t="str">
        <f ca="1">IF($F$1="Drillers",OFFSET(Drillers!$L$2,ROW($F15),3),IF($F$1="Bulls",OFFSET(Bulls!$L$2,ROW($F15),3),IF($F$1="Phantoms",OFFSET(Phantoms!$L$2,ROW($F15),3),IF($F$1="Gators",OFFSET(Gators!$L$2,ROW($F15),3),IF($F$1="Knights",OFFSET(Knights!$L$2,ROW($F15),3),IF($F$1="Hornets",OFFSET(Hornets!$L$2,ROW($F15),3),IF($F$1="Guardians",OFFSET(Wolves!$L$2,ROW($F15),3),IF($F$1="Reds",OFFSET(Comets!$L$2,ROW($F15),3)))))))))</f>
        <v>B</v>
      </c>
      <c r="I19" s="60" t="str">
        <f ca="1">IF($F$1="Drillers",OFFSET(Drillers!$L$2,ROW($F15),4),IF($F$1="Bulls",OFFSET(Bulls!$L$2,ROW($F15),4),IF($F$1="Phantoms",OFFSET(Phantoms!$L$2,ROW($F15),4),IF($F$1="Gators",OFFSET(Gators!$L$2,ROW($F15),4),IF($F$1="Knights",OFFSET(Knights!$L$2,ROW($F15),4),IF($F$1="Hornets",OFFSET(Hornets!$L$2,ROW($F15),4),IF($F$1="Guardians",OFFSET(Wolves!$L$2,ROW($F15),4),IF($F$1="Reds",OFFSET(Comets!$L$2,ROW($F15),4)))))))))</f>
        <v>1B</v>
      </c>
      <c r="J19" s="60">
        <f ca="1">IF($F$1="Drillers",OFFSET(Drillers!$L$2,ROW($F15),5),IF($F$1="Bulls",OFFSET(Bulls!$L$2,ROW($F15),5),IF($F$1="Phantoms",OFFSET(Phantoms!$L$2,ROW($F15),5),IF($F$1="Gators",OFFSET(Gators!$L$2,ROW($F15),5),IF($F$1="Knights",OFFSET(Knights!$L$2,ROW($F15),5),IF($F$1="Hornets",OFFSET(Hornets!$L$2,ROW($F15),5),IF($F$1="Guardians",OFFSET(Wolves!$L$2,ROW($F15),5),IF($F$1="Reds",OFFSET(Comets!$L$2,ROW($F15),5)))))))))</f>
        <v>1</v>
      </c>
      <c r="K19" s="60">
        <f ca="1">IF($F$1="Drillers",OFFSET(Drillers!$L$2,ROW($F15),6),IF($F$1="Bulls",OFFSET(Bulls!$L$2,ROW($F15),6),IF($F$1="Phantoms",OFFSET(Phantoms!$L$2,ROW($F15),6),IF($F$1="Gators",OFFSET(Gators!$L$2,ROW($F15),6),IF($F$1="Knights",OFFSET(Knights!$L$2,ROW($F15),6),IF($F$1="Hornets",OFFSET(Hornets!$L$2,ROW($F15),6),IF($F$1="Guardians",OFFSET(Wolves!$L$2,ROW($F15),6),IF($F$1="Reds",OFFSET(Comets!$L$2,ROW($F15),6)))))))))</f>
        <v>2</v>
      </c>
      <c r="L19" s="60">
        <f ca="1">IF($F$1="Drillers",OFFSET(Drillers!$L$2,ROW(F15),7),IF($F$1="Bulls",OFFSET(Bulls!$L$2,ROW(F15),7),IF($F$1="Phantoms",OFFSET(Phantoms!$L$2,ROW(F15),7),IF($F$1="Gators",OFFSET(Gators!$L$2,ROW(F15),7),IF($F$1="Knights",OFFSET(Knights!$L$2,ROW(F15),7),IF($F$1="Hornets",OFFSET(Hornets!$L$2,ROW(F15),7),IF($F$1="Guardians",OFFSET(Wolves!$L$2,ROW(F15),7),IF($F$1="Reds",OFFSET(Comets!$L$2,ROW(F15),7),))))))))</f>
        <v>2</v>
      </c>
      <c r="M19" s="60">
        <f ca="1">IF($F$1="Drillers",OFFSET(Drillers!$L$2,ROW(F15),8),IF($F$1="Bulls",OFFSET(Bulls!$L$2,ROW(F15),8),IF($F$1="Phantoms",OFFSET(Phantoms!$L$2,ROW(F15),8),IF($F$1="Gators",OFFSET(Gators!$L$2,ROW(F15),8),IF($F$1="Knights",OFFSET(Knights!$L$2,ROW(F15),8),IF($F$1="Hornets",OFFSET(Hornets!$L$2,ROW(F15),8),IF($F$1="Guardians",OFFSET(Wolves!$L$2,ROW(F15),8),IF($F$1="Reds",OFFSET(Comets!$L$2,ROW(F15),8)))))))))</f>
        <v>2</v>
      </c>
      <c r="N19" s="60">
        <f ca="1">IF($F$1="Drillers",OFFSET(Drillers!$L$2,ROW($F15),9),IF($F$1="Bulls",OFFSET(Bulls!$L$2,ROW($F15),9),IF($F$1="Phantoms",OFFSET(Phantoms!$L$2,ROW($F15),9),IF($F$1="Gators",OFFSET(Gators!$L$2,ROW($F15),9),IF($F$1="Knights",OFFSET(Knights!$L$2,ROW($F15),9),IF($F$1="Hornets",OFFSET(Hornets!$L$2,ROW(F15),9),IF($F$1="Guardians",OFFSET(Wolves!$L$2,ROW($F15),9),IF($F$1="Reds",OFFSET(Comets!$L$2,ROW($F15),9)))))))))</f>
        <v>1</v>
      </c>
      <c r="O19" s="60">
        <f ca="1">IF($F$1="Drillers",OFFSET(Drillers!$L$2,ROW(F15),10),IF($F$1="Bulls",OFFSET(Bulls!$L$2,ROW(F15),10),IF($F$1="Phantoms",OFFSET(Phantoms!$L$2,ROW(F15),10),IF($F$1="Gators",OFFSET(Gators!$L$2,ROW(F15),10),IF($F$1="Knights",OFFSET(Knights!$L$2,ROW(F15),10),IF($F$1="Hornets",OFFSET(Hornets!$L$2,ROW(F15),10),IF($F$1="Guardians",OFFSET(Wolves!$L$2,ROW(F15),10),IF($F$1="Reds",OFFSET(Comets!$L$2,ROW(F15),10)))))))))</f>
        <v>3</v>
      </c>
      <c r="P19" s="60">
        <f ca="1">IF($F$1="Drillers",OFFSET(Drillers!$L$2,ROW(F15),11),IF($F$1="Bulls",OFFSET(Bulls!$L$2,ROW(F15),11),IF($F$1="Phantoms",OFFSET(Phantoms!$L$2,ROW(F15),11),IF($F$1="Gators",OFFSET(Gators!$L$2,ROW(F15),11),IF($F$1="Knights",OFFSET(Knights!$L$2,ROW(F15),11),IF($F$1="Hornets",OFFSET(Hornets!$L$2,ROW(F15),11),IF($F$1="Guardians",OFFSET(Wolves!$L$2,ROW(F15),11),IF($F$1="Drillers",OFFSET(Drillers!$L$2,ROW(F15),11),IF($F$1="Reds",OFFSET(Comets!$L$2,ROW(F15),11))))))))))</f>
        <v>1</v>
      </c>
      <c r="Q19" s="60" t="str">
        <f ca="1">IF($F$1="Drillers",OFFSET(Drillers!$L$2,ROW(F15),12),IF($F$1="Bulls",OFFSET(Bulls!$L$2,ROW(F15),12),IF($F$1="Phantoms",OFFSET(Phantoms!$L$2,ROW(F15),12),IF($F$1="Gators",OFFSET(Gators!$L$2,ROW(F15),12),IF($F$1="Knights",OFFSET(Knights!$L$2,ROW(F15),12),IF($F$1="Hornets",OFFSET(Hornets!$L$2,ROW(F15),12),IF($F$1="Guardians",OFFSET(Wolves!$L$2,ROW(F15),12),IF($F$1="Reds",OFFSET(Comets!$L$2,ROW(F15),12),))))))))</f>
        <v>C</v>
      </c>
      <c r="R19" s="60">
        <f ca="1">IF($F$1="Drillers",OFFSET(Drillers!$L$2,ROW(F15),13),IF($F$1="Bulls",OFFSET(Bulls!$L$2,ROW(F15),13),IF($F$1="Phantoms",OFFSET(Phantoms!$L$2,ROW(F15),13),IF($F$1="Gators",OFFSET(Gators!$L$2,ROW(F15),13),IF($F$1="Knights",OFFSET(Knights!$L$2,ROW(F15),13),IF($F$1="Hornets",OFFSET(Hornets!$L$2,ROW(F15),13),IF($F$1="Guardians",OFFSET(Wolves!$L$2,ROW(F15),13),IF($F$1="Reds",OFFSET(Comets!$L$2,ROW(F15),13),))))))))</f>
        <v>0</v>
      </c>
      <c r="S19" s="60">
        <f ca="1">IF($F$1="Drillers",OFFSET(Drillers!$L$2,ROW(F15),14),IF($F$1="Bulls",OFFSET(Bulls!$L$2,ROW(F15),14),IF($F$1="Phantoms",OFFSET(Phantoms!$L$2,ROW(F15),14),IF($F$1="Gators",OFFSET(Gators!$L$2,ROW(F15),14),IF($F$1="Knights",OFFSET(Knights!$L$2,ROW(F15),14),IF($F$1="Hornets",OFFSET(Hornets!$L$2,ROW(F15),14),IF($F$1="Guardians",OFFSET(Wolves!$L$2,ROW(F15),14,),IF($F$1="Reds",OFFSET(Comets!$L$2,ROW(F15),14)))))))))</f>
        <v>1</v>
      </c>
      <c r="T19" s="60">
        <f ca="1">IF($F$1="Drillers",OFFSET(Drillers!$L$2,ROW(F15),15),IF($F$1="Bulls",OFFSET(Bulls!$L$2,ROW(F15),15),IF($F$1="Phantoms",OFFSET(Phantoms!$L$2,ROW(F15),15),IF($F$1="Gators",OFFSET(Gators!$L$2,ROW(F15),15),IF($F$1="Knights",OFFSET(Knights!$L$2,ROW(F15),15),IF($F$1="Hornets",OFFSET(Hornets!$L$2,ROW(F15),15),IF($F$1="Guardians",OFFSET(Wolves!$L$2,ROW(F15),15),IF($F$1="Reds",OFFSET(Comets!$L$2,ROW(F15),15)))))))))</f>
        <v>0</v>
      </c>
      <c r="U19" s="60">
        <f ca="1">IF($F$1="Drillers",OFFSET(Drillers!$L$2,ROW(F15),16),IF($F$1="Bulls",OFFSET(Bulls!$L$2,ROW(F15),16),IF($F$1="Phantoms",OFFSET(Phantoms!$L$2,ROW(F15),16),IF($F$1="Gators",OFFSET(Gators!$L$2,ROW(F15),16),IF($F$1="Knights",OFFSET(Knights!$L$2,ROW(F15),16),IF($F$1="Hornets",OFFSET(Hornets!$L$2,ROW(F15),16),IF($F$1="Guardians",OFFSET(Wolves!$L$2,ROW(F15),16),IF($F$1="Reds",OFFSET(Comets!$L$2,ROW(F15),16)))))))))</f>
        <v>0</v>
      </c>
      <c r="V19" s="143">
        <f ca="1">IF($F$1="Drillers",OFFSET(Drillers!$L$2,ROW($F15),17),IF($F$1="Bulls",OFFSET(Bulls!$L$2,ROW($F15),17),IF($F$1="Phantoms",OFFSET(Phantoms!$L$2,ROW($F15),17),IF($F$1="Gators",OFFSET(Gators!$L$2,ROW($F15),17),IF($F$1="Knights",OFFSET(Knights!$L$2,ROW($F15),17),IF($F$1="Hornets",OFFSET(Hornets!$L$2,ROW($F15),17),IF($F$1="Guardians",OFFSET(Wolves!$L$2,ROW($F15),17),IF($F$1="Reds",OFFSET(Comets!$L$2,ROW($F15),17)))))))))</f>
        <v>3</v>
      </c>
      <c r="AD19" s="77">
        <v>15</v>
      </c>
      <c r="AE19" s="135" t="str">
        <f ca="1">IF($AE$1="Drillers",OFFSET(Drillers!$L$2,ROW($AE15),1),IF($AE$1="Bulls",OFFSET(Bulls!$L$2,ROW($AE15),1),IF($AE$1="Phantoms",OFFSET(Phantoms!$L$2,ROW($AE15),1),IF($AE$1="Gators",OFFSET(Gators!$L$2,ROW($AE15),1),IF($AE$1="Knights",OFFSET(Knights!$L$2,ROW($AE15),1),IF($AE$1="Hornets",OFFSET(Hornets!$L$2,ROW($AE15),1),IF($AE$1="Wolves",OFFSET(Wolves!$L$2,ROW($AE15),1),IF(AE$1="Comets",OFFSET(Comets!$L$2,ROW($AE15),1)))))))))</f>
        <v>Garcia</v>
      </c>
      <c r="AF19" s="135" t="str">
        <f ca="1">IF($AE$1="Drillers",OFFSET(Drillers!$L$2,ROW($AF15),2),IF($AE$1="Bulls",OFFSET(Bulls!$L$2,ROW($AF15),2),IF($AE$1="Phantoms",OFFSET(Phantoms!$L$2,ROW($AF15),2),IF($AE$1="Gators",OFFSET(Gators!$L$2,ROW($AF15),2),IF($AE$1="Knights",OFFSET(Knights!$L$2,ROW($AF15),2),IF($AE$1="Hornets",OFFSET(Hornets!$L$2,ROW($AF15),2),IF($AE$1="Wolves",OFFSET(Wolves!$L$2,ROW($AF15),2),IF($AE$1="Comets",OFFSET(Comets!$L$2,ROW($AF15),2)))))))))</f>
        <v>Jose</v>
      </c>
      <c r="AG19" s="60" t="str">
        <f ca="1">IF($AE$1="Drillers",OFFSET(Drillers!$L$2,ROW($AE15),3),IF($AE$1="Bulls",OFFSET(Bulls!$L$2,ROW($AE15),3),IF($AE$1="Phantoms",OFFSET(Phantoms!$L$2,ROW($AE15),3),IF($AE$1="Gators",OFFSET(Gators!$L$2,ROW($AE15),3),IF($AE$1="Knights",OFFSET(Knights!$L$2,ROW($AE15),3),IF($AE$1="Hornets",OFFSET(Hornets!$L$2,ROW($AE15),3),IF($AE$1="Wolves",OFFSET(Wolves!$L$2,ROW($AE15),3),IF($AE$1="Comets",OFFSET(Comets!$L$2,ROW($AE15),3)))))))))</f>
        <v>L</v>
      </c>
      <c r="AH19" s="60" t="str">
        <f ca="1">IF($AE$1="Drillers",OFFSET(Drillers!$L$2,ROW($AE15),4),IF($AE$1="Bulls",OFFSET(Bulls!$L$2,ROW($AE15),4),IF($AE$1="Phantoms",OFFSET(Phantoms!$L$2,ROW($AE15),4),IF($AE$1="Gators",OFFSET(Gators!$L$2,ROW($AE15),4),IF($AE$1="Knights",OFFSET(Knights!$L$2,ROW($AE15),4),IF($AE$1="Hornets",OFFSET(Hornets!$L$2,ROW($AE15),4),IF($AE$1="Wolves",OFFSET(Wolves!$L$2,ROW($AE15),4),IF($AE$1="Comets",OFFSET(Comets!$L$2,ROW($AE15),4)))))))))</f>
        <v>CF</v>
      </c>
      <c r="AI19" s="60">
        <f ca="1">IF($AE$1="Drillers",OFFSET(Drillers!$L$2,ROW($AE15),5),IF($AE$1="Bulls",OFFSET(Bulls!$L$2,ROW($AE15),5),IF($AE$1="Phantoms",OFFSET(Phantoms!$L$2,ROW($AE15),5),IF($AE$1="Gators",OFFSET(Gators!$L$2,ROW($AE15),5),IF($AE$1="Knights",OFFSET(Knights!$L$2,ROW($AE15),5),IF($AE$1="Hornets",OFFSET(Hornets!$L$2,ROW($AE15),5),IF($AE$1="Wolves",OFFSET(Wolves!$L$2,ROW($AE15),5),IF($AE$1="Comets",OFFSET(Comets!$L$2,ROW($AE15),5)))))))))</f>
        <v>2</v>
      </c>
      <c r="AJ19" s="60">
        <f ca="1">IF($AE$1="Drillers",OFFSET(Drillers!$L$2,ROW($AE15),6),IF($AE$1="Bulls",OFFSET(Bulls!$L$2,ROW($AE15),6),IF($AE$1="Phantoms",OFFSET(Phantoms!$L$2,ROW($AE15),6),IF($AE$1="Gators",OFFSET(Gators!$L$2,ROW($AE15),6),IF($AE$1="Knights",OFFSET(Knights!$L$2,ROW($AE15),6),IF($AE$1="Hornets",OFFSET(Hornets!$L$2,ROW($AE15),6),IF($AE$1="Wolves",OFFSET(Wolves!$L$2,ROW($AE15),6),IF($AE$1="Comets",OFFSET(Comets!$L$2,ROW($AE15),6)))))))))</f>
        <v>3</v>
      </c>
      <c r="AK19" s="60">
        <f ca="1">IF($AE$1="Drillers",OFFSET(Drillers!$L$2,ROW($AE15),7),IF($AE$1="Bulls",OFFSET(Bulls!$L$2,ROW($AE15),7),IF($AE$1="Phantoms",OFFSET(Phantoms!$L$2,ROW($AE15),7),IF($AE$1="Gators",OFFSET(Gators!$L$2,ROW($AE15),7),IF($AE$1="Knights",OFFSET(Knights!$L$2,ROW($AE15),7),IF($AE$1="Hornets",OFFSET(Hornets!$L$2,ROW($AE15),7),IF($AE$1="Wolves",OFFSET(Wolves!$L$2,ROW($AE15),7),IF($AE$1="Comets",OFFSET(Comets!$L$2,ROW($AE15),7)))))))))</f>
        <v>5</v>
      </c>
      <c r="AL19" s="60">
        <f ca="1">IF($AE$1="Drillers",OFFSET(Drillers!$L$2,ROW($AE15),8),IF($AE$1="Bulls",OFFSET(Bulls!$L$2,ROW($AE15),8),IF($AE$1="Phantoms",OFFSET(Phantoms!$L$2,ROW($AE15),8),IF($AE$1="Gators",OFFSET(Gators!$L$2,ROW($AE15),8),IF($AE$1="Knights",OFFSET(Knights!$L$2,ROW($AE15),8),IF($AE$1="Hornets",OFFSET(Hornets!$L$2,ROW($AE15),8),IF($AE$1="Wolves",OFFSET(Wolves!$L$2,ROW($AE15),8),IF($AE$1="Comets",OFFSET(Comets!$L$2,ROW($AE15),8)))))))))</f>
        <v>5</v>
      </c>
      <c r="AM19" s="60">
        <f ca="1">IF($AE$1="Drillers",OFFSET(Drillers!$L$2,ROW($AE15),9),IF($AE$1="Bulls",OFFSET(Bulls!$L$2,ROW($AE15),9),IF($AE$1="Phantoms",OFFSET(Phantoms!$L$2,ROW($AE15),9),IF($AE$1="Gators",OFFSET(Gators!$L$2,ROW($AE15),9),IF($AE$1="Knights",OFFSET(Knights!$L$2,ROW($AE15),9),IF($AE$1="Hornets",OFFSET(Hornets!$L$2,ROW($AE15),9),IF($AE$1="Wolves",OFFSET(Wolves!$L$2,ROW($AE15),9),IF($AE$1="Comets",OFFSET(Comets!$L$2,ROW($AE15),9)))))))))</f>
        <v>5</v>
      </c>
      <c r="AN19" s="60">
        <f ca="1">IF($AE$1="Drillers",OFFSET(Drillers!$L$2,ROW($AE15),10),IF($AE$1="Bulls",OFFSET(Bulls!$L$2,ROW($AE15),10),IF($AE$1="Phantoms",OFFSET(Phantoms!$L$2,ROW($AE15),10),IF($AE$1="Gators",OFFSET(Gators!$L$2,ROW($AE15),10),IF($AE$1="Knights",OFFSET(Knights!$L$2,ROW($AE15),10),IF($AE$1="Hornets",OFFSET(Hornets!$L$2,ROW($AE15),10),IF($AE$1="Wolves",OFFSET(Wolves!$L$2,ROW($AE15),10),IF($AE$1="Comets",OFFSET(Comets!$L$2,ROW($AE15),10)))))))))</f>
        <v>4</v>
      </c>
      <c r="AO19" s="60">
        <f ca="1">IF($AE$1="Drillers",OFFSET(Drillers!$L$2,ROW($AE15),11),IF($AE$1="Bulls",OFFSET(Bulls!$L$2,ROW($AE15),11),IF($AE$1="Phantoms",OFFSET(Phantoms!$L$2,ROW($AE15),11),IF($AE$1="Gators",OFFSET(Gators!$L$2,ROW($AE15),11),IF($AE$1="Knights",OFFSET(Knights!$L$2,ROW($AE15),11),IF($AE$1="Hornets",OFFSET(Hornets!$L$2,ROW($AE15),11),IF($AE$1="Wolves",OFFSET(Wolves!$L$2,ROW($AE15),11),IF($AE$1="Comets",OFFSET(Comets!$L$2,ROW($AE15),11)))))))))</f>
        <v>1</v>
      </c>
      <c r="AP19" s="60" t="str">
        <f ca="1">IF($AE$1="Drillers",OFFSET(Drillers!$L$2,ROW($AE15),12),IF($AE$1="Bulls",OFFSET(Bulls!$L$2,ROW($AE15),12),IF($AE$1="Phantoms",OFFSET(Phantoms!$L$2,ROW($AE15),12),IF($AE$1="Gators",OFFSET(Gators!$L$2,ROW($AE15),12),IF($AE$1="Knights",OFFSET(Knights!$L$2,ROW($AE15),12),IF($AE$1="Hornets",OFFSET(Hornets!$L$2,ROW($AE15),12),IF($AE$1="Wolves",OFFSET(Wolves!$L$2,ROW($AE15),12),IF($AE$1="Comets",OFFSET(Comets!$L$2,ROW($AE15),12)))))))))</f>
        <v>LF</v>
      </c>
      <c r="AQ19" s="60" t="str">
        <f ca="1">IF($AE$1="Drillers",OFFSET(Drillers!$L$2,ROW($AE15),13),IF($AE$1="Bulls",OFFSET(Bulls!$L$2,ROW($AE15),13),IF($AE$1="Phantoms",OFFSET(Phantoms!$L$2,ROW($AE15),13),IF($AE$1="Gators",OFFSET(Gators!$L$2,ROW($AE15),13),IF($AE$1="Knights",OFFSET(Knights!$L$2,ROW($AE15),13),IF($AE$1="Hornets",OFFSET(Hornets!$L$2,ROW($AE15),13),IF($AE$1="Wolves",OFFSET(Wolves!$L$2,ROW($AE15),13),IF($AE$1="Comets",OFFSET(Comets!$L$2,ROW($AE15),13)))))))))</f>
        <v>RF</v>
      </c>
      <c r="AR19" s="60">
        <f ca="1">IF($AE$1="Drillers",OFFSET(Drillers!$L$2,ROW($AE15),14),IF($AE$1="Bulls",OFFSET(Bulls!$L$2,ROW($AE15),14),IF($AE$1="Phantoms",OFFSET(Phantoms!$L$2,ROW($AE15),14),IF($AE$1="Gators",OFFSET(Gators!$L$2,ROW($AE15),14),IF($AE$1="Knights",OFFSET(Knights!$L$2,ROW($AE15),14),IF($AE$1="Hornets",OFFSET(Hornets!$L$2,ROW($AE15),14),IF($AE$1="Wolves",OFFSET(Wolves!$L$2,ROW($AE15),14),IF($AE$1="Comets",OFFSET(Comets!$L$2,ROW($AE15),14)))))))))</f>
        <v>0</v>
      </c>
      <c r="AS19" s="60">
        <f ca="1">IF(AE$1="Drillers",OFFSET(Drillers!$L$2,ROW(AE15),15),IF(AE$1="Bulls",OFFSET(Bulls!$L$2,ROW(AE15),15),IF(AE$1="Phantoms",OFFSET(Phantoms!$L$2,ROW(AE15),15),IF(AE$1="Gators",OFFSET(Gators!$L$2,ROW(AE15),15),IF(AE$1="Knights",OFFSET(Knights!$L$2,ROW(AE15),15),IF(AE$1="Hornets",OFFSET(Hornets!$L$2,ROW(AE15),15),IF(AE$1="Wolves",OFFSET(Wolves!$L$2,ROW(AE15),15),IF(AE$1="Comets",OFFSET(Comets!$L$2,ROW(AE15),15)))))))))</f>
        <v>0</v>
      </c>
      <c r="AT19" s="60">
        <f ca="1">IF($AE$1="Drillers",OFFSET(Drillers!$L$2,ROW(AE15),16),IF($AE$1="Bulls",OFFSET(Bulls!$L$2,ROW(AE15),16),IF($AE$1="Phantoms",OFFSET(Phantoms!$L$2,ROW(AE15),16),IF($AE$1="Gators",OFFSET(Gators!$L$2,ROW(AE15),16),IF($AE$1="Knights",OFFSET(Knights!$L$2,ROW(AE15),16),IF($AE$1="Hornets",OFFSET(Hornets!$L$2,ROW(AE15),16),IF($AE$1="Wolves",OFFSET(Wolves!$L$2,ROW(AE15),16),IF($AE$1="Comets",OFFSET(Comets!$L$2,ROW(AE15),16)))))))))</f>
        <v>0</v>
      </c>
      <c r="AU19" s="132">
        <f ca="1">IF($AE$1="Drillers",OFFSET(Drillers!$L$2,ROW($AE15),17),IF($AE$1="Bulls",OFFSET(Bulls!$L$2,ROW($AE15),17),IF($AE$1="Phantoms",OFFSET(Phantoms!$L$2,ROW($AE15),17),IF($AE$1="Gators",OFFSET(Gators!$L$2,ROW($AE15),17),IF($AE$1="Knights",OFFSET(Knights!$L$2,ROW($AE15),17),IF($AE$1="Hornets",OFFSET(Hornets!$L$2,ROW($AE15),17),IF($AE$1="Wolves",OFFSET(Wolves!$L$2,ROW($AE15),17),IF($AE$1="Comets",OFFSET(Comets!$L$2,ROW($AE15),17)))))))))</f>
        <v>1</v>
      </c>
      <c r="AV19" s="132"/>
      <c r="AW19" s="132"/>
      <c r="AX19" s="132"/>
      <c r="BD19" s="63"/>
      <c r="BE19" s="63"/>
      <c r="BG19" s="63"/>
      <c r="BH19" s="63"/>
    </row>
    <row r="20" spans="5:60" x14ac:dyDescent="0.35">
      <c r="F20" s="131"/>
      <c r="G20" s="131"/>
      <c r="H20" s="77"/>
      <c r="I20" s="77"/>
      <c r="J20" s="77"/>
      <c r="K20" s="77"/>
      <c r="L20" s="77"/>
      <c r="M20" s="77"/>
      <c r="N20" s="77"/>
      <c r="O20" s="77"/>
      <c r="P20" s="77"/>
      <c r="Q20" s="77"/>
      <c r="R20" s="77"/>
      <c r="S20" s="77"/>
      <c r="T20" s="77"/>
      <c r="U20" s="77"/>
      <c r="V20" s="77"/>
      <c r="AG20" s="77"/>
      <c r="AH20" s="77"/>
      <c r="AI20" s="77"/>
      <c r="AJ20" s="77"/>
      <c r="AK20" s="77"/>
      <c r="AL20" s="77"/>
      <c r="AM20" s="77"/>
      <c r="AN20" s="77"/>
      <c r="AO20" s="77"/>
      <c r="AP20" s="77"/>
      <c r="AQ20" s="77"/>
      <c r="AR20" s="77"/>
      <c r="AS20" s="77"/>
      <c r="AT20" s="77"/>
      <c r="BD20" s="63"/>
      <c r="BE20" s="63"/>
      <c r="BG20" s="63"/>
      <c r="BH20" s="63"/>
    </row>
    <row r="21" spans="5:60" x14ac:dyDescent="0.35">
      <c r="F21" s="131"/>
      <c r="G21" s="131"/>
      <c r="H21" s="77" t="s">
        <v>92</v>
      </c>
      <c r="I21" s="77" t="s">
        <v>49</v>
      </c>
      <c r="J21" s="77" t="s">
        <v>50</v>
      </c>
      <c r="K21" s="77" t="s">
        <v>93</v>
      </c>
      <c r="L21" s="77" t="s">
        <v>3</v>
      </c>
      <c r="M21" s="77" t="s">
        <v>4</v>
      </c>
      <c r="N21" s="77" t="s">
        <v>5</v>
      </c>
      <c r="O21" s="77" t="s">
        <v>6</v>
      </c>
      <c r="P21" s="77" t="s">
        <v>7</v>
      </c>
      <c r="Q21" s="77" t="s">
        <v>8</v>
      </c>
      <c r="R21" s="77" t="s">
        <v>9</v>
      </c>
      <c r="S21" s="77" t="s">
        <v>37</v>
      </c>
      <c r="T21" s="77"/>
      <c r="U21" s="77"/>
      <c r="V21" s="77"/>
      <c r="AG21" s="133" t="s">
        <v>92</v>
      </c>
      <c r="AH21" s="133" t="s">
        <v>49</v>
      </c>
      <c r="AI21" s="133" t="s">
        <v>50</v>
      </c>
      <c r="AJ21" s="133" t="s">
        <v>93</v>
      </c>
      <c r="AK21" s="133" t="s">
        <v>3</v>
      </c>
      <c r="AL21" s="133" t="s">
        <v>4</v>
      </c>
      <c r="AM21" s="133" t="s">
        <v>5</v>
      </c>
      <c r="AN21" s="133" t="s">
        <v>6</v>
      </c>
      <c r="AO21" s="133" t="s">
        <v>7</v>
      </c>
      <c r="AP21" s="133" t="s">
        <v>8</v>
      </c>
      <c r="AQ21" s="133" t="s">
        <v>9</v>
      </c>
      <c r="AR21" s="133" t="s">
        <v>37</v>
      </c>
      <c r="AS21" s="77"/>
      <c r="AT21" s="77"/>
      <c r="BD21" s="63"/>
      <c r="BE21" s="63"/>
      <c r="BG21" s="63"/>
      <c r="BH21" s="63"/>
    </row>
    <row r="22" spans="5:60" x14ac:dyDescent="0.35">
      <c r="F22" s="131"/>
      <c r="G22" s="131"/>
      <c r="H22" s="77"/>
      <c r="I22" s="77"/>
      <c r="J22" s="77"/>
      <c r="K22" s="77"/>
      <c r="L22" s="77"/>
      <c r="M22" s="77"/>
      <c r="N22" s="77"/>
      <c r="O22" s="77"/>
      <c r="P22" s="77"/>
      <c r="Q22" s="77"/>
      <c r="R22" s="77"/>
      <c r="S22" s="77"/>
      <c r="T22" s="77"/>
      <c r="U22" s="77"/>
      <c r="V22" s="77"/>
      <c r="AG22" s="77"/>
      <c r="AH22" s="77"/>
      <c r="AI22" s="77"/>
      <c r="AJ22" s="77"/>
      <c r="AK22" s="77"/>
      <c r="AL22" s="77"/>
      <c r="AM22" s="77"/>
      <c r="AN22" s="77"/>
      <c r="AO22" s="77"/>
      <c r="AP22" s="77"/>
      <c r="AQ22" s="77"/>
      <c r="AR22" s="77"/>
      <c r="AS22" s="77"/>
      <c r="AT22" s="77"/>
      <c r="BD22" s="63"/>
      <c r="BE22" s="63"/>
      <c r="BG22" s="63"/>
      <c r="BH22" s="63"/>
    </row>
    <row r="23" spans="5:60" x14ac:dyDescent="0.35">
      <c r="E23" s="77">
        <v>1</v>
      </c>
      <c r="F23" s="85" t="str">
        <f ca="1">IF($F$1="Drillers",OFFSET(Drillers!$L$2,ROW($F19),1),IF($F$1="Bulls",OFFSET(Bulls!$L$2,ROW($F19),1),IF($F$1="Phantoms",OFFSET(Phantoms!$L$2,ROW($F19),1),IF($F$1="Gators",OFFSET(Gators!$L$2,ROW($F19),1),IF($F$1="Knights",OFFSET(Knights!$L$2,ROW($F19),1),IF($F$1="Hornets",OFFSET(Hornets!$L$2,ROW($F19),1),IF($F$1="Reds",OFFSET(Comets!$L$2,ROW($F19),1),IF($F$1="Guardians",OFFSET(Wolves!$L$2,ROW($F19),1)))))))))</f>
        <v>Bowerman</v>
      </c>
      <c r="G23" s="85" t="str">
        <f ca="1">IF($F$1="Drillers",OFFSET(Drillers!$L$2,ROW($F19),2),IF($F$1="Bulls",OFFSET(Bulls!$L$2,ROW($F19),2),IF($F$1="Phantoms",OFFSET(Phantoms!$L$2,ROW($F19),2),IF($F$1="Gators",OFFSET(Gators!$L$2,ROW($F19),2),IF($F$1="Knights",OFFSET(Knights!$L$2,ROW($F19),2),IF($F$1="Hornets",OFFSET(Hornets!$L$2,ROW($F19),2),IF($F$1="Reds",OFFSET(Comets!$L$2,ROW($F19),2),IF($F$1="Guardians",OFFSET(Wolves!$L$2,ROW($F19),2)))))))))</f>
        <v>Nate</v>
      </c>
      <c r="H23" s="76" t="str">
        <f ca="1">IF($F$1="Drillers",OFFSET(Drillers!$L$2,ROW($F19),3),IF($F$1="Bulls",OFFSET(Bulls!$L$2,ROW($F19),3),IF($F$1="Phantoms",OFFSET(Phantoms!$L$2,ROW($F19),3),IF($F$1="Gators",OFFSET(Gators!$L$2,ROW($F19),3),IF($F$1="Knights",OFFSET(Knights!$L$2,ROW($F19),3),IF($F$1="Hornets",OFFSET(Hornets!$L$2,ROW($F19),3),IF($F$1="Guardians",OFFSET(Wolves!$L$2,ROW($F19),3),IF($F$1="Reds",OFFSET(Comets!$L$2,ROW($F19),3)))))))))</f>
        <v>L</v>
      </c>
      <c r="I23" s="76">
        <f ca="1">IF($F$1="Drillers",OFFSET(Drillers!$L$2,ROW($F19),4),IF($F$1="Bulls",OFFSET(Bulls!$L$2,ROW($F19),4),IF($F$1="Phantoms",OFFSET(Phantoms!$L$2,ROW($F19),4),IF($F$1="Gators",OFFSET(Gators!$L$2,ROW($F19),4),IF($F$1="Knights",OFFSET(Knights!$L$2,ROW($F19),4),IF($F$1="Hornets",OFFSET(Hornets!$L$2,ROW($F19),4),IF($F$1="Guardians",OFFSET(Wolves!$L$2,ROW($F19),4),IF($F$1="Reds",OFFSET(Comets!$L$2,ROW($F19),4)))))))))</f>
        <v>-5</v>
      </c>
      <c r="J23" s="76">
        <f ca="1">IF($F$1="Drillers",OFFSET(Drillers!$L$2,ROW($F19),5),IF($F$1="Bulls",OFFSET(Bulls!$L$2,ROW($F19),5),IF($F$1="Phantoms",OFFSET(Phantoms!$L$2,ROW($F19),5),IF($F$1="Gators",OFFSET(Gators!$L$2,ROW($F19),5),IF($F$1="Knights",OFFSET(Knights!$L$2,ROW($F19),5),IF($F$1="Hornets",OFFSET(Hornets!$L$2,ROW($F19),5),IF($F$1="Guardians",OFFSET(Wolves!$L$2,ROW($F19),5),IF($F$1="Reds",OFFSET(Comets!$L$2,ROW($F19),5)))))))))</f>
        <v>-3</v>
      </c>
      <c r="K23" s="76" t="str">
        <f ca="1">IF($F$1="Drillers",OFFSET(Drillers!$L$2,ROW($F19),6),IF($F$1="Bulls",OFFSET(Bulls!$L$2,ROW($F19),6),IF($F$1="Phantoms",OFFSET(Phantoms!$L$2,ROW($F19),6),IF($F$1="Gators",OFFSET(Gators!$L$2,ROW($F19),6),IF($F$1="Knights",OFFSET(Knights!$L$2,ROW($F19),6),IF($F$1="Hornets",OFFSET(Hornets!$L$2,ROW($F19),6),IF($F$1="Guardians",OFFSET(Wolves!$L$2,ROW($F19),6),IF($F$1="Reds",OFFSET(Comets!$L$2,ROW($F19),6)))))))))</f>
        <v>5</v>
      </c>
      <c r="L23" s="76">
        <f ca="1">IF($F$1="Drillers",OFFSET(Drillers!$L$2,ROW(F19),7),IF($F$1="Bulls",OFFSET(Bulls!$L$2,ROW(F19),7),IF($F$1="Phantoms",OFFSET(Phantoms!$L$2,ROW(F19),7),IF($F$1="Gators",OFFSET(Gators!$L$2,ROW(F19),7),IF($F$1="Knights",OFFSET(Knights!$L$2,ROW(F19),7),IF($F$1="Hornets",OFFSET(Hornets!$L$2,ROW(F19),7),IF($F$1="Guardians",OFFSET(Wolves!$L$2,ROW(F19),7),IF($F$1="Reds",OFFSET(Comets!$L$2,ROW(F19),7),))))))))</f>
        <v>0</v>
      </c>
      <c r="M23" s="76">
        <f ca="1">IF($F$1="Drillers",OFFSET(Drillers!$L$2,ROW(F19),8),IF($F$1="Bulls",OFFSET(Bulls!$L$2,ROW(F19),8),IF($F$1="Phantoms",OFFSET(Phantoms!$L$2,ROW(F19),8),IF($F$1="Gators",OFFSET(Gators!$L$2,ROW(F19),8),IF($F$1="Knights",OFFSET(Knights!$L$2,ROW(F19),8),IF($F$1="Hornets",OFFSET(Hornets!$L$2,ROW(F19),8),IF($F$1="Guardians",OFFSET(Wolves!$L$2,ROW(F19),8),IF($F$1="Reds",OFFSET(Comets!$L$2,ROW(F19),8)))))))))</f>
        <v>0</v>
      </c>
      <c r="N23" s="76">
        <f ca="1">IF($F$1="Drillers",OFFSET(Drillers!$L$2,ROW($F19),9),IF($F$1="Bulls",OFFSET(Bulls!$L$2,ROW($F19),9),IF($F$1="Phantoms",OFFSET(Phantoms!$L$2,ROW($F19),9),IF($F$1="Gators",OFFSET(Gators!$L$2,ROW($F19),9),IF($F$1="Knights",OFFSET(Knights!$L$2,ROW($F19),9),IF($F$1="Hornets",OFFSET(Hornets!$L$2,ROW(F19),9),IF($F$1="Guardians",OFFSET(Wolves!$L$2,ROW($F19),9),IF($F$1="Reds",OFFSET(Comets!$L$2,ROW($F19),9)))))))))</f>
        <v>0</v>
      </c>
      <c r="O23" s="76">
        <f ca="1">IF($F$1="Drillers",OFFSET(Drillers!$L$2,ROW(F19),10),IF($F$1="Bulls",OFFSET(Bulls!$L$2,ROW(F19),10),IF($F$1="Phantoms",OFFSET(Phantoms!$L$2,ROW(F19),10),IF($F$1="Gators",OFFSET(Gators!$L$2,ROW(F19),10),IF($F$1="Knights",OFFSET(Knights!$L$2,ROW(F19),10),IF($F$1="Hornets",OFFSET(Hornets!$L$2,ROW(F19),10),IF($F$1="Guardians",OFFSET(Wolves!$L$2,ROW(F19),10),IF($F$1="Reds",OFFSET(Comets!$L$2,ROW(F19),10)))))))))</f>
        <v>0</v>
      </c>
      <c r="P23" s="76">
        <f ca="1">IF($F$1="Drillers",OFFSET(Drillers!$L$2,ROW(F19),11),IF($F$1="Bulls",OFFSET(Bulls!$L$2,ROW(F19),11),IF($F$1="Phantoms",OFFSET(Phantoms!$L$2,ROW(F19),11),IF($F$1="Gators",OFFSET(Gators!$L$2,ROW(F19),11),IF($F$1="Knights",OFFSET(Knights!$L$2,ROW(F19),11),IF($F$1="Hornets",OFFSET(Hornets!$L$2,ROW(F19),11),IF($F$1="Guardians",OFFSET(Wolves!$L$2,ROW(F19),11),IF($F$1="Drillers",OFFSET(Drillers!$L$2,ROW(F19),11),IF($F$1="Reds",OFFSET(Comets!$L$2,ROW(F19),11))))))))))</f>
        <v>0</v>
      </c>
      <c r="Q23" s="76">
        <f ca="1">IF($F$1="Drillers",OFFSET(Drillers!$L$2,ROW(F19),12),IF($F$1="Bulls",OFFSET(Bulls!$L$2,ROW(F19),12),IF($F$1="Phantoms",OFFSET(Phantoms!$L$2,ROW(F19),12),IF($F$1="Gators",OFFSET(Gators!$L$2,ROW(F19),12),IF($F$1="Knights",OFFSET(Knights!$L$2,ROW(F19),12),IF($F$1="Hornets",OFFSET(Hornets!$L$2,ROW(F19),12),IF($F$1="Guardians",OFFSET(Wolves!$L$2,ROW(F19),12),IF($F$1="Reds",OFFSET(Comets!$L$2,ROW(F19),12),))))))))</f>
        <v>0</v>
      </c>
      <c r="R23" s="76">
        <f ca="1">IF($F$1="Drillers",OFFSET(Drillers!$L$2,ROW(F19),13),IF($F$1="Bulls",OFFSET(Bulls!$L$2,ROW(F19),13),IF($F$1="Phantoms",OFFSET(Phantoms!$L$2,ROW(F19),13),IF($F$1="Gators",OFFSET(Gators!$L$2,ROW(F19),13),IF($F$1="Knights",OFFSET(Knights!$L$2,ROW(F19),13),IF($F$1="Hornets",OFFSET(Hornets!$L$2,ROW(F19),13),IF($F$1="Guardians",OFFSET(Wolves!$L$2,ROW(F19),13),IF($F$1="Reds",OFFSET(Comets!$L$2,ROW(F19),13),))))))))</f>
        <v>0</v>
      </c>
      <c r="S23" s="76">
        <f ca="1">IF($F$1="Drillers",OFFSET(Drillers!$L$2,ROW(F19),14),IF($F$1="Bulls",OFFSET(Bulls!$L$2,ROW(F19),14),IF($F$1="Phantoms",OFFSET(Phantoms!$L$2,ROW(F19),14),IF($F$1="Gators",OFFSET(Gators!$L$2,ROW(F19),14),IF($F$1="Knights",OFFSET(Knights!$L$2,ROW(F19),14),IF($F$1="Hornets",OFFSET(Hornets!$L$2,ROW(F19),14),IF($F$1="Guardians",OFFSET(Wolves!$L$2,ROW(F19),14,),IF($F$1="Reds",OFFSET(Comets!$L$2,ROW(F19),14)))))))))</f>
        <v>5</v>
      </c>
      <c r="T23" s="76">
        <f ca="1">IF($F$1="Drillers",OFFSET(Drillers!$L$2,ROW(F19),15),IF($F$1="Bulls",OFFSET(Bulls!$L$2,ROW(F19),15),IF($F$1="Phantoms",OFFSET(Phantoms!$L$2,ROW(F19),15),IF($F$1="Gators",OFFSET(Gators!$L$2,ROW(F19),15),IF($F$1="Knights",OFFSET(Knights!$L$2,ROW(F19),15),IF($F$1="Hornets",OFFSET(Hornets!$L$2,ROW(F19),15),IF($F$1="Guardians",OFFSET(Wolves!$L$2,ROW(F19),15),IF($F$1="Reds",OFFSET(Comets!$L$2,ROW(F19),15)))))))))</f>
        <v>0</v>
      </c>
      <c r="U23" s="76">
        <f ca="1">IF($F$1="Drillers",OFFSET(Drillers!$L$2,ROW(F19),16),IF($F$1="Bulls",OFFSET(Bulls!$L$2,ROW(F19),16),IF($F$1="Phantoms",OFFSET(Phantoms!$L$2,ROW(F19),16),IF($F$1="Gators",OFFSET(Gators!$L$2,ROW(F19),16),IF($F$1="Knights",OFFSET(Knights!$L$2,ROW(F19),16),IF($F$1="Hornets",OFFSET(Hornets!$L$2,ROW(F19),16),IF($F$1="Guardians",OFFSET(Wolves!$L$2,ROW(F19),16),IF($F$1="Reds",OFFSET(Comets!$L$2,ROW(F19),16)))))))))</f>
        <v>0</v>
      </c>
      <c r="V23" s="77"/>
      <c r="AD23" s="77">
        <v>1</v>
      </c>
      <c r="AE23" s="43" t="str">
        <f ca="1">IF($AE$1="Drillers",OFFSET(Drillers!$L$2,ROW($AE19),1),IF($AE$1="Bulls",OFFSET(Bulls!$L$2,ROW($AE19),1),IF($AE$1="Phantoms",OFFSET(Phantoms!$L$2,ROW($AE19),1),IF($AE$1="Gators",OFFSET(Gators!$L$2,ROW($AE19),1),IF($AE$1="Knights",OFFSET(Knights!$L$2,ROW($AE19),1),IF($AE$1="Hornets",OFFSET(Hornets!$L$2,ROW($AE19),1),IF($AE$1="Wolves",OFFSET(Wolves!$L$2,ROW($AE19),1),IF(AE$1="Comets",OFFSET(Comets!$L$2,ROW($AE19),1)))))))))</f>
        <v>Joseph</v>
      </c>
      <c r="AF23" s="43" t="str">
        <f ca="1">IF($AE$1="Drillers",OFFSET(Drillers!$L$2,ROW($AF19),2),IF($AE$1="Bulls",OFFSET(Bulls!$L$2,ROW($AF19),2),IF($AE$1="Phantoms",OFFSET(Phantoms!$L$2,ROW($AF19),2),IF($AE$1="Gators",OFFSET(Gators!$L$2,ROW($AF19),2),IF($AE$1="Knights",OFFSET(Knights!$L$2,ROW($AF19),2),IF($AE$1="Hornets",OFFSET(Hornets!$L$2,ROW($AF19),2),IF($AE$1="Wolves",OFFSET(Wolves!$L$2,ROW($AF19),2),IF($AE$1="Comets",OFFSET(Comets!$L$2,ROW($AF19),2)))))))))</f>
        <v>Dennis</v>
      </c>
      <c r="AG23" s="60" t="str">
        <f ca="1">IF($AE$1="Drillers",OFFSET(Drillers!$L$2,ROW($AE19),3),IF($AE$1="Bulls",OFFSET(Bulls!$L$2,ROW($AE19),3),IF($AE$1="Phantoms",OFFSET(Phantoms!$L$2,ROW($AE19),3),IF($AE$1="Gators",OFFSET(Gators!$L$2,ROW($AE19),3),IF($AE$1="Knights",OFFSET(Knights!$L$2,ROW($AE19),3),IF($AE$1="Hornets",OFFSET(Hornets!$L$2,ROW($AE19),3),IF($AE$1="Wolves",OFFSET(Wolves!$L$2,ROW($AE19),3),IF($AE$1="Comets",OFFSET(Comets!$L$2,ROW($AE19),3)))))))))</f>
        <v>R</v>
      </c>
      <c r="AH23" s="60">
        <f ca="1">IF($AE$1="Drillers",OFFSET(Drillers!$L$2,ROW($AE19),4),IF($AE$1="Bulls",OFFSET(Bulls!$L$2,ROW($AE19),4),IF($AE$1="Phantoms",OFFSET(Phantoms!$L$2,ROW($AE19),4),IF($AE$1="Gators",OFFSET(Gators!$L$2,ROW($AE19),4),IF($AE$1="Knights",OFFSET(Knights!$L$2,ROW($AE19),4),IF($AE$1="Hornets",OFFSET(Hornets!$L$2,ROW($AE19),4),IF($AE$1="Wolves",OFFSET(Wolves!$L$2,ROW($AE19),4),IF($AE$1="Comets",OFFSET(Comets!$L$2,ROW($AE19),4)))))))))</f>
        <v>-4</v>
      </c>
      <c r="AI23" s="60">
        <f ca="1">IF($AE$1="Drillers",OFFSET(Drillers!$L$2,ROW($AE19),5),IF($AE$1="Bulls",OFFSET(Bulls!$L$2,ROW($AE19),5),IF($AE$1="Phantoms",OFFSET(Phantoms!$L$2,ROW($AE19),5),IF($AE$1="Gators",OFFSET(Gators!$L$2,ROW($AE19),5),IF($AE$1="Knights",OFFSET(Knights!$L$2,ROW($AE19),5),IF($AE$1="Hornets",OFFSET(Hornets!$L$2,ROW($AE19),5),IF($AE$1="Wolves",OFFSET(Wolves!$L$2,ROW($AE19),5),IF($AE$1="Comets",OFFSET(Comets!$L$2,ROW($AE19),5)))))))))</f>
        <v>-5</v>
      </c>
      <c r="AJ23" s="60">
        <f ca="1">IF($AE$1="Drillers",OFFSET(Drillers!$L$2,ROW($AE19),6),IF($AE$1="Bulls",OFFSET(Bulls!$L$2,ROW($AE19),6),IF($AE$1="Phantoms",OFFSET(Phantoms!$L$2,ROW($AE19),6),IF($AE$1="Gators",OFFSET(Gators!$L$2,ROW($AE19),6),IF($AE$1="Knights",OFFSET(Knights!$L$2,ROW($AE19),6),IF($AE$1="Hornets",OFFSET(Hornets!$L$2,ROW($AE19),6),IF($AE$1="Wolves",OFFSET(Wolves!$L$2,ROW($AE19),6),IF($AE$1="Comets",OFFSET(Comets!$L$2,ROW($AE19),6)))))))))</f>
        <v>5</v>
      </c>
      <c r="AK23" s="76">
        <f ca="1">IF($AE$1="Drillers",OFFSET(Drillers!$L$2,ROW($AE19),7),IF($AE$1="Bulls",OFFSET(Bulls!$L$2,ROW($AE19),7),IF($AE$1="Phantoms",OFFSET(Phantoms!$L$2,ROW($AE19),7),IF($AE$1="Gators",OFFSET(Gators!$L$2,ROW($AE19),7),IF($AE$1="Knights",OFFSET(Knights!$L$2,ROW($AE19),7),IF($AE$1="Hornets",OFFSET(Hornets!$L$2,ROW($AE19),7),IF($AE$1="Wolves",OFFSET(Wolves!$L$2,ROW($AE19),7),IF($AE$1="Comets",OFFSET(Comets!$L$2,ROW($AE19),7)))))))))</f>
        <v>0</v>
      </c>
      <c r="AL23" s="76">
        <f ca="1">IF($AE$1="Drillers",OFFSET(Drillers!$L$2,ROW($AE19),8),IF($AE$1="Bulls",OFFSET(Bulls!$L$2,ROW($AE19),8),IF($AE$1="Phantoms",OFFSET(Phantoms!$L$2,ROW($AE19),8),IF($AE$1="Gators",OFFSET(Gators!$L$2,ROW($AE19),8),IF($AE$1="Knights",OFFSET(Knights!$L$2,ROW($AE19),8),IF($AE$1="Hornets",OFFSET(Hornets!$L$2,ROW($AE19),8),IF($AE$1="Wolves",OFFSET(Wolves!$L$2,ROW($AE19),8),IF($AE$1="Comets",OFFSET(Comets!$L$2,ROW($AE19),8)))))))))</f>
        <v>0</v>
      </c>
      <c r="AM23" s="76">
        <f ca="1">IF($AE$1="Drillers",OFFSET(Drillers!$L$2,ROW($AE19),9),IF($AE$1="Bulls",OFFSET(Bulls!$L$2,ROW($AE19),9),IF($AE$1="Phantoms",OFFSET(Phantoms!$L$2,ROW($AE19),9),IF($AE$1="Gators",OFFSET(Gators!$L$2,ROW($AE19),9),IF($AE$1="Knights",OFFSET(Knights!$L$2,ROW($AE19),9),IF($AE$1="Hornets",OFFSET(Hornets!$L$2,ROW($AE19),9),IF($AE$1="Wolves",OFFSET(Wolves!$L$2,ROW($AE19),9),IF($AE$1="Comets",OFFSET(Comets!$L$2,ROW($AE19),9)))))))))</f>
        <v>0</v>
      </c>
      <c r="AN23" s="76">
        <f ca="1">IF($AE$1="Drillers",OFFSET(Drillers!$L$2,ROW($AE19),10),IF($AE$1="Bulls",OFFSET(Bulls!$L$2,ROW($AE19),10),IF($AE$1="Phantoms",OFFSET(Phantoms!$L$2,ROW($AE19),10),IF($AE$1="Gators",OFFSET(Gators!$L$2,ROW($AE19),10),IF($AE$1="Knights",OFFSET(Knights!$L$2,ROW($AE19),10),IF($AE$1="Hornets",OFFSET(Hornets!$L$2,ROW($AE19),10),IF($AE$1="Wolves",OFFSET(Wolves!$L$2,ROW($AE19),10),IF($AE$1="Comets",OFFSET(Comets!$L$2,ROW($AE19),10)))))))))</f>
        <v>0</v>
      </c>
      <c r="AO23" s="76">
        <f ca="1">IF($AE$1="Drillers",OFFSET(Drillers!$L$2,ROW($AE19),11),IF($AE$1="Bulls",OFFSET(Bulls!$L$2,ROW($AE19),11),IF($AE$1="Phantoms",OFFSET(Phantoms!$L$2,ROW($AE19),11),IF($AE$1="Gators",OFFSET(Gators!$L$2,ROW($AE19),11),IF($AE$1="Knights",OFFSET(Knights!$L$2,ROW($AE19),11),IF($AE$1="Hornets",OFFSET(Hornets!$L$2,ROW($AE19),11),IF($AE$1="Wolves",OFFSET(Wolves!$L$2,ROW($AE19),11),IF($AE$1="Comets",OFFSET(Comets!$L$2,ROW($AE19),11)))))))))</f>
        <v>0</v>
      </c>
      <c r="AP23" s="76">
        <f ca="1">IF($AE$1="Drillers",OFFSET(Drillers!$L$2,ROW($AE19),12),IF($AE$1="Bulls",OFFSET(Bulls!$L$2,ROW($AE19),12),IF($AE$1="Phantoms",OFFSET(Phantoms!$L$2,ROW($AE19),12),IF($AE$1="Gators",OFFSET(Gators!$L$2,ROW($AE19),12),IF($AE$1="Knights",OFFSET(Knights!$L$2,ROW($AE19),12),IF($AE$1="Hornets",OFFSET(Hornets!$L$2,ROW($AE19),12),IF($AE$1="Wolves",OFFSET(Wolves!$L$2,ROW($AE19),12),IF($AE$1="Comets",OFFSET(Comets!$L$2,ROW($AE19),12)))))))))</f>
        <v>0</v>
      </c>
      <c r="AQ23" s="76">
        <f ca="1">IF($AE$1="Drillers",OFFSET(Drillers!$L$2,ROW($AE19),13),IF($AE$1="Bulls",OFFSET(Bulls!$L$2,ROW($AE19),13),IF($AE$1="Phantoms",OFFSET(Phantoms!$L$2,ROW($AE19),13),IF($AE$1="Gators",OFFSET(Gators!$L$2,ROW($AE19),13),IF($AE$1="Knights",OFFSET(Knights!$L$2,ROW($AE19),13),IF($AE$1="Hornets",OFFSET(Hornets!$L$2,ROW($AE19),13),IF($AE$1="Wolves",OFFSET(Wolves!$L$2,ROW($AE19),13),IF($AE$1="Comets",OFFSET(Comets!$L$2,ROW($AE19),13)))))))))</f>
        <v>0</v>
      </c>
      <c r="AR23" s="76">
        <f ca="1">IF($AE$1="Drillers",OFFSET(Drillers!$L$2,ROW($AE19),14),IF($AE$1="Bulls",OFFSET(Bulls!$L$2,ROW($AE19),14),IF($AE$1="Phantoms",OFFSET(Phantoms!$L$2,ROW($AE19),14),IF($AE$1="Gators",OFFSET(Gators!$L$2,ROW($AE19),14),IF($AE$1="Knights",OFFSET(Knights!$L$2,ROW($AE19),14),IF($AE$1="Hornets",OFFSET(Hornets!$L$2,ROW($AE19),14),IF($AE$1="Wolves",OFFSET(Wolves!$L$2,ROW($AE19),14),IF($AE$1="Comets",OFFSET(Comets!$L$2,ROW($AE19),14)))))))))</f>
        <v>3</v>
      </c>
      <c r="AS23" s="76">
        <f ca="1">IF(AE$1="Drillers",OFFSET(Drillers!$L$2,ROW(AE19),15),IF(AE$1="Bulls",OFFSET(Bulls!$L$2,ROW(AE19),15),IF(AE$1="Phantoms",OFFSET(Phantoms!$L$2,ROW(AE19),15),IF(AE$1="Gators",OFFSET(Gators!$L$2,ROW(AE19),15),IF(AE$1="Knights",OFFSET(Knights!$L$2,ROW(AE19),15),IF(AE$1="Hornets",OFFSET(Hornets!$L$2,ROW(AE19),15),IF(AE$1="Wolves",OFFSET(Wolves!$L$2,ROW(AE19),15),IF(AE$1="Comets",OFFSET(Comets!$L$2,ROW(AE19),15)))))))))</f>
        <v>0</v>
      </c>
      <c r="AT23" s="76">
        <f ca="1">IF($AE$1="Drillers",OFFSET(Drillers!$L$2,ROW(AE19),16),IF($AE$1="Bulls",OFFSET(Bulls!$L$2,ROW(AE19),16),IF($AE$1="Phantoms",OFFSET(Phantoms!$L$2,ROW(AE19),16),IF($AE$1="Gators",OFFSET(Gators!$L$2,ROW(AE19),16),IF($AE$1="Knights",OFFSET(Knights!$L$2,ROW(AE19),16),IF($AE$1="Hornets",OFFSET(Hornets!$L$2,ROW(AE19),16),IF($AE$1="Wolves",OFFSET(Wolves!$L$2,ROW(AE19),16),IF($AE$1="Comets",OFFSET(Comets!$L$2,ROW(AE19),16)))))))))</f>
        <v>0</v>
      </c>
      <c r="BD23" s="63"/>
      <c r="BE23" s="63"/>
      <c r="BG23" s="63"/>
      <c r="BH23" s="63"/>
    </row>
    <row r="24" spans="5:60" x14ac:dyDescent="0.35">
      <c r="E24" s="77">
        <v>2</v>
      </c>
      <c r="F24" s="85" t="str">
        <f ca="1">IF($F$1="Drillers",OFFSET(Drillers!$L$2,ROW($F20),1),IF($F$1="Bulls",OFFSET(Bulls!$L$2,ROW($F20),1),IF($F$1="Phantoms",OFFSET(Phantoms!$L$2,ROW($F20),1),IF($F$1="Gators",OFFSET(Gators!$L$2,ROW($F20),1),IF($F$1="Knights",OFFSET(Knights!$L$2,ROW($F20),1),IF($F$1="Hornets",OFFSET(Hornets!$L$2,ROW($F20),1),IF($F$1="Reds",OFFSET(Comets!$L$2,ROW($F20),1),IF($F$1="Guardians",OFFSET(Wolves!$L$2,ROW($F20),1)))))))))</f>
        <v>Francis</v>
      </c>
      <c r="G24" s="85" t="str">
        <f ca="1">IF($F$1="Drillers",OFFSET(Drillers!$L$2,ROW($F20),2),IF($F$1="Bulls",OFFSET(Bulls!$L$2,ROW($F20),2),IF($F$1="Phantoms",OFFSET(Phantoms!$L$2,ROW($F20),2),IF($F$1="Gators",OFFSET(Gators!$L$2,ROW($F20),2),IF($F$1="Knights",OFFSET(Knights!$L$2,ROW($F20),2),IF($F$1="Hornets",OFFSET(Hornets!$L$2,ROW($F20),2),IF($F$1="Reds",OFFSET(Comets!$L$2,ROW($F20),2),IF($F$1="Guardians",OFFSET(Wolves!$L$2,ROW($F20),2)))))))))</f>
        <v>Mark</v>
      </c>
      <c r="H24" s="76" t="str">
        <f ca="1">IF($F$1="Drillers",OFFSET(Drillers!$L$2,ROW($F20),3),IF($F$1="Bulls",OFFSET(Bulls!$L$2,ROW($F20),3),IF($F$1="Phantoms",OFFSET(Phantoms!$L$2,ROW($F20),3),IF($F$1="Gators",OFFSET(Gators!$L$2,ROW($F20),3),IF($F$1="Knights",OFFSET(Knights!$L$2,ROW($F20),3),IF($F$1="Hornets",OFFSET(Hornets!$L$2,ROW($F20),3),IF($F$1="Guardians",OFFSET(Wolves!$L$2,ROW($F20),3),IF($F$1="Reds",OFFSET(Comets!$L$2,ROW($F20),3)))))))))</f>
        <v>R</v>
      </c>
      <c r="I24" s="76">
        <f ca="1">IF($F$1="Drillers",OFFSET(Drillers!$L$2,ROW($F20),4),IF($F$1="Bulls",OFFSET(Bulls!$L$2,ROW($F20),4),IF($F$1="Phantoms",OFFSET(Phantoms!$L$2,ROW($F20),4),IF($F$1="Gators",OFFSET(Gators!$L$2,ROW($F20),4),IF($F$1="Knights",OFFSET(Knights!$L$2,ROW($F20),4),IF($F$1="Hornets",OFFSET(Hornets!$L$2,ROW($F20),4),IF($F$1="Guardians",OFFSET(Wolves!$L$2,ROW($F20),4),IF($F$1="Reds",OFFSET(Comets!$L$2,ROW($F20),4)))))))))</f>
        <v>-4</v>
      </c>
      <c r="J24" s="76">
        <f ca="1">IF($F$1="Drillers",OFFSET(Drillers!$L$2,ROW($F20),5),IF($F$1="Bulls",OFFSET(Bulls!$L$2,ROW($F20),5),IF($F$1="Phantoms",OFFSET(Phantoms!$L$2,ROW($F20),5),IF($F$1="Gators",OFFSET(Gators!$L$2,ROW($F20),5),IF($F$1="Knights",OFFSET(Knights!$L$2,ROW($F20),5),IF($F$1="Hornets",OFFSET(Hornets!$L$2,ROW($F20),5),IF($F$1="Guardians",OFFSET(Wolves!$L$2,ROW($F20),5),IF($F$1="Reds",OFFSET(Comets!$L$2,ROW($F20),5)))))))))</f>
        <v>-3</v>
      </c>
      <c r="K24" s="76" t="str">
        <f ca="1">IF($F$1="Drillers",OFFSET(Drillers!$L$2,ROW($F20),6),IF($F$1="Bulls",OFFSET(Bulls!$L$2,ROW($F20),6),IF($F$1="Phantoms",OFFSET(Phantoms!$L$2,ROW($F20),6),IF($F$1="Gators",OFFSET(Gators!$L$2,ROW($F20),6),IF($F$1="Knights",OFFSET(Knights!$L$2,ROW($F20),6),IF($F$1="Hornets",OFFSET(Hornets!$L$2,ROW($F20),6),IF($F$1="Guardians",OFFSET(Wolves!$L$2,ROW($F20),6),IF($F$1="Reds",OFFSET(Comets!$L$2,ROW($F20),6)))))))))</f>
        <v>5</v>
      </c>
      <c r="L24" s="76">
        <f ca="1">IF($F$1="Drillers",OFFSET(Drillers!$L$2,ROW(F20),7),IF($F$1="Bulls",OFFSET(Bulls!$L$2,ROW(F20),7),IF($F$1="Phantoms",OFFSET(Phantoms!$L$2,ROW(F20),7),IF($F$1="Gators",OFFSET(Gators!$L$2,ROW(F20),7),IF($F$1="Knights",OFFSET(Knights!$L$2,ROW(F20),7),IF($F$1="Hornets",OFFSET(Hornets!$L$2,ROW(F20),7),IF($F$1="Guardians",OFFSET(Wolves!$L$2,ROW(F20),7),IF($F$1="Reds",OFFSET(Comets!$L$2,ROW(F20),7),))))))))</f>
        <v>0</v>
      </c>
      <c r="M24" s="76">
        <f ca="1">IF($F$1="Drillers",OFFSET(Drillers!$L$2,ROW(F20),8),IF($F$1="Bulls",OFFSET(Bulls!$L$2,ROW(F20),8),IF($F$1="Phantoms",OFFSET(Phantoms!$L$2,ROW(F20),8),IF($F$1="Gators",OFFSET(Gators!$L$2,ROW(F20),8),IF($F$1="Knights",OFFSET(Knights!$L$2,ROW(F20),8),IF($F$1="Hornets",OFFSET(Hornets!$L$2,ROW(F20),8),IF($F$1="Guardians",OFFSET(Wolves!$L$2,ROW(F20),8),IF($F$1="Reds",OFFSET(Comets!$L$2,ROW(F20),8)))))))))</f>
        <v>0</v>
      </c>
      <c r="N24" s="76">
        <f ca="1">IF($F$1="Drillers",OFFSET(Drillers!$L$2,ROW($F20),9),IF($F$1="Bulls",OFFSET(Bulls!$L$2,ROW($F20),9),IF($F$1="Phantoms",OFFSET(Phantoms!$L$2,ROW($F20),9),IF($F$1="Gators",OFFSET(Gators!$L$2,ROW($F20),9),IF($F$1="Knights",OFFSET(Knights!$L$2,ROW($F20),9),IF($F$1="Hornets",OFFSET(Hornets!$L$2,ROW(F20),9),IF($F$1="Guardians",OFFSET(Wolves!$L$2,ROW($F20),9),IF($F$1="Reds",OFFSET(Comets!$L$2,ROW($F20),9)))))))))</f>
        <v>0</v>
      </c>
      <c r="O24" s="76">
        <f ca="1">IF($F$1="Drillers",OFFSET(Drillers!$L$2,ROW(F20),10),IF($F$1="Bulls",OFFSET(Bulls!$L$2,ROW(F20),10),IF($F$1="Phantoms",OFFSET(Phantoms!$L$2,ROW(F20),10),IF($F$1="Gators",OFFSET(Gators!$L$2,ROW(F20),10),IF($F$1="Knights",OFFSET(Knights!$L$2,ROW(F20),10),IF($F$1="Hornets",OFFSET(Hornets!$L$2,ROW(F20),10),IF($F$1="Guardians",OFFSET(Wolves!$L$2,ROW(F20),10),IF($F$1="Reds",OFFSET(Comets!$L$2,ROW(F20),10)))))))))</f>
        <v>0</v>
      </c>
      <c r="P24" s="76">
        <f ca="1">IF($F$1="Drillers",OFFSET(Drillers!$L$2,ROW(F20),11),IF($F$1="Bulls",OFFSET(Bulls!$L$2,ROW(F20),11),IF($F$1="Phantoms",OFFSET(Phantoms!$L$2,ROW(F20),11),IF($F$1="Gators",OFFSET(Gators!$L$2,ROW(F20),11),IF($F$1="Knights",OFFSET(Knights!$L$2,ROW(F20),11),IF($F$1="Hornets",OFFSET(Hornets!$L$2,ROW(F20),11),IF($F$1="Guardians",OFFSET(Wolves!$L$2,ROW(F20),11),IF($F$1="Drillers",OFFSET(Drillers!$L$2,ROW(F20),11),IF($F$1="Reds",OFFSET(Comets!$L$2,ROW(F20),11))))))))))</f>
        <v>0</v>
      </c>
      <c r="Q24" s="76">
        <f ca="1">IF($F$1="Drillers",OFFSET(Drillers!$L$2,ROW(F20),12),IF($F$1="Bulls",OFFSET(Bulls!$L$2,ROW(F20),12),IF($F$1="Phantoms",OFFSET(Phantoms!$L$2,ROW(F20),12),IF($F$1="Gators",OFFSET(Gators!$L$2,ROW(F20),12),IF($F$1="Knights",OFFSET(Knights!$L$2,ROW(F20),12),IF($F$1="Hornets",OFFSET(Hornets!$L$2,ROW(F20),12),IF($F$1="Guardians",OFFSET(Wolves!$L$2,ROW(F20),12),IF($F$1="Reds",OFFSET(Comets!$L$2,ROW(F20),12),))))))))</f>
        <v>0</v>
      </c>
      <c r="R24" s="76">
        <f ca="1">IF($F$1="Drillers",OFFSET(Drillers!$L$2,ROW(F20),13),IF($F$1="Bulls",OFFSET(Bulls!$L$2,ROW(F20),13),IF($F$1="Phantoms",OFFSET(Phantoms!$L$2,ROW(F20),13),IF($F$1="Gators",OFFSET(Gators!$L$2,ROW(F20),13),IF($F$1="Knights",OFFSET(Knights!$L$2,ROW(F20),13),IF($F$1="Hornets",OFFSET(Hornets!$L$2,ROW(F20),13),IF($F$1="Guardians",OFFSET(Wolves!$L$2,ROW(F20),13),IF($F$1="Reds",OFFSET(Comets!$L$2,ROW(F20),13),))))))))</f>
        <v>0</v>
      </c>
      <c r="S24" s="76">
        <f ca="1">IF($F$1="Drillers",OFFSET(Drillers!$L$2,ROW(F20),14),IF($F$1="Bulls",OFFSET(Bulls!$L$2,ROW(F20),14),IF($F$1="Phantoms",OFFSET(Phantoms!$L$2,ROW(F20),14),IF($F$1="Gators",OFFSET(Gators!$L$2,ROW(F20),14),IF($F$1="Knights",OFFSET(Knights!$L$2,ROW(F20),14),IF($F$1="Hornets",OFFSET(Hornets!$L$2,ROW(F20),14),IF($F$1="Guardians",OFFSET(Wolves!$L$2,ROW(F20),14,),IF($F$1="Reds",OFFSET(Comets!$L$2,ROW(F20),14)))))))))</f>
        <v>2</v>
      </c>
      <c r="T24" s="76">
        <f ca="1">IF($F$1="Drillers",OFFSET(Drillers!$L$2,ROW(F20),15),IF($F$1="Bulls",OFFSET(Bulls!$L$2,ROW(F20),15),IF($F$1="Phantoms",OFFSET(Phantoms!$L$2,ROW(F20),15),IF($F$1="Gators",OFFSET(Gators!$L$2,ROW(F20),15),IF($F$1="Knights",OFFSET(Knights!$L$2,ROW(F20),15),IF($F$1="Hornets",OFFSET(Hornets!$L$2,ROW(F20),15),IF($F$1="Guardians",OFFSET(Wolves!$L$2,ROW(F20),15),IF($F$1="Reds",OFFSET(Comets!$L$2,ROW(F20),15)))))))))</f>
        <v>0</v>
      </c>
      <c r="U24" s="76">
        <f ca="1">IF($F$1="Drillers",OFFSET(Drillers!$L$2,ROW(F20),16),IF($F$1="Bulls",OFFSET(Bulls!$L$2,ROW(F20),16),IF($F$1="Phantoms",OFFSET(Phantoms!$L$2,ROW(F20),16),IF($F$1="Gators",OFFSET(Gators!$L$2,ROW(F20),16),IF($F$1="Knights",OFFSET(Knights!$L$2,ROW(F20),16),IF($F$1="Hornets",OFFSET(Hornets!$L$2,ROW(F20),16),IF($F$1="Guardians",OFFSET(Wolves!$L$2,ROW(F20),16),IF($F$1="Reds",OFFSET(Comets!$L$2,ROW(F20),16)))))))))</f>
        <v>0</v>
      </c>
      <c r="V24" s="77"/>
      <c r="AD24" s="77">
        <v>2</v>
      </c>
      <c r="AE24" s="43" t="str">
        <f ca="1">IF($AE$1="Drillers",OFFSET(Drillers!$L$2,ROW($AE20),1),IF($AE$1="Bulls",OFFSET(Bulls!$L$2,ROW($AE20),1),IF($AE$1="Phantoms",OFFSET(Phantoms!$L$2,ROW($AE20),1),IF($AE$1="Gators",OFFSET(Gators!$L$2,ROW($AE20),1),IF($AE$1="Knights",OFFSET(Knights!$L$2,ROW($AE20),1),IF($AE$1="Hornets",OFFSET(Hornets!$L$2,ROW($AE20),1),IF($AE$1="Wolves",OFFSET(Wolves!$L$2,ROW($AE20),1),IF(AE$1="Comets",OFFSET(Comets!$L$2,ROW($AE20),1)))))))))</f>
        <v>Robinson</v>
      </c>
      <c r="AF24" s="43" t="str">
        <f ca="1">IF($AE$1="Drillers",OFFSET(Drillers!$L$2,ROW($AF20),2),IF($AE$1="Bulls",OFFSET(Bulls!$L$2,ROW($AF20),2),IF($AE$1="Phantoms",OFFSET(Phantoms!$L$2,ROW($AF20),2),IF($AE$1="Gators",OFFSET(Gators!$L$2,ROW($AF20),2),IF($AE$1="Knights",OFFSET(Knights!$L$2,ROW($AF20),2),IF($AE$1="Hornets",OFFSET(Hornets!$L$2,ROW($AF20),2),IF($AE$1="Wolves",OFFSET(Wolves!$L$2,ROW($AF20),2),IF($AE$1="Comets",OFFSET(Comets!$L$2,ROW($AF20),2)))))))))</f>
        <v>Johnny</v>
      </c>
      <c r="AG24" s="60" t="str">
        <f ca="1">IF($AE$1="Drillers",OFFSET(Drillers!$L$2,ROW($AE20),3),IF($AE$1="Bulls",OFFSET(Bulls!$L$2,ROW($AE20),3),IF($AE$1="Phantoms",OFFSET(Phantoms!$L$2,ROW($AE20),3),IF($AE$1="Gators",OFFSET(Gators!$L$2,ROW($AE20),3),IF($AE$1="Knights",OFFSET(Knights!$L$2,ROW($AE20),3),IF($AE$1="Hornets",OFFSET(Hornets!$L$2,ROW($AE20),3),IF($AE$1="Wolves",OFFSET(Wolves!$L$2,ROW($AE20),3),IF($AE$1="Comets",OFFSET(Comets!$L$2,ROW($AE20),3)))))))))</f>
        <v>L</v>
      </c>
      <c r="AH24" s="60">
        <f ca="1">IF($AE$1="Drillers",OFFSET(Drillers!$L$2,ROW($AE20),4),IF($AE$1="Bulls",OFFSET(Bulls!$L$2,ROW($AE20),4),IF($AE$1="Phantoms",OFFSET(Phantoms!$L$2,ROW($AE20),4),IF($AE$1="Gators",OFFSET(Gators!$L$2,ROW($AE20),4),IF($AE$1="Knights",OFFSET(Knights!$L$2,ROW($AE20),4),IF($AE$1="Hornets",OFFSET(Hornets!$L$2,ROW($AE20),4),IF($AE$1="Wolves",OFFSET(Wolves!$L$2,ROW($AE20),4),IF($AE$1="Comets",OFFSET(Comets!$L$2,ROW($AE20),4)))))))))</f>
        <v>-4</v>
      </c>
      <c r="AI24" s="60">
        <f ca="1">IF($AE$1="Drillers",OFFSET(Drillers!$L$2,ROW($AE20),5),IF($AE$1="Bulls",OFFSET(Bulls!$L$2,ROW($AE20),5),IF($AE$1="Phantoms",OFFSET(Phantoms!$L$2,ROW($AE20),5),IF($AE$1="Gators",OFFSET(Gators!$L$2,ROW($AE20),5),IF($AE$1="Knights",OFFSET(Knights!$L$2,ROW($AE20),5),IF($AE$1="Hornets",OFFSET(Hornets!$L$2,ROW($AE20),5),IF($AE$1="Wolves",OFFSET(Wolves!$L$2,ROW($AE20),5),IF($AE$1="Comets",OFFSET(Comets!$L$2,ROW($AE20),5)))))))))</f>
        <v>-3</v>
      </c>
      <c r="AJ24" s="60">
        <f ca="1">IF($AE$1="Drillers",OFFSET(Drillers!$L$2,ROW($AE20),6),IF($AE$1="Bulls",OFFSET(Bulls!$L$2,ROW($AE20),6),IF($AE$1="Phantoms",OFFSET(Phantoms!$L$2,ROW($AE20),6),IF($AE$1="Gators",OFFSET(Gators!$L$2,ROW($AE20),6),IF($AE$1="Knights",OFFSET(Knights!$L$2,ROW($AE20),6),IF($AE$1="Hornets",OFFSET(Hornets!$L$2,ROW($AE20),6),IF($AE$1="Wolves",OFFSET(Wolves!$L$2,ROW($AE20),6),IF($AE$1="Comets",OFFSET(Comets!$L$2,ROW($AE20),6)))))))))</f>
        <v>5</v>
      </c>
      <c r="AK24" s="76">
        <f ca="1">IF($AE$1="Drillers",OFFSET(Drillers!$L$2,ROW($AE20),7),IF($AE$1="Bulls",OFFSET(Bulls!$L$2,ROW($AE20),7),IF($AE$1="Phantoms",OFFSET(Phantoms!$L$2,ROW($AE20),7),IF($AE$1="Gators",OFFSET(Gators!$L$2,ROW($AE20),7),IF($AE$1="Knights",OFFSET(Knights!$L$2,ROW($AE20),7),IF($AE$1="Hornets",OFFSET(Hornets!$L$2,ROW($AE20),7),IF($AE$1="Wolves",OFFSET(Wolves!$L$2,ROW($AE20),7),IF($AE$1="Comets",OFFSET(Comets!$L$2,ROW($AE20),7)))))))))</f>
        <v>0</v>
      </c>
      <c r="AL24" s="76">
        <f ca="1">IF($AE$1="Drillers",OFFSET(Drillers!$L$2,ROW($AE20),8),IF($AE$1="Bulls",OFFSET(Bulls!$L$2,ROW($AE20),8),IF($AE$1="Phantoms",OFFSET(Phantoms!$L$2,ROW($AE20),8),IF($AE$1="Gators",OFFSET(Gators!$L$2,ROW($AE20),8),IF($AE$1="Knights",OFFSET(Knights!$L$2,ROW($AE20),8),IF($AE$1="Hornets",OFFSET(Hornets!$L$2,ROW($AE20),8),IF($AE$1="Wolves",OFFSET(Wolves!$L$2,ROW($AE20),8),IF($AE$1="Comets",OFFSET(Comets!$L$2,ROW($AE20),8)))))))))</f>
        <v>0</v>
      </c>
      <c r="AM24" s="76">
        <f ca="1">IF($AE$1="Drillers",OFFSET(Drillers!$L$2,ROW($AE20),9),IF($AE$1="Bulls",OFFSET(Bulls!$L$2,ROW($AE20),9),IF($AE$1="Phantoms",OFFSET(Phantoms!$L$2,ROW($AE20),9),IF($AE$1="Gators",OFFSET(Gators!$L$2,ROW($AE20),9),IF($AE$1="Knights",OFFSET(Knights!$L$2,ROW($AE20),9),IF($AE$1="Hornets",OFFSET(Hornets!$L$2,ROW($AE20),9),IF($AE$1="Wolves",OFFSET(Wolves!$L$2,ROW($AE20),9),IF($AE$1="Comets",OFFSET(Comets!$L$2,ROW($AE20),9)))))))))</f>
        <v>0</v>
      </c>
      <c r="AN24" s="76">
        <f ca="1">IF($AE$1="Drillers",OFFSET(Drillers!$L$2,ROW($AE20),10),IF($AE$1="Bulls",OFFSET(Bulls!$L$2,ROW($AE20),10),IF($AE$1="Phantoms",OFFSET(Phantoms!$L$2,ROW($AE20),10),IF($AE$1="Gators",OFFSET(Gators!$L$2,ROW($AE20),10),IF($AE$1="Knights",OFFSET(Knights!$L$2,ROW($AE20),10),IF($AE$1="Hornets",OFFSET(Hornets!$L$2,ROW($AE20),10),IF($AE$1="Wolves",OFFSET(Wolves!$L$2,ROW($AE20),10),IF($AE$1="Comets",OFFSET(Comets!$L$2,ROW($AE20),10)))))))))</f>
        <v>0</v>
      </c>
      <c r="AO24" s="76">
        <f ca="1">IF($AE$1="Drillers",OFFSET(Drillers!$L$2,ROW($AE20),11),IF($AE$1="Bulls",OFFSET(Bulls!$L$2,ROW($AE20),11),IF($AE$1="Phantoms",OFFSET(Phantoms!$L$2,ROW($AE20),11),IF($AE$1="Gators",OFFSET(Gators!$L$2,ROW($AE20),11),IF($AE$1="Knights",OFFSET(Knights!$L$2,ROW($AE20),11),IF($AE$1="Hornets",OFFSET(Hornets!$L$2,ROW($AE20),11),IF($AE$1="Wolves",OFFSET(Wolves!$L$2,ROW($AE20),11),IF($AE$1="Comets",OFFSET(Comets!$L$2,ROW($AE20),11)))))))))</f>
        <v>0</v>
      </c>
      <c r="AP24" s="76">
        <f ca="1">IF($AE$1="Drillers",OFFSET(Drillers!$L$2,ROW($AE20),12),IF($AE$1="Bulls",OFFSET(Bulls!$L$2,ROW($AE20),12),IF($AE$1="Phantoms",OFFSET(Phantoms!$L$2,ROW($AE20),12),IF($AE$1="Gators",OFFSET(Gators!$L$2,ROW($AE20),12),IF($AE$1="Knights",OFFSET(Knights!$L$2,ROW($AE20),12),IF($AE$1="Hornets",OFFSET(Hornets!$L$2,ROW($AE20),12),IF($AE$1="Wolves",OFFSET(Wolves!$L$2,ROW($AE20),12),IF($AE$1="Comets",OFFSET(Comets!$L$2,ROW($AE20),12)))))))))</f>
        <v>0</v>
      </c>
      <c r="AQ24" s="76">
        <f ca="1">IF($AE$1="Drillers",OFFSET(Drillers!$L$2,ROW($AE20),13),IF($AE$1="Bulls",OFFSET(Bulls!$L$2,ROW($AE20),13),IF($AE$1="Phantoms",OFFSET(Phantoms!$L$2,ROW($AE20),13),IF($AE$1="Gators",OFFSET(Gators!$L$2,ROW($AE20),13),IF($AE$1="Knights",OFFSET(Knights!$L$2,ROW($AE20),13),IF($AE$1="Hornets",OFFSET(Hornets!$L$2,ROW($AE20),13),IF($AE$1="Wolves",OFFSET(Wolves!$L$2,ROW($AE20),13),IF($AE$1="Comets",OFFSET(Comets!$L$2,ROW($AE20),13)))))))))</f>
        <v>0</v>
      </c>
      <c r="AR24" s="76">
        <f ca="1">IF($AE$1="Drillers",OFFSET(Drillers!$L$2,ROW($AE20),14),IF($AE$1="Bulls",OFFSET(Bulls!$L$2,ROW($AE20),14),IF($AE$1="Phantoms",OFFSET(Phantoms!$L$2,ROW($AE20),14),IF($AE$1="Gators",OFFSET(Gators!$L$2,ROW($AE20),14),IF($AE$1="Knights",OFFSET(Knights!$L$2,ROW($AE20),14),IF($AE$1="Hornets",OFFSET(Hornets!$L$2,ROW($AE20),14),IF($AE$1="Wolves",OFFSET(Wolves!$L$2,ROW($AE20),14),IF($AE$1="Comets",OFFSET(Comets!$L$2,ROW($AE20),14)))))))))</f>
        <v>2</v>
      </c>
      <c r="AS24" s="76">
        <f ca="1">IF(AE$1="Drillers",OFFSET(Drillers!$L$2,ROW(AE20),15),IF(AE$1="Bulls",OFFSET(Bulls!$L$2,ROW(AE20),15),IF(AE$1="Phantoms",OFFSET(Phantoms!$L$2,ROW(AE20),15),IF(AE$1="Gators",OFFSET(Gators!$L$2,ROW(AE20),15),IF(AE$1="Knights",OFFSET(Knights!$L$2,ROW(AE20),15),IF(AE$1="Hornets",OFFSET(Hornets!$L$2,ROW(AE20),15),IF(AE$1="Wolves",OFFSET(Wolves!$L$2,ROW(AE20),15),IF(AE$1="Comets",OFFSET(Comets!$L$2,ROW(AE20),15)))))))))</f>
        <v>0</v>
      </c>
      <c r="AT24" s="76">
        <f ca="1">IF($AE$1="Drillers",OFFSET(Drillers!$L$2,ROW(AE20),16),IF($AE$1="Bulls",OFFSET(Bulls!$L$2,ROW(AE20),16),IF($AE$1="Phantoms",OFFSET(Phantoms!$L$2,ROW(AE20),16),IF($AE$1="Gators",OFFSET(Gators!$L$2,ROW(AE20),16),IF($AE$1="Knights",OFFSET(Knights!$L$2,ROW(AE20),16),IF($AE$1="Hornets",OFFSET(Hornets!$L$2,ROW(AE20),16),IF($AE$1="Wolves",OFFSET(Wolves!$L$2,ROW(AE20),16),IF($AE$1="Comets",OFFSET(Comets!$L$2,ROW(AE20),16)))))))))</f>
        <v>0</v>
      </c>
      <c r="BD24" s="63"/>
      <c r="BE24" s="63"/>
      <c r="BG24" s="63"/>
      <c r="BH24" s="63"/>
    </row>
    <row r="25" spans="5:60" x14ac:dyDescent="0.35">
      <c r="E25" s="77">
        <v>3</v>
      </c>
      <c r="F25" s="85" t="str">
        <f ca="1">IF($F$1="Drillers",OFFSET(Drillers!$L$2,ROW($F21),1),IF($F$1="Bulls",OFFSET(Bulls!$L$2,ROW($F21),1),IF($F$1="Phantoms",OFFSET(Phantoms!$L$2,ROW($F21),1),IF($F$1="Gators",OFFSET(Gators!$L$2,ROW($F21),1),IF($F$1="Knights",OFFSET(Knights!$L$2,ROW($F21),1),IF($F$1="Hornets",OFFSET(Hornets!$L$2,ROW($F21),1),IF($F$1="Reds",OFFSET(Comets!$L$2,ROW($F21),1),IF($F$1="Guardians",OFFSET(Wolves!$L$2,ROW($F21),1)))))))))</f>
        <v>Hoover</v>
      </c>
      <c r="G25" s="85" t="str">
        <f ca="1">IF($F$1="Drillers",OFFSET(Drillers!$L$2,ROW($F21),2),IF($F$1="Bulls",OFFSET(Bulls!$L$2,ROW($F21),2),IF($F$1="Phantoms",OFFSET(Phantoms!$L$2,ROW($F21),2),IF($F$1="Gators",OFFSET(Gators!$L$2,ROW($F21),2),IF($F$1="Knights",OFFSET(Knights!$L$2,ROW($F21),2),IF($F$1="Hornets",OFFSET(Hornets!$L$2,ROW($F21),2),IF($F$1="Reds",OFFSET(Comets!$L$2,ROW($F21),2),IF($F$1="Guardians",OFFSET(Wolves!$L$2,ROW($F21),2)))))))))</f>
        <v>Stanley</v>
      </c>
      <c r="H25" s="76" t="str">
        <f ca="1">IF($F$1="Drillers",OFFSET(Drillers!$L$2,ROW($F21),3),IF($F$1="Bulls",OFFSET(Bulls!$L$2,ROW($F21),3),IF($F$1="Phantoms",OFFSET(Phantoms!$L$2,ROW($F21),3),IF($F$1="Gators",OFFSET(Gators!$L$2,ROW($F21),3),IF($F$1="Knights",OFFSET(Knights!$L$2,ROW($F21),3),IF($F$1="Hornets",OFFSET(Hornets!$L$2,ROW($F21),3),IF($F$1="Guardians",OFFSET(Wolves!$L$2,ROW($F21),3),IF($F$1="Reds",OFFSET(Comets!$L$2,ROW($F21),3)))))))))</f>
        <v>L</v>
      </c>
      <c r="I25" s="76">
        <f ca="1">IF($F$1="Drillers",OFFSET(Drillers!$L$2,ROW($F21),4),IF($F$1="Bulls",OFFSET(Bulls!$L$2,ROW($F21),4),IF($F$1="Phantoms",OFFSET(Phantoms!$L$2,ROW($F21),4),IF($F$1="Gators",OFFSET(Gators!$L$2,ROW($F21),4),IF($F$1="Knights",OFFSET(Knights!$L$2,ROW($F21),4),IF($F$1="Hornets",OFFSET(Hornets!$L$2,ROW($F21),4),IF($F$1="Guardians",OFFSET(Wolves!$L$2,ROW($F21),4),IF($F$1="Reds",OFFSET(Comets!$L$2,ROW($F21),4)))))))))</f>
        <v>-3</v>
      </c>
      <c r="J25" s="76">
        <f ca="1">IF($F$1="Drillers",OFFSET(Drillers!$L$2,ROW($F21),5),IF($F$1="Bulls",OFFSET(Bulls!$L$2,ROW($F21),5),IF($F$1="Phantoms",OFFSET(Phantoms!$L$2,ROW($F21),5),IF($F$1="Gators",OFFSET(Gators!$L$2,ROW($F21),5),IF($F$1="Knights",OFFSET(Knights!$L$2,ROW($F21),5),IF($F$1="Hornets",OFFSET(Hornets!$L$2,ROW($F21),5),IF($F$1="Guardians",OFFSET(Wolves!$L$2,ROW($F21),5),IF($F$1="Reds",OFFSET(Comets!$L$2,ROW($F21),5)))))))))</f>
        <v>-4</v>
      </c>
      <c r="K25" s="76" t="str">
        <f ca="1">IF($F$1="Drillers",OFFSET(Drillers!$L$2,ROW($F21),6),IF($F$1="Bulls",OFFSET(Bulls!$L$2,ROW($F21),6),IF($F$1="Phantoms",OFFSET(Phantoms!$L$2,ROW($F21),6),IF($F$1="Gators",OFFSET(Gators!$L$2,ROW($F21),6),IF($F$1="Knights",OFFSET(Knights!$L$2,ROW($F21),6),IF($F$1="Hornets",OFFSET(Hornets!$L$2,ROW($F21),6),IF($F$1="Guardians",OFFSET(Wolves!$L$2,ROW($F21),6),IF($F$1="Reds",OFFSET(Comets!$L$2,ROW($F21),6)))))))))</f>
        <v>4</v>
      </c>
      <c r="L25" s="76">
        <f ca="1">IF($F$1="Drillers",OFFSET(Drillers!$L$2,ROW(F21),7),IF($F$1="Bulls",OFFSET(Bulls!$L$2,ROW(F21),7),IF($F$1="Phantoms",OFFSET(Phantoms!$L$2,ROW(F21),7),IF($F$1="Gators",OFFSET(Gators!$L$2,ROW(F21),7),IF($F$1="Knights",OFFSET(Knights!$L$2,ROW(F21),7),IF($F$1="Hornets",OFFSET(Hornets!$L$2,ROW(F21),7),IF($F$1="Guardians",OFFSET(Wolves!$L$2,ROW(F21),7),IF($F$1="Reds",OFFSET(Comets!$L$2,ROW(F21),7),))))))))</f>
        <v>0</v>
      </c>
      <c r="M25" s="76">
        <f ca="1">IF($F$1="Drillers",OFFSET(Drillers!$L$2,ROW(F21),8),IF($F$1="Bulls",OFFSET(Bulls!$L$2,ROW(F21),8),IF($F$1="Phantoms",OFFSET(Phantoms!$L$2,ROW(F21),8),IF($F$1="Gators",OFFSET(Gators!$L$2,ROW(F21),8),IF($F$1="Knights",OFFSET(Knights!$L$2,ROW(F21),8),IF($F$1="Hornets",OFFSET(Hornets!$L$2,ROW(F21),8),IF($F$1="Guardians",OFFSET(Wolves!$L$2,ROW(F21),8),IF($F$1="Reds",OFFSET(Comets!$L$2,ROW(F21),8)))))))))</f>
        <v>0</v>
      </c>
      <c r="N25" s="76">
        <f ca="1">IF($F$1="Drillers",OFFSET(Drillers!$L$2,ROW($F21),9),IF($F$1="Bulls",OFFSET(Bulls!$L$2,ROW($F21),9),IF($F$1="Phantoms",OFFSET(Phantoms!$L$2,ROW($F21),9),IF($F$1="Gators",OFFSET(Gators!$L$2,ROW($F21),9),IF($F$1="Knights",OFFSET(Knights!$L$2,ROW($F21),9),IF($F$1="Hornets",OFFSET(Hornets!$L$2,ROW(F21),9),IF($F$1="Guardians",OFFSET(Wolves!$L$2,ROW($F21),9),IF($F$1="Reds",OFFSET(Comets!$L$2,ROW($F21),9)))))))))</f>
        <v>0</v>
      </c>
      <c r="O25" s="76">
        <f ca="1">IF($F$1="Drillers",OFFSET(Drillers!$L$2,ROW(F21),10),IF($F$1="Bulls",OFFSET(Bulls!$L$2,ROW(F21),10),IF($F$1="Phantoms",OFFSET(Phantoms!$L$2,ROW(F21),10),IF($F$1="Gators",OFFSET(Gators!$L$2,ROW(F21),10),IF($F$1="Knights",OFFSET(Knights!$L$2,ROW(F21),10),IF($F$1="Hornets",OFFSET(Hornets!$L$2,ROW(F21),10),IF($F$1="Guardians",OFFSET(Wolves!$L$2,ROW(F21),10),IF($F$1="Reds",OFFSET(Comets!$L$2,ROW(F21),10)))))))))</f>
        <v>0</v>
      </c>
      <c r="P25" s="76">
        <f ca="1">IF($F$1="Drillers",OFFSET(Drillers!$L$2,ROW(F21),11),IF($F$1="Bulls",OFFSET(Bulls!$L$2,ROW(F21),11),IF($F$1="Phantoms",OFFSET(Phantoms!$L$2,ROW(F21),11),IF($F$1="Gators",OFFSET(Gators!$L$2,ROW(F21),11),IF($F$1="Knights",OFFSET(Knights!$L$2,ROW(F21),11),IF($F$1="Hornets",OFFSET(Hornets!$L$2,ROW(F21),11),IF($F$1="Guardians",OFFSET(Wolves!$L$2,ROW(F21),11),IF($F$1="Drillers",OFFSET(Drillers!$L$2,ROW(F21),11),IF($F$1="Reds",OFFSET(Comets!$L$2,ROW(F21),11))))))))))</f>
        <v>0</v>
      </c>
      <c r="Q25" s="76">
        <f ca="1">IF($F$1="Drillers",OFFSET(Drillers!$L$2,ROW(F21),12),IF($F$1="Bulls",OFFSET(Bulls!$L$2,ROW(F21),12),IF($F$1="Phantoms",OFFSET(Phantoms!$L$2,ROW(F21),12),IF($F$1="Gators",OFFSET(Gators!$L$2,ROW(F21),12),IF($F$1="Knights",OFFSET(Knights!$L$2,ROW(F21),12),IF($F$1="Hornets",OFFSET(Hornets!$L$2,ROW(F21),12),IF($F$1="Guardians",OFFSET(Wolves!$L$2,ROW(F21),12),IF($F$1="Reds",OFFSET(Comets!$L$2,ROW(F21),12),))))))))</f>
        <v>0</v>
      </c>
      <c r="R25" s="76">
        <f ca="1">IF($F$1="Drillers",OFFSET(Drillers!$L$2,ROW(F21),13),IF($F$1="Bulls",OFFSET(Bulls!$L$2,ROW(F21),13),IF($F$1="Phantoms",OFFSET(Phantoms!$L$2,ROW(F21),13),IF($F$1="Gators",OFFSET(Gators!$L$2,ROW(F21),13),IF($F$1="Knights",OFFSET(Knights!$L$2,ROW(F21),13),IF($F$1="Hornets",OFFSET(Hornets!$L$2,ROW(F21),13),IF($F$1="Guardians",OFFSET(Wolves!$L$2,ROW(F21),13),IF($F$1="Reds",OFFSET(Comets!$L$2,ROW(F21),13),))))))))</f>
        <v>0</v>
      </c>
      <c r="S25" s="76">
        <f ca="1">IF($F$1="Drillers",OFFSET(Drillers!$L$2,ROW(F21),14),IF($F$1="Bulls",OFFSET(Bulls!$L$2,ROW(F21),14),IF($F$1="Phantoms",OFFSET(Phantoms!$L$2,ROW(F21),14),IF($F$1="Gators",OFFSET(Gators!$L$2,ROW(F21),14),IF($F$1="Knights",OFFSET(Knights!$L$2,ROW(F21),14),IF($F$1="Hornets",OFFSET(Hornets!$L$2,ROW(F21),14),IF($F$1="Guardians",OFFSET(Wolves!$L$2,ROW(F21),14,),IF($F$1="Reds",OFFSET(Comets!$L$2,ROW(F21),14)))))))))</f>
        <v>3</v>
      </c>
      <c r="T25" s="76">
        <f ca="1">IF($F$1="Drillers",OFFSET(Drillers!$L$2,ROW(F21),15),IF($F$1="Bulls",OFFSET(Bulls!$L$2,ROW(F21),15),IF($F$1="Phantoms",OFFSET(Phantoms!$L$2,ROW(F21),15),IF($F$1="Gators",OFFSET(Gators!$L$2,ROW(F21),15),IF($F$1="Knights",OFFSET(Knights!$L$2,ROW(F21),15),IF($F$1="Hornets",OFFSET(Hornets!$L$2,ROW(F21),15),IF($F$1="Guardians",OFFSET(Wolves!$L$2,ROW(F21),15),IF($F$1="Reds",OFFSET(Comets!$L$2,ROW(F21),15)))))))))</f>
        <v>0</v>
      </c>
      <c r="U25" s="76">
        <f ca="1">IF($F$1="Drillers",OFFSET(Drillers!$L$2,ROW(F21),16),IF($F$1="Bulls",OFFSET(Bulls!$L$2,ROW(F21),16),IF($F$1="Phantoms",OFFSET(Phantoms!$L$2,ROW(F21),16),IF($F$1="Gators",OFFSET(Gators!$L$2,ROW(F21),16),IF($F$1="Knights",OFFSET(Knights!$L$2,ROW(F21),16),IF($F$1="Hornets",OFFSET(Hornets!$L$2,ROW(F21),16),IF($F$1="Guardians",OFFSET(Wolves!$L$2,ROW(F21),16),IF($F$1="Reds",OFFSET(Comets!$L$2,ROW(F21),16)))))))))</f>
        <v>0</v>
      </c>
      <c r="V25" s="77"/>
      <c r="AD25" s="77">
        <v>3</v>
      </c>
      <c r="AE25" s="43" t="str">
        <f ca="1">IF($AE$1="Drillers",OFFSET(Drillers!$L$2,ROW($AE21),1),IF($AE$1="Bulls",OFFSET(Bulls!$L$2,ROW($AE21),1),IF($AE$1="Phantoms",OFFSET(Phantoms!$L$2,ROW($AE21),1),IF($AE$1="Gators",OFFSET(Gators!$L$2,ROW($AE21),1),IF($AE$1="Knights",OFFSET(Knights!$L$2,ROW($AE21),1),IF($AE$1="Hornets",OFFSET(Hornets!$L$2,ROW($AE21),1),IF($AE$1="Wolves",OFFSET(Wolves!$L$2,ROW($AE21),1),IF(AE$1="Comets",OFFSET(Comets!$L$2,ROW($AE21),1)))))))))</f>
        <v>Bradford</v>
      </c>
      <c r="AF25" s="43" t="str">
        <f ca="1">IF($AE$1="Drillers",OFFSET(Drillers!$L$2,ROW($AF21),2),IF($AE$1="Bulls",OFFSET(Bulls!$L$2,ROW($AF21),2),IF($AE$1="Phantoms",OFFSET(Phantoms!$L$2,ROW($AF21),2),IF($AE$1="Gators",OFFSET(Gators!$L$2,ROW($AF21),2),IF($AE$1="Knights",OFFSET(Knights!$L$2,ROW($AF21),2),IF($AE$1="Hornets",OFFSET(Hornets!$L$2,ROW($AF21),2),IF($AE$1="Wolves",OFFSET(Wolves!$L$2,ROW($AF21),2),IF($AE$1="Comets",OFFSET(Comets!$L$2,ROW($AF21),2)))))))))</f>
        <v>Robert</v>
      </c>
      <c r="AG25" s="60" t="str">
        <f ca="1">IF($AE$1="Drillers",OFFSET(Drillers!$L$2,ROW($AE21),3),IF($AE$1="Bulls",OFFSET(Bulls!$L$2,ROW($AE21),3),IF($AE$1="Phantoms",OFFSET(Phantoms!$L$2,ROW($AE21),3),IF($AE$1="Gators",OFFSET(Gators!$L$2,ROW($AE21),3),IF($AE$1="Knights",OFFSET(Knights!$L$2,ROW($AE21),3),IF($AE$1="Hornets",OFFSET(Hornets!$L$2,ROW($AE21),3),IF($AE$1="Wolves",OFFSET(Wolves!$L$2,ROW($AE21),3),IF($AE$1="Comets",OFFSET(Comets!$L$2,ROW($AE21),3)))))))))</f>
        <v>L</v>
      </c>
      <c r="AH25" s="60">
        <f ca="1">IF($AE$1="Drillers",OFFSET(Drillers!$L$2,ROW($AE21),4),IF($AE$1="Bulls",OFFSET(Bulls!$L$2,ROW($AE21),4),IF($AE$1="Phantoms",OFFSET(Phantoms!$L$2,ROW($AE21),4),IF($AE$1="Gators",OFFSET(Gators!$L$2,ROW($AE21),4),IF($AE$1="Knights",OFFSET(Knights!$L$2,ROW($AE21),4),IF($AE$1="Hornets",OFFSET(Hornets!$L$2,ROW($AE21),4),IF($AE$1="Wolves",OFFSET(Wolves!$L$2,ROW($AE21),4),IF($AE$1="Comets",OFFSET(Comets!$L$2,ROW($AE21),4)))))))))</f>
        <v>-5</v>
      </c>
      <c r="AI25" s="60">
        <f ca="1">IF($AE$1="Drillers",OFFSET(Drillers!$L$2,ROW($AE21),5),IF($AE$1="Bulls",OFFSET(Bulls!$L$2,ROW($AE21),5),IF($AE$1="Phantoms",OFFSET(Phantoms!$L$2,ROW($AE21),5),IF($AE$1="Gators",OFFSET(Gators!$L$2,ROW($AE21),5),IF($AE$1="Knights",OFFSET(Knights!$L$2,ROW($AE21),5),IF($AE$1="Hornets",OFFSET(Hornets!$L$2,ROW($AE21),5),IF($AE$1="Wolves",OFFSET(Wolves!$L$2,ROW($AE21),5),IF($AE$1="Comets",OFFSET(Comets!$L$2,ROW($AE21),5)))))))))</f>
        <v>-3</v>
      </c>
      <c r="AJ25" s="60">
        <f ca="1">IF($AE$1="Drillers",OFFSET(Drillers!$L$2,ROW($AE21),6),IF($AE$1="Bulls",OFFSET(Bulls!$L$2,ROW($AE21),6),IF($AE$1="Phantoms",OFFSET(Phantoms!$L$2,ROW($AE21),6),IF($AE$1="Gators",OFFSET(Gators!$L$2,ROW($AE21),6),IF($AE$1="Knights",OFFSET(Knights!$L$2,ROW($AE21),6),IF($AE$1="Hornets",OFFSET(Hornets!$L$2,ROW($AE21),6),IF($AE$1="Wolves",OFFSET(Wolves!$L$2,ROW($AE21),6),IF($AE$1="Comets",OFFSET(Comets!$L$2,ROW($AE21),6)))))))))</f>
        <v>5</v>
      </c>
      <c r="AK25" s="76">
        <f ca="1">IF($AE$1="Drillers",OFFSET(Drillers!$L$2,ROW($AE21),7),IF($AE$1="Bulls",OFFSET(Bulls!$L$2,ROW($AE21),7),IF($AE$1="Phantoms",OFFSET(Phantoms!$L$2,ROW($AE21),7),IF($AE$1="Gators",OFFSET(Gators!$L$2,ROW($AE21),7),IF($AE$1="Knights",OFFSET(Knights!$L$2,ROW($AE21),7),IF($AE$1="Hornets",OFFSET(Hornets!$L$2,ROW($AE21),7),IF($AE$1="Wolves",OFFSET(Wolves!$L$2,ROW($AE21),7),IF($AE$1="Comets",OFFSET(Comets!$L$2,ROW($AE21),7)))))))))</f>
        <v>0</v>
      </c>
      <c r="AL25" s="76">
        <f ca="1">IF($AE$1="Drillers",OFFSET(Drillers!$L$2,ROW($AE21),8),IF($AE$1="Bulls",OFFSET(Bulls!$L$2,ROW($AE21),8),IF($AE$1="Phantoms",OFFSET(Phantoms!$L$2,ROW($AE21),8),IF($AE$1="Gators",OFFSET(Gators!$L$2,ROW($AE21),8),IF($AE$1="Knights",OFFSET(Knights!$L$2,ROW($AE21),8),IF($AE$1="Hornets",OFFSET(Hornets!$L$2,ROW($AE21),8),IF($AE$1="Wolves",OFFSET(Wolves!$L$2,ROW($AE21),8),IF($AE$1="Comets",OFFSET(Comets!$L$2,ROW($AE21),8)))))))))</f>
        <v>0</v>
      </c>
      <c r="AM25" s="76">
        <f ca="1">IF($AE$1="Drillers",OFFSET(Drillers!$L$2,ROW($AE21),9),IF($AE$1="Bulls",OFFSET(Bulls!$L$2,ROW($AE21),9),IF($AE$1="Phantoms",OFFSET(Phantoms!$L$2,ROW($AE21),9),IF($AE$1="Gators",OFFSET(Gators!$L$2,ROW($AE21),9),IF($AE$1="Knights",OFFSET(Knights!$L$2,ROW($AE21),9),IF($AE$1="Hornets",OFFSET(Hornets!$L$2,ROW($AE21),9),IF($AE$1="Wolves",OFFSET(Wolves!$L$2,ROW($AE21),9),IF($AE$1="Comets",OFFSET(Comets!$L$2,ROW($AE21),9)))))))))</f>
        <v>0</v>
      </c>
      <c r="AN25" s="76">
        <f ca="1">IF($AE$1="Drillers",OFFSET(Drillers!$L$2,ROW($AE21),10),IF($AE$1="Bulls",OFFSET(Bulls!$L$2,ROW($AE21),10),IF($AE$1="Phantoms",OFFSET(Phantoms!$L$2,ROW($AE21),10),IF($AE$1="Gators",OFFSET(Gators!$L$2,ROW($AE21),10),IF($AE$1="Knights",OFFSET(Knights!$L$2,ROW($AE21),10),IF($AE$1="Hornets",OFFSET(Hornets!$L$2,ROW($AE21),10),IF($AE$1="Wolves",OFFSET(Wolves!$L$2,ROW($AE21),10),IF($AE$1="Comets",OFFSET(Comets!$L$2,ROW($AE21),10)))))))))</f>
        <v>0</v>
      </c>
      <c r="AO25" s="76">
        <f ca="1">IF($AE$1="Drillers",OFFSET(Drillers!$L$2,ROW($AE21),11),IF($AE$1="Bulls",OFFSET(Bulls!$L$2,ROW($AE21),11),IF($AE$1="Phantoms",OFFSET(Phantoms!$L$2,ROW($AE21),11),IF($AE$1="Gators",OFFSET(Gators!$L$2,ROW($AE21),11),IF($AE$1="Knights",OFFSET(Knights!$L$2,ROW($AE21),11),IF($AE$1="Hornets",OFFSET(Hornets!$L$2,ROW($AE21),11),IF($AE$1="Wolves",OFFSET(Wolves!$L$2,ROW($AE21),11),IF($AE$1="Comets",OFFSET(Comets!$L$2,ROW($AE21),11)))))))))</f>
        <v>0</v>
      </c>
      <c r="AP25" s="76">
        <f ca="1">IF($AE$1="Drillers",OFFSET(Drillers!$L$2,ROW($AE21),12),IF($AE$1="Bulls",OFFSET(Bulls!$L$2,ROW($AE21),12),IF($AE$1="Phantoms",OFFSET(Phantoms!$L$2,ROW($AE21),12),IF($AE$1="Gators",OFFSET(Gators!$L$2,ROW($AE21),12),IF($AE$1="Knights",OFFSET(Knights!$L$2,ROW($AE21),12),IF($AE$1="Hornets",OFFSET(Hornets!$L$2,ROW($AE21),12),IF($AE$1="Wolves",OFFSET(Wolves!$L$2,ROW($AE21),12),IF($AE$1="Comets",OFFSET(Comets!$L$2,ROW($AE21),12)))))))))</f>
        <v>0</v>
      </c>
      <c r="AQ25" s="76" t="str">
        <f ca="1">IF($AE$1="Drillers",OFFSET(Drillers!$L$2,ROW($AE21),13),IF($AE$1="Bulls",OFFSET(Bulls!$L$2,ROW($AE21),13),IF($AE$1="Phantoms",OFFSET(Phantoms!$L$2,ROW($AE21),13),IF($AE$1="Gators",OFFSET(Gators!$L$2,ROW($AE21),13),IF($AE$1="Knights",OFFSET(Knights!$L$2,ROW($AE21),13),IF($AE$1="Hornets",OFFSET(Hornets!$L$2,ROW($AE21),13),IF($AE$1="Wolves",OFFSET(Wolves!$L$2,ROW($AE21),13),IF($AE$1="Comets",OFFSET(Comets!$L$2,ROW($AE21),13)))))))))</f>
        <v xml:space="preserve"> </v>
      </c>
      <c r="AR25" s="76">
        <f ca="1">IF($AE$1="Drillers",OFFSET(Drillers!$L$2,ROW($AE21),14),IF($AE$1="Bulls",OFFSET(Bulls!$L$2,ROW($AE21),14),IF($AE$1="Phantoms",OFFSET(Phantoms!$L$2,ROW($AE21),14),IF($AE$1="Gators",OFFSET(Gators!$L$2,ROW($AE21),14),IF($AE$1="Knights",OFFSET(Knights!$L$2,ROW($AE21),14),IF($AE$1="Hornets",OFFSET(Hornets!$L$2,ROW($AE21),14),IF($AE$1="Wolves",OFFSET(Wolves!$L$2,ROW($AE21),14),IF($AE$1="Comets",OFFSET(Comets!$L$2,ROW($AE21),14)))))))))</f>
        <v>3</v>
      </c>
      <c r="AS25" s="76">
        <f ca="1">IF(AE$1="Drillers",OFFSET(Drillers!$L$2,ROW(AE21),15),IF(AE$1="Bulls",OFFSET(Bulls!$L$2,ROW(AE21),15),IF(AE$1="Phantoms",OFFSET(Phantoms!$L$2,ROW(AE21),15),IF(AE$1="Gators",OFFSET(Gators!$L$2,ROW(AE21),15),IF(AE$1="Knights",OFFSET(Knights!$L$2,ROW(AE21),15),IF(AE$1="Hornets",OFFSET(Hornets!$L$2,ROW(AE21),15),IF(AE$1="Wolves",OFFSET(Wolves!$L$2,ROW(AE21),15),IF(AE$1="Comets",OFFSET(Comets!$L$2,ROW(AE21),15)))))))))</f>
        <v>0</v>
      </c>
      <c r="AT25" s="76">
        <f ca="1">IF($AE$1="Drillers",OFFSET(Drillers!$L$2,ROW(AE21),16),IF($AE$1="Bulls",OFFSET(Bulls!$L$2,ROW(AE21),16),IF($AE$1="Phantoms",OFFSET(Phantoms!$L$2,ROW(AE21),16),IF($AE$1="Gators",OFFSET(Gators!$L$2,ROW(AE21),16),IF($AE$1="Knights",OFFSET(Knights!$L$2,ROW(AE21),16),IF($AE$1="Hornets",OFFSET(Hornets!$L$2,ROW(AE21),16),IF($AE$1="Wolves",OFFSET(Wolves!$L$2,ROW(AE21),16),IF($AE$1="Comets",OFFSET(Comets!$L$2,ROW(AE21),16)))))))))</f>
        <v>0</v>
      </c>
      <c r="BD25" s="63"/>
      <c r="BE25" s="63"/>
      <c r="BG25" s="63"/>
      <c r="BH25" s="63"/>
    </row>
    <row r="26" spans="5:60" x14ac:dyDescent="0.35">
      <c r="E26" s="77">
        <v>4</v>
      </c>
      <c r="F26" s="85" t="str">
        <f ca="1">IF($F$1="Drillers",OFFSET(Drillers!$L$2,ROW($F22),1),IF($F$1="Bulls",OFFSET(Bulls!$L$2,ROW($F22),1),IF($F$1="Phantoms",OFFSET(Phantoms!$L$2,ROW($F22),1),IF($F$1="Gators",OFFSET(Gators!$L$2,ROW($F22),1),IF($F$1="Knights",OFFSET(Knights!$L$2,ROW($F22),1),IF($F$1="Hornets",OFFSET(Hornets!$L$2,ROW($F22),1),IF($F$1="Reds",OFFSET(Comets!$L$2,ROW($F22),1),IF($F$1="Guardians",OFFSET(Wolves!$L$2,ROW($F22),1)))))))))</f>
        <v>Rivas</v>
      </c>
      <c r="G26" s="85" t="str">
        <f ca="1">IF($F$1="Drillers",OFFSET(Drillers!$L$2,ROW($F22),2),IF($F$1="Bulls",OFFSET(Bulls!$L$2,ROW($F22),2),IF($F$1="Phantoms",OFFSET(Phantoms!$L$2,ROW($F22),2),IF($F$1="Gators",OFFSET(Gators!$L$2,ROW($F22),2),IF($F$1="Knights",OFFSET(Knights!$L$2,ROW($F22),2),IF($F$1="Hornets",OFFSET(Hornets!$L$2,ROW($F22),2),IF($F$1="Reds",OFFSET(Comets!$L$2,ROW($F22),2),IF($F$1="Guardians",OFFSET(Wolves!$L$2,ROW($F22),2)))))))))</f>
        <v>Antonio</v>
      </c>
      <c r="H26" s="76" t="str">
        <f ca="1">IF($F$1="Drillers",OFFSET(Drillers!$L$2,ROW($F22),3),IF($F$1="Bulls",OFFSET(Bulls!$L$2,ROW($F22),3),IF($F$1="Phantoms",OFFSET(Phantoms!$L$2,ROW($F22),3),IF($F$1="Gators",OFFSET(Gators!$L$2,ROW($F22),3),IF($F$1="Knights",OFFSET(Knights!$L$2,ROW($F22),3),IF($F$1="Hornets",OFFSET(Hornets!$L$2,ROW($F22),3),IF($F$1="Guardians",OFFSET(Wolves!$L$2,ROW($F22),3),IF($F$1="Reds",OFFSET(Comets!$L$2,ROW($F22),3)))))))))</f>
        <v>R</v>
      </c>
      <c r="I26" s="76">
        <f ca="1">IF($F$1="Drillers",OFFSET(Drillers!$L$2,ROW($F22),4),IF($F$1="Bulls",OFFSET(Bulls!$L$2,ROW($F22),4),IF($F$1="Phantoms",OFFSET(Phantoms!$L$2,ROW($F22),4),IF($F$1="Gators",OFFSET(Gators!$L$2,ROW($F22),4),IF($F$1="Knights",OFFSET(Knights!$L$2,ROW($F22),4),IF($F$1="Hornets",OFFSET(Hornets!$L$2,ROW($F22),4),IF($F$1="Guardians",OFFSET(Wolves!$L$2,ROW($F22),4),IF($F$1="Reds",OFFSET(Comets!$L$2,ROW($F22),4)))))))))</f>
        <v>-2</v>
      </c>
      <c r="J26" s="76">
        <f ca="1">IF($F$1="Drillers",OFFSET(Drillers!$L$2,ROW($F22),5),IF($F$1="Bulls",OFFSET(Bulls!$L$2,ROW($F22),5),IF($F$1="Phantoms",OFFSET(Phantoms!$L$2,ROW($F22),5),IF($F$1="Gators",OFFSET(Gators!$L$2,ROW($F22),5),IF($F$1="Knights",OFFSET(Knights!$L$2,ROW($F22),5),IF($F$1="Hornets",OFFSET(Hornets!$L$2,ROW($F22),5),IF($F$1="Guardians",OFFSET(Wolves!$L$2,ROW($F22),5),IF($F$1="Reds",OFFSET(Comets!$L$2,ROW($F22),5)))))))))</f>
        <v>-3</v>
      </c>
      <c r="K26" s="76">
        <f ca="1">IF($F$1="Drillers",OFFSET(Drillers!$L$2,ROW($F22),6),IF($F$1="Bulls",OFFSET(Bulls!$L$2,ROW($F22),6),IF($F$1="Phantoms",OFFSET(Phantoms!$L$2,ROW($F22),6),IF($F$1="Gators",OFFSET(Gators!$L$2,ROW($F22),6),IF($F$1="Knights",OFFSET(Knights!$L$2,ROW($F22),6),IF($F$1="Hornets",OFFSET(Hornets!$L$2,ROW($F22),6),IF($F$1="Guardians",OFFSET(Wolves!$L$2,ROW($F22),6),IF($F$1="Reds",OFFSET(Comets!$L$2,ROW($F22),6)))))))))</f>
        <v>4</v>
      </c>
      <c r="L26" s="76">
        <f ca="1">IF($F$1="Drillers",OFFSET(Drillers!$L$2,ROW(F22),7),IF($F$1="Bulls",OFFSET(Bulls!$L$2,ROW(F22),7),IF($F$1="Phantoms",OFFSET(Phantoms!$L$2,ROW(F22),7),IF($F$1="Gators",OFFSET(Gators!$L$2,ROW(F22),7),IF($F$1="Knights",OFFSET(Knights!$L$2,ROW(F22),7),IF($F$1="Hornets",OFFSET(Hornets!$L$2,ROW(F22),7),IF($F$1="Guardians",OFFSET(Wolves!$L$2,ROW(F22),7),IF($F$1="Reds",OFFSET(Comets!$L$2,ROW(F22),7),))))))))</f>
        <v>0</v>
      </c>
      <c r="M26" s="76">
        <f ca="1">IF($F$1="Drillers",OFFSET(Drillers!$L$2,ROW(F22),8),IF($F$1="Bulls",OFFSET(Bulls!$L$2,ROW(F22),8),IF($F$1="Phantoms",OFFSET(Phantoms!$L$2,ROW(F22),8),IF($F$1="Gators",OFFSET(Gators!$L$2,ROW(F22),8),IF($F$1="Knights",OFFSET(Knights!$L$2,ROW(F22),8),IF($F$1="Hornets",OFFSET(Hornets!$L$2,ROW(F22),8),IF($F$1="Guardians",OFFSET(Wolves!$L$2,ROW(F22),8),IF($F$1="Reds",OFFSET(Comets!$L$2,ROW(F22),8)))))))))</f>
        <v>0</v>
      </c>
      <c r="N26" s="76">
        <f ca="1">IF($F$1="Drillers",OFFSET(Drillers!$L$2,ROW($F22),9),IF($F$1="Bulls",OFFSET(Bulls!$L$2,ROW($F22),9),IF($F$1="Phantoms",OFFSET(Phantoms!$L$2,ROW($F22),9),IF($F$1="Gators",OFFSET(Gators!$L$2,ROW($F22),9),IF($F$1="Knights",OFFSET(Knights!$L$2,ROW($F22),9),IF($F$1="Hornets",OFFSET(Hornets!$L$2,ROW(F22),9),IF($F$1="Guardians",OFFSET(Wolves!$L$2,ROW($F22),9),IF($F$1="Reds",OFFSET(Comets!$L$2,ROW($F22),9)))))))))</f>
        <v>0</v>
      </c>
      <c r="O26" s="76">
        <f ca="1">IF($F$1="Drillers",OFFSET(Drillers!$L$2,ROW(F22),10),IF($F$1="Bulls",OFFSET(Bulls!$L$2,ROW(F22),10),IF($F$1="Phantoms",OFFSET(Phantoms!$L$2,ROW(F22),10),IF($F$1="Gators",OFFSET(Gators!$L$2,ROW(F22),10),IF($F$1="Knights",OFFSET(Knights!$L$2,ROW(F22),10),IF($F$1="Hornets",OFFSET(Hornets!$L$2,ROW(F22),10),IF($F$1="Guardians",OFFSET(Wolves!$L$2,ROW(F22),10),IF($F$1="Reds",OFFSET(Comets!$L$2,ROW(F22),10)))))))))</f>
        <v>0</v>
      </c>
      <c r="P26" s="76">
        <f ca="1">IF($F$1="Drillers",OFFSET(Drillers!$L$2,ROW(F22),11),IF($F$1="Bulls",OFFSET(Bulls!$L$2,ROW(F22),11),IF($F$1="Phantoms",OFFSET(Phantoms!$L$2,ROW(F22),11),IF($F$1="Gators",OFFSET(Gators!$L$2,ROW(F22),11),IF($F$1="Knights",OFFSET(Knights!$L$2,ROW(F22),11),IF($F$1="Hornets",OFFSET(Hornets!$L$2,ROW(F22),11),IF($F$1="Guardians",OFFSET(Wolves!$L$2,ROW(F22),11),IF($F$1="Drillers",OFFSET(Drillers!$L$2,ROW(F22),11),IF($F$1="Reds",OFFSET(Comets!$L$2,ROW(F22),11))))))))))</f>
        <v>0</v>
      </c>
      <c r="Q26" s="76">
        <f ca="1">IF($F$1="Drillers",OFFSET(Drillers!$L$2,ROW(F22),12),IF($F$1="Bulls",OFFSET(Bulls!$L$2,ROW(F22),12),IF($F$1="Phantoms",OFFSET(Phantoms!$L$2,ROW(F22),12),IF($F$1="Gators",OFFSET(Gators!$L$2,ROW(F22),12),IF($F$1="Knights",OFFSET(Knights!$L$2,ROW(F22),12),IF($F$1="Hornets",OFFSET(Hornets!$L$2,ROW(F22),12),IF($F$1="Guardians",OFFSET(Wolves!$L$2,ROW(F22),12),IF($F$1="Reds",OFFSET(Comets!$L$2,ROW(F22),12),))))))))</f>
        <v>0</v>
      </c>
      <c r="R26" s="76">
        <f ca="1">IF($F$1="Drillers",OFFSET(Drillers!$L$2,ROW(F22),13),IF($F$1="Bulls",OFFSET(Bulls!$L$2,ROW(F22),13),IF($F$1="Phantoms",OFFSET(Phantoms!$L$2,ROW(F22),13),IF($F$1="Gators",OFFSET(Gators!$L$2,ROW(F22),13),IF($F$1="Knights",OFFSET(Knights!$L$2,ROW(F22),13),IF($F$1="Hornets",OFFSET(Hornets!$L$2,ROW(F22),13),IF($F$1="Guardians",OFFSET(Wolves!$L$2,ROW(F22),13),IF($F$1="Reds",OFFSET(Comets!$L$2,ROW(F22),13),))))))))</f>
        <v>0</v>
      </c>
      <c r="S26" s="76">
        <f ca="1">IF($F$1="Drillers",OFFSET(Drillers!$L$2,ROW(F22),14),IF($F$1="Bulls",OFFSET(Bulls!$L$2,ROW(F22),14),IF($F$1="Phantoms",OFFSET(Phantoms!$L$2,ROW(F22),14),IF($F$1="Gators",OFFSET(Gators!$L$2,ROW(F22),14),IF($F$1="Knights",OFFSET(Knights!$L$2,ROW(F22),14),IF($F$1="Hornets",OFFSET(Hornets!$L$2,ROW(F22),14),IF($F$1="Guardians",OFFSET(Wolves!$L$2,ROW(F22),14,),IF($F$1="Reds",OFFSET(Comets!$L$2,ROW(F22),14)))))))))</f>
        <v>2</v>
      </c>
      <c r="T26" s="76">
        <f ca="1">IF($F$1="Drillers",OFFSET(Drillers!$L$2,ROW(F22),15),IF($F$1="Bulls",OFFSET(Bulls!$L$2,ROW(F22),15),IF($F$1="Phantoms",OFFSET(Phantoms!$L$2,ROW(F22),15),IF($F$1="Gators",OFFSET(Gators!$L$2,ROW(F22),15),IF($F$1="Knights",OFFSET(Knights!$L$2,ROW(F22),15),IF($F$1="Hornets",OFFSET(Hornets!$L$2,ROW(F22),15),IF($F$1="Guardians",OFFSET(Wolves!$L$2,ROW(F22),15),IF($F$1="Reds",OFFSET(Comets!$L$2,ROW(F22),15)))))))))</f>
        <v>0</v>
      </c>
      <c r="U26" s="76">
        <f ca="1">IF($F$1="Drillers",OFFSET(Drillers!$L$2,ROW(F22),16),IF($F$1="Bulls",OFFSET(Bulls!$L$2,ROW(F22),16),IF($F$1="Phantoms",OFFSET(Phantoms!$L$2,ROW(F22),16),IF($F$1="Gators",OFFSET(Gators!$L$2,ROW(F22),16),IF($F$1="Knights",OFFSET(Knights!$L$2,ROW(F22),16),IF($F$1="Hornets",OFFSET(Hornets!$L$2,ROW(F22),16),IF($F$1="Guardians",OFFSET(Wolves!$L$2,ROW(F22),16),IF($F$1="Reds",OFFSET(Comets!$L$2,ROW(F22),16)))))))))</f>
        <v>0</v>
      </c>
      <c r="V26" s="77"/>
      <c r="AD26" s="77">
        <v>4</v>
      </c>
      <c r="AE26" s="43" t="str">
        <f ca="1">IF($AE$1="Drillers",OFFSET(Drillers!$L$2,ROW($AE22),1),IF($AE$1="Bulls",OFFSET(Bulls!$L$2,ROW($AE22),1),IF($AE$1="Phantoms",OFFSET(Phantoms!$L$2,ROW($AE22),1),IF($AE$1="Gators",OFFSET(Gators!$L$2,ROW($AE22),1),IF($AE$1="Knights",OFFSET(Knights!$L$2,ROW($AE22),1),IF($AE$1="Hornets",OFFSET(Hornets!$L$2,ROW($AE22),1),IF($AE$1="Wolves",OFFSET(Wolves!$L$2,ROW($AE22),1),IF(AE$1="Comets",OFFSET(Comets!$L$2,ROW($AE22),1)))))))))</f>
        <v>Molina</v>
      </c>
      <c r="AF26" s="43" t="str">
        <f ca="1">IF($AE$1="Drillers",OFFSET(Drillers!$L$2,ROW($AF22),2),IF($AE$1="Bulls",OFFSET(Bulls!$L$2,ROW($AF22),2),IF($AE$1="Phantoms",OFFSET(Phantoms!$L$2,ROW($AF22),2),IF($AE$1="Gators",OFFSET(Gators!$L$2,ROW($AF22),2),IF($AE$1="Knights",OFFSET(Knights!$L$2,ROW($AF22),2),IF($AE$1="Hornets",OFFSET(Hornets!$L$2,ROW($AF22),2),IF($AE$1="Wolves",OFFSET(Wolves!$L$2,ROW($AF22),2),IF($AE$1="Comets",OFFSET(Comets!$L$2,ROW($AF22),2)))))))))</f>
        <v>Jesus</v>
      </c>
      <c r="AG26" s="60" t="str">
        <f ca="1">IF($AE$1="Drillers",OFFSET(Drillers!$L$2,ROW($AE22),3),IF($AE$1="Bulls",OFFSET(Bulls!$L$2,ROW($AE22),3),IF($AE$1="Phantoms",OFFSET(Phantoms!$L$2,ROW($AE22),3),IF($AE$1="Gators",OFFSET(Gators!$L$2,ROW($AE22),3),IF($AE$1="Knights",OFFSET(Knights!$L$2,ROW($AE22),3),IF($AE$1="Hornets",OFFSET(Hornets!$L$2,ROW($AE22),3),IF($AE$1="Wolves",OFFSET(Wolves!$L$2,ROW($AE22),3),IF($AE$1="Comets",OFFSET(Comets!$L$2,ROW($AE22),3)))))))))</f>
        <v>R</v>
      </c>
      <c r="AH26" s="60">
        <f ca="1">IF($AE$1="Drillers",OFFSET(Drillers!$L$2,ROW($AE22),4),IF($AE$1="Bulls",OFFSET(Bulls!$L$2,ROW($AE22),4),IF($AE$1="Phantoms",OFFSET(Phantoms!$L$2,ROW($AE22),4),IF($AE$1="Gators",OFFSET(Gators!$L$2,ROW($AE22),4),IF($AE$1="Knights",OFFSET(Knights!$L$2,ROW($AE22),4),IF($AE$1="Hornets",OFFSET(Hornets!$L$2,ROW($AE22),4),IF($AE$1="Wolves",OFFSET(Wolves!$L$2,ROW($AE22),4),IF($AE$1="Comets",OFFSET(Comets!$L$2,ROW($AE22),4)))))))))</f>
        <v>-3</v>
      </c>
      <c r="AI26" s="60">
        <f ca="1">IF($AE$1="Drillers",OFFSET(Drillers!$L$2,ROW($AE22),5),IF($AE$1="Bulls",OFFSET(Bulls!$L$2,ROW($AE22),5),IF($AE$1="Phantoms",OFFSET(Phantoms!$L$2,ROW($AE22),5),IF($AE$1="Gators",OFFSET(Gators!$L$2,ROW($AE22),5),IF($AE$1="Knights",OFFSET(Knights!$L$2,ROW($AE22),5),IF($AE$1="Hornets",OFFSET(Hornets!$L$2,ROW($AE22),5),IF($AE$1="Wolves",OFFSET(Wolves!$L$2,ROW($AE22),5),IF($AE$1="Comets",OFFSET(Comets!$L$2,ROW($AE22),5)))))))))</f>
        <v>-3</v>
      </c>
      <c r="AJ26" s="60">
        <f ca="1">IF($AE$1="Drillers",OFFSET(Drillers!$L$2,ROW($AE22),6),IF($AE$1="Bulls",OFFSET(Bulls!$L$2,ROW($AE22),6),IF($AE$1="Phantoms",OFFSET(Phantoms!$L$2,ROW($AE22),6),IF($AE$1="Gators",OFFSET(Gators!$L$2,ROW($AE22),6),IF($AE$1="Knights",OFFSET(Knights!$L$2,ROW($AE22),6),IF($AE$1="Hornets",OFFSET(Hornets!$L$2,ROW($AE22),6),IF($AE$1="Wolves",OFFSET(Wolves!$L$2,ROW($AE22),6),IF($AE$1="Comets",OFFSET(Comets!$L$2,ROW($AE22),6)))))))))</f>
        <v>5</v>
      </c>
      <c r="AK26" s="76">
        <f ca="1">IF($AE$1="Drillers",OFFSET(Drillers!$L$2,ROW($AE22),7),IF($AE$1="Bulls",OFFSET(Bulls!$L$2,ROW($AE22),7),IF($AE$1="Phantoms",OFFSET(Phantoms!$L$2,ROW($AE22),7),IF($AE$1="Gators",OFFSET(Gators!$L$2,ROW($AE22),7),IF($AE$1="Knights",OFFSET(Knights!$L$2,ROW($AE22),7),IF($AE$1="Hornets",OFFSET(Hornets!$L$2,ROW($AE22),7),IF($AE$1="Wolves",OFFSET(Wolves!$L$2,ROW($AE22),7),IF($AE$1="Comets",OFFSET(Comets!$L$2,ROW($AE22),7)))))))))</f>
        <v>0</v>
      </c>
      <c r="AL26" s="76">
        <f ca="1">IF($AE$1="Drillers",OFFSET(Drillers!$L$2,ROW($AE22),8),IF($AE$1="Bulls",OFFSET(Bulls!$L$2,ROW($AE22),8),IF($AE$1="Phantoms",OFFSET(Phantoms!$L$2,ROW($AE22),8),IF($AE$1="Gators",OFFSET(Gators!$L$2,ROW($AE22),8),IF($AE$1="Knights",OFFSET(Knights!$L$2,ROW($AE22),8),IF($AE$1="Hornets",OFFSET(Hornets!$L$2,ROW($AE22),8),IF($AE$1="Wolves",OFFSET(Wolves!$L$2,ROW($AE22),8),IF($AE$1="Comets",OFFSET(Comets!$L$2,ROW($AE22),8)))))))))</f>
        <v>0</v>
      </c>
      <c r="AM26" s="76">
        <f ca="1">IF($AE$1="Drillers",OFFSET(Drillers!$L$2,ROW($AE22),9),IF($AE$1="Bulls",OFFSET(Bulls!$L$2,ROW($AE22),9),IF($AE$1="Phantoms",OFFSET(Phantoms!$L$2,ROW($AE22),9),IF($AE$1="Gators",OFFSET(Gators!$L$2,ROW($AE22),9),IF($AE$1="Knights",OFFSET(Knights!$L$2,ROW($AE22),9),IF($AE$1="Hornets",OFFSET(Hornets!$L$2,ROW($AE22),9),IF($AE$1="Wolves",OFFSET(Wolves!$L$2,ROW($AE22),9),IF($AE$1="Comets",OFFSET(Comets!$L$2,ROW($AE22),9)))))))))</f>
        <v>0</v>
      </c>
      <c r="AN26" s="76">
        <f ca="1">IF($AE$1="Drillers",OFFSET(Drillers!$L$2,ROW($AE22),10),IF($AE$1="Bulls",OFFSET(Bulls!$L$2,ROW($AE22),10),IF($AE$1="Phantoms",OFFSET(Phantoms!$L$2,ROW($AE22),10),IF($AE$1="Gators",OFFSET(Gators!$L$2,ROW($AE22),10),IF($AE$1="Knights",OFFSET(Knights!$L$2,ROW($AE22),10),IF($AE$1="Hornets",OFFSET(Hornets!$L$2,ROW($AE22),10),IF($AE$1="Wolves",OFFSET(Wolves!$L$2,ROW($AE22),10),IF($AE$1="Comets",OFFSET(Comets!$L$2,ROW($AE22),10)))))))))</f>
        <v>0</v>
      </c>
      <c r="AO26" s="76">
        <f ca="1">IF($AE$1="Drillers",OFFSET(Drillers!$L$2,ROW($AE22),11),IF($AE$1="Bulls",OFFSET(Bulls!$L$2,ROW($AE22),11),IF($AE$1="Phantoms",OFFSET(Phantoms!$L$2,ROW($AE22),11),IF($AE$1="Gators",OFFSET(Gators!$L$2,ROW($AE22),11),IF($AE$1="Knights",OFFSET(Knights!$L$2,ROW($AE22),11),IF($AE$1="Hornets",OFFSET(Hornets!$L$2,ROW($AE22),11),IF($AE$1="Wolves",OFFSET(Wolves!$L$2,ROW($AE22),11),IF($AE$1="Comets",OFFSET(Comets!$L$2,ROW($AE22),11)))))))))</f>
        <v>0</v>
      </c>
      <c r="AP26" s="76">
        <f ca="1">IF($AE$1="Drillers",OFFSET(Drillers!$L$2,ROW($AE22),12),IF($AE$1="Bulls",OFFSET(Bulls!$L$2,ROW($AE22),12),IF($AE$1="Phantoms",OFFSET(Phantoms!$L$2,ROW($AE22),12),IF($AE$1="Gators",OFFSET(Gators!$L$2,ROW($AE22),12),IF($AE$1="Knights",OFFSET(Knights!$L$2,ROW($AE22),12),IF($AE$1="Hornets",OFFSET(Hornets!$L$2,ROW($AE22),12),IF($AE$1="Wolves",OFFSET(Wolves!$L$2,ROW($AE22),12),IF($AE$1="Comets",OFFSET(Comets!$L$2,ROW($AE22),12)))))))))</f>
        <v>0</v>
      </c>
      <c r="AQ26" s="76">
        <f ca="1">IF($AE$1="Drillers",OFFSET(Drillers!$L$2,ROW($AE22),13),IF($AE$1="Bulls",OFFSET(Bulls!$L$2,ROW($AE22),13),IF($AE$1="Phantoms",OFFSET(Phantoms!$L$2,ROW($AE22),13),IF($AE$1="Gators",OFFSET(Gators!$L$2,ROW($AE22),13),IF($AE$1="Knights",OFFSET(Knights!$L$2,ROW($AE22),13),IF($AE$1="Hornets",OFFSET(Hornets!$L$2,ROW($AE22),13),IF($AE$1="Wolves",OFFSET(Wolves!$L$2,ROW($AE22),13),IF($AE$1="Comets",OFFSET(Comets!$L$2,ROW($AE22),13)))))))))</f>
        <v>0</v>
      </c>
      <c r="AR26" s="76">
        <f ca="1">IF($AE$1="Drillers",OFFSET(Drillers!$L$2,ROW($AE22),14),IF($AE$1="Bulls",OFFSET(Bulls!$L$2,ROW($AE22),14),IF($AE$1="Phantoms",OFFSET(Phantoms!$L$2,ROW($AE22),14),IF($AE$1="Gators",OFFSET(Gators!$L$2,ROW($AE22),14),IF($AE$1="Knights",OFFSET(Knights!$L$2,ROW($AE22),14),IF($AE$1="Hornets",OFFSET(Hornets!$L$2,ROW($AE22),14),IF($AE$1="Wolves",OFFSET(Wolves!$L$2,ROW($AE22),14),IF($AE$1="Comets",OFFSET(Comets!$L$2,ROW($AE22),14)))))))))</f>
        <v>3</v>
      </c>
      <c r="AS26" s="76">
        <f ca="1">IF(AE$1="Drillers",OFFSET(Drillers!$L$2,ROW(AE22),15),IF(AE$1="Bulls",OFFSET(Bulls!$L$2,ROW(AE22),15),IF(AE$1="Phantoms",OFFSET(Phantoms!$L$2,ROW(AE22),15),IF(AE$1="Gators",OFFSET(Gators!$L$2,ROW(AE22),15),IF(AE$1="Knights",OFFSET(Knights!$L$2,ROW(AE22),15),IF(AE$1="Hornets",OFFSET(Hornets!$L$2,ROW(AE22),15),IF(AE$1="Wolves",OFFSET(Wolves!$L$2,ROW(AE22),15),IF(AE$1="Comets",OFFSET(Comets!$L$2,ROW(AE22),15)))))))))</f>
        <v>0</v>
      </c>
      <c r="AT26" s="76">
        <f ca="1">IF($AE$1="Drillers",OFFSET(Drillers!$L$2,ROW(AE22),16),IF($AE$1="Bulls",OFFSET(Bulls!$L$2,ROW(AE22),16),IF($AE$1="Phantoms",OFFSET(Phantoms!$L$2,ROW(AE22),16),IF($AE$1="Gators",OFFSET(Gators!$L$2,ROW(AE22),16),IF($AE$1="Knights",OFFSET(Knights!$L$2,ROW(AE22),16),IF($AE$1="Hornets",OFFSET(Hornets!$L$2,ROW(AE22),16),IF($AE$1="Wolves",OFFSET(Wolves!$L$2,ROW(AE22),16),IF($AE$1="Comets",OFFSET(Comets!$L$2,ROW(AE22),16)))))))))</f>
        <v>0</v>
      </c>
      <c r="BD26" s="63"/>
      <c r="BE26" s="63"/>
      <c r="BG26" s="63"/>
      <c r="BH26" s="63"/>
    </row>
    <row r="27" spans="5:60" x14ac:dyDescent="0.35">
      <c r="E27" s="77">
        <v>5</v>
      </c>
      <c r="F27" s="85" t="str">
        <f ca="1">IF($F$1="Drillers",OFFSET(Drillers!$L$2,ROW($F23),1),IF($F$1="Bulls",OFFSET(Bulls!$L$2,ROW($F23),1),IF($F$1="Phantoms",OFFSET(Phantoms!$L$2,ROW($F23),1),IF($F$1="Gators",OFFSET(Gators!$L$2,ROW($F23),1),IF($F$1="Knights",OFFSET(Knights!$L$2,ROW($F23),1),IF($F$1="Hornets",OFFSET(Hornets!$L$2,ROW($F23),1),IF($F$1="Reds",OFFSET(Comets!$L$2,ROW($F23),1),IF($F$1="Guardians",OFFSET(Wolves!$L$2,ROW($F23),1)))))))))</f>
        <v>Serrano</v>
      </c>
      <c r="G27" s="85" t="str">
        <f ca="1">IF($F$1="Drillers",OFFSET(Drillers!$L$2,ROW($F23),2),IF($F$1="Bulls",OFFSET(Bulls!$L$2,ROW($F23),2),IF($F$1="Phantoms",OFFSET(Phantoms!$L$2,ROW($F23),2),IF($F$1="Gators",OFFSET(Gators!$L$2,ROW($F23),2),IF($F$1="Knights",OFFSET(Knights!$L$2,ROW($F23),2),IF($F$1="Hornets",OFFSET(Hornets!$L$2,ROW($F23),2),IF($F$1="Reds",OFFSET(Comets!$L$2,ROW($F23),2),IF($F$1="Guardians",OFFSET(Wolves!$L$2,ROW($F23),2)))))))))</f>
        <v>Jose</v>
      </c>
      <c r="H27" s="76" t="str">
        <f ca="1">IF($F$1="Drillers",OFFSET(Drillers!$L$2,ROW($F23),3),IF($F$1="Bulls",OFFSET(Bulls!$L$2,ROW($F23),3),IF($F$1="Phantoms",OFFSET(Phantoms!$L$2,ROW($F23),3),IF($F$1="Gators",OFFSET(Gators!$L$2,ROW($F23),3),IF($F$1="Knights",OFFSET(Knights!$L$2,ROW($F23),3),IF($F$1="Hornets",OFFSET(Hornets!$L$2,ROW($F23),3),IF($F$1="Guardians",OFFSET(Wolves!$L$2,ROW($F23),3),IF($F$1="Reds",OFFSET(Comets!$L$2,ROW($F23),3)))))))))</f>
        <v>R</v>
      </c>
      <c r="I27" s="76">
        <f ca="1">IF($F$1="Drillers",OFFSET(Drillers!$L$2,ROW($F23),4),IF($F$1="Bulls",OFFSET(Bulls!$L$2,ROW($F23),4),IF($F$1="Phantoms",OFFSET(Phantoms!$L$2,ROW($F23),4),IF($F$1="Gators",OFFSET(Gators!$L$2,ROW($F23),4),IF($F$1="Knights",OFFSET(Knights!$L$2,ROW($F23),4),IF($F$1="Hornets",OFFSET(Hornets!$L$2,ROW($F23),4),IF($F$1="Guardians",OFFSET(Wolves!$L$2,ROW($F23),4),IF($F$1="Reds",OFFSET(Comets!$L$2,ROW($F23),4)))))))))</f>
        <v>-2</v>
      </c>
      <c r="J27" s="76">
        <f ca="1">IF($F$1="Drillers",OFFSET(Drillers!$L$2,ROW($F23),5),IF($F$1="Bulls",OFFSET(Bulls!$L$2,ROW($F23),5),IF($F$1="Phantoms",OFFSET(Phantoms!$L$2,ROW($F23),5),IF($F$1="Gators",OFFSET(Gators!$L$2,ROW($F23),5),IF($F$1="Knights",OFFSET(Knights!$L$2,ROW($F23),5),IF($F$1="Hornets",OFFSET(Hornets!$L$2,ROW($F23),5),IF($F$1="Guardians",OFFSET(Wolves!$L$2,ROW($F23),5),IF($F$1="Reds",OFFSET(Comets!$L$2,ROW($F23),5)))))))))</f>
        <v>-2</v>
      </c>
      <c r="K27" s="76">
        <f ca="1">IF($F$1="Drillers",OFFSET(Drillers!$L$2,ROW($F23),6),IF($F$1="Bulls",OFFSET(Bulls!$L$2,ROW($F23),6),IF($F$1="Phantoms",OFFSET(Phantoms!$L$2,ROW($F23),6),IF($F$1="Gators",OFFSET(Gators!$L$2,ROW($F23),6),IF($F$1="Knights",OFFSET(Knights!$L$2,ROW($F23),6),IF($F$1="Hornets",OFFSET(Hornets!$L$2,ROW($F23),6),IF($F$1="Guardians",OFFSET(Wolves!$L$2,ROW($F23),6),IF($F$1="Reds",OFFSET(Comets!$L$2,ROW($F23),6)))))))))</f>
        <v>5</v>
      </c>
      <c r="L27" s="76">
        <f ca="1">IF($F$1="Drillers",OFFSET(Drillers!$L$2,ROW(F23),7),IF($F$1="Bulls",OFFSET(Bulls!$L$2,ROW(F23),7),IF($F$1="Phantoms",OFFSET(Phantoms!$L$2,ROW(F23),7),IF($F$1="Gators",OFFSET(Gators!$L$2,ROW(F23),7),IF($F$1="Knights",OFFSET(Knights!$L$2,ROW(F23),7),IF($F$1="Hornets",OFFSET(Hornets!$L$2,ROW(F23),7),IF($F$1="Guardians",OFFSET(Wolves!$L$2,ROW(F23),7),IF($F$1="Reds",OFFSET(Comets!$L$2,ROW(F23),7),))))))))</f>
        <v>0</v>
      </c>
      <c r="M27" s="76">
        <f ca="1">IF($F$1="Drillers",OFFSET(Drillers!$L$2,ROW(F23),8),IF($F$1="Bulls",OFFSET(Bulls!$L$2,ROW(F23),8),IF($F$1="Phantoms",OFFSET(Phantoms!$L$2,ROW(F23),8),IF($F$1="Gators",OFFSET(Gators!$L$2,ROW(F23),8),IF($F$1="Knights",OFFSET(Knights!$L$2,ROW(F23),8),IF($F$1="Hornets",OFFSET(Hornets!$L$2,ROW(F23),8),IF($F$1="Guardians",OFFSET(Wolves!$L$2,ROW(F23),8),IF($F$1="Reds",OFFSET(Comets!$L$2,ROW(F23),8)))))))))</f>
        <v>0</v>
      </c>
      <c r="N27" s="76">
        <f ca="1">IF($F$1="Drillers",OFFSET(Drillers!$L$2,ROW($F23),9),IF($F$1="Bulls",OFFSET(Bulls!$L$2,ROW($F23),9),IF($F$1="Phantoms",OFFSET(Phantoms!$L$2,ROW($F23),9),IF($F$1="Gators",OFFSET(Gators!$L$2,ROW($F23),9),IF($F$1="Knights",OFFSET(Knights!$L$2,ROW($F23),9),IF($F$1="Hornets",OFFSET(Hornets!$L$2,ROW(F23),9),IF($F$1="Guardians",OFFSET(Wolves!$L$2,ROW($F23),9),IF($F$1="Reds",OFFSET(Comets!$L$2,ROW($F23),9)))))))))</f>
        <v>0</v>
      </c>
      <c r="O27" s="76">
        <f ca="1">IF($F$1="Drillers",OFFSET(Drillers!$L$2,ROW(F23),10),IF($F$1="Bulls",OFFSET(Bulls!$L$2,ROW(F23),10),IF($F$1="Phantoms",OFFSET(Phantoms!$L$2,ROW(F23),10),IF($F$1="Gators",OFFSET(Gators!$L$2,ROW(F23),10),IF($F$1="Knights",OFFSET(Knights!$L$2,ROW(F23),10),IF($F$1="Hornets",OFFSET(Hornets!$L$2,ROW(F23),10),IF($F$1="Guardians",OFFSET(Wolves!$L$2,ROW(F23),10),IF($F$1="Reds",OFFSET(Comets!$L$2,ROW(F23),10)))))))))</f>
        <v>0</v>
      </c>
      <c r="P27" s="76">
        <f ca="1">IF($F$1="Drillers",OFFSET(Drillers!$L$2,ROW(F23),11),IF($F$1="Bulls",OFFSET(Bulls!$L$2,ROW(F23),11),IF($F$1="Phantoms",OFFSET(Phantoms!$L$2,ROW(F23),11),IF($F$1="Gators",OFFSET(Gators!$L$2,ROW(F23),11),IF($F$1="Knights",OFFSET(Knights!$L$2,ROW(F23),11),IF($F$1="Hornets",OFFSET(Hornets!$L$2,ROW(F23),11),IF($F$1="Guardians",OFFSET(Wolves!$L$2,ROW(F23),11),IF($F$1="Drillers",OFFSET(Drillers!$L$2,ROW(F23),11),IF($F$1="Reds",OFFSET(Comets!$L$2,ROW(F23),11))))))))))</f>
        <v>0</v>
      </c>
      <c r="Q27" s="76">
        <f ca="1">IF($F$1="Drillers",OFFSET(Drillers!$L$2,ROW(F23),12),IF($F$1="Bulls",OFFSET(Bulls!$L$2,ROW(F23),12),IF($F$1="Phantoms",OFFSET(Phantoms!$L$2,ROW(F23),12),IF($F$1="Gators",OFFSET(Gators!$L$2,ROW(F23),12),IF($F$1="Knights",OFFSET(Knights!$L$2,ROW(F23),12),IF($F$1="Hornets",OFFSET(Hornets!$L$2,ROW(F23),12),IF($F$1="Guardians",OFFSET(Wolves!$L$2,ROW(F23),12),IF($F$1="Reds",OFFSET(Comets!$L$2,ROW(F23),12),))))))))</f>
        <v>0</v>
      </c>
      <c r="R27" s="76">
        <f ca="1">IF($F$1="Drillers",OFFSET(Drillers!$L$2,ROW(F23),13),IF($F$1="Bulls",OFFSET(Bulls!$L$2,ROW(F23),13),IF($F$1="Phantoms",OFFSET(Phantoms!$L$2,ROW(F23),13),IF($F$1="Gators",OFFSET(Gators!$L$2,ROW(F23),13),IF($F$1="Knights",OFFSET(Knights!$L$2,ROW(F23),13),IF($F$1="Hornets",OFFSET(Hornets!$L$2,ROW(F23),13),IF($F$1="Guardians",OFFSET(Wolves!$L$2,ROW(F23),13),IF($F$1="Reds",OFFSET(Comets!$L$2,ROW(F23),13),))))))))</f>
        <v>0</v>
      </c>
      <c r="S27" s="76">
        <f ca="1">IF($F$1="Drillers",OFFSET(Drillers!$L$2,ROW(F23),14),IF($F$1="Bulls",OFFSET(Bulls!$L$2,ROW(F23),14),IF($F$1="Phantoms",OFFSET(Phantoms!$L$2,ROW(F23),14),IF($F$1="Gators",OFFSET(Gators!$L$2,ROW(F23),14),IF($F$1="Knights",OFFSET(Knights!$L$2,ROW(F23),14),IF($F$1="Hornets",OFFSET(Hornets!$L$2,ROW(F23),14),IF($F$1="Guardians",OFFSET(Wolves!$L$2,ROW(F23),14,),IF($F$1="Reds",OFFSET(Comets!$L$2,ROW(F23),14)))))))))</f>
        <v>5</v>
      </c>
      <c r="T27" s="76">
        <f ca="1">IF($F$1="Drillers",OFFSET(Drillers!$L$2,ROW(F23),15),IF($F$1="Bulls",OFFSET(Bulls!$L$2,ROW(F23),15),IF($F$1="Phantoms",OFFSET(Phantoms!$L$2,ROW(F23),15),IF($F$1="Gators",OFFSET(Gators!$L$2,ROW(F23),15),IF($F$1="Knights",OFFSET(Knights!$L$2,ROW(F23),15),IF($F$1="Hornets",OFFSET(Hornets!$L$2,ROW(F23),15),IF($F$1="Guardians",OFFSET(Wolves!$L$2,ROW(F23),15),IF($F$1="Reds",OFFSET(Comets!$L$2,ROW(F23),15)))))))))</f>
        <v>0</v>
      </c>
      <c r="U27" s="76">
        <f ca="1">IF($F$1="Drillers",OFFSET(Drillers!$L$2,ROW(F23),16),IF($F$1="Bulls",OFFSET(Bulls!$L$2,ROW(F23),16),IF($F$1="Phantoms",OFFSET(Phantoms!$L$2,ROW(F23),16),IF($F$1="Gators",OFFSET(Gators!$L$2,ROW(F23),16),IF($F$1="Knights",OFFSET(Knights!$L$2,ROW(F23),16),IF($F$1="Hornets",OFFSET(Hornets!$L$2,ROW(F23),16),IF($F$1="Guardians",OFFSET(Wolves!$L$2,ROW(F23),16),IF($F$1="Reds",OFFSET(Comets!$L$2,ROW(F23),16)))))))))</f>
        <v>0</v>
      </c>
      <c r="V27" s="77"/>
      <c r="AD27" s="77">
        <v>5</v>
      </c>
      <c r="AE27" s="43" t="str">
        <f ca="1">IF($AE$1="Drillers",OFFSET(Drillers!$L$2,ROW($AE23),1),IF($AE$1="Bulls",OFFSET(Bulls!$L$2,ROW($AE23),1),IF($AE$1="Phantoms",OFFSET(Phantoms!$L$2,ROW($AE23),1),IF($AE$1="Gators",OFFSET(Gators!$L$2,ROW($AE23),1),IF($AE$1="Knights",OFFSET(Knights!$L$2,ROW($AE23),1),IF($AE$1="Hornets",OFFSET(Hornets!$L$2,ROW($AE23),1),IF($AE$1="Wolves",OFFSET(Wolves!$L$2,ROW($AE23),1),IF(AE$1="Comets",OFFSET(Comets!$L$2,ROW($AE23),1)))))))))</f>
        <v>Philips</v>
      </c>
      <c r="AF27" s="43" t="str">
        <f ca="1">IF($AE$1="Drillers",OFFSET(Drillers!$L$2,ROW($AF23),2),IF($AE$1="Bulls",OFFSET(Bulls!$L$2,ROW($AF23),2),IF($AE$1="Phantoms",OFFSET(Phantoms!$L$2,ROW($AF23),2),IF($AE$1="Gators",OFFSET(Gators!$L$2,ROW($AF23),2),IF($AE$1="Knights",OFFSET(Knights!$L$2,ROW($AF23),2),IF($AE$1="Hornets",OFFSET(Hornets!$L$2,ROW($AF23),2),IF($AE$1="Wolves",OFFSET(Wolves!$L$2,ROW($AF23),2),IF($AE$1="Comets",OFFSET(Comets!$L$2,ROW($AF23),2)))))))))</f>
        <v>Julian</v>
      </c>
      <c r="AG27" s="60" t="str">
        <f ca="1">IF($AE$1="Drillers",OFFSET(Drillers!$L$2,ROW($AE23),3),IF($AE$1="Bulls",OFFSET(Bulls!$L$2,ROW($AE23),3),IF($AE$1="Phantoms",OFFSET(Phantoms!$L$2,ROW($AE23),3),IF($AE$1="Gators",OFFSET(Gators!$L$2,ROW($AE23),3),IF($AE$1="Knights",OFFSET(Knights!$L$2,ROW($AE23),3),IF($AE$1="Hornets",OFFSET(Hornets!$L$2,ROW($AE23),3),IF($AE$1="Wolves",OFFSET(Wolves!$L$2,ROW($AE23),3),IF($AE$1="Comets",OFFSET(Comets!$L$2,ROW($AE23),3)))))))))</f>
        <v>L</v>
      </c>
      <c r="AH27" s="60">
        <f ca="1">IF($AE$1="Drillers",OFFSET(Drillers!$L$2,ROW($AE23),4),IF($AE$1="Bulls",OFFSET(Bulls!$L$2,ROW($AE23),4),IF($AE$1="Phantoms",OFFSET(Phantoms!$L$2,ROW($AE23),4),IF($AE$1="Gators",OFFSET(Gators!$L$2,ROW($AE23),4),IF($AE$1="Knights",OFFSET(Knights!$L$2,ROW($AE23),4),IF($AE$1="Hornets",OFFSET(Hornets!$L$2,ROW($AE23),4),IF($AE$1="Wolves",OFFSET(Wolves!$L$2,ROW($AE23),4),IF($AE$1="Comets",OFFSET(Comets!$L$2,ROW($AE23),4)))))))))</f>
        <v>-4</v>
      </c>
      <c r="AI27" s="60">
        <f ca="1">IF($AE$1="Drillers",OFFSET(Drillers!$L$2,ROW($AE23),5),IF($AE$1="Bulls",OFFSET(Bulls!$L$2,ROW($AE23),5),IF($AE$1="Phantoms",OFFSET(Phantoms!$L$2,ROW($AE23),5),IF($AE$1="Gators",OFFSET(Gators!$L$2,ROW($AE23),5),IF($AE$1="Knights",OFFSET(Knights!$L$2,ROW($AE23),5),IF($AE$1="Hornets",OFFSET(Hornets!$L$2,ROW($AE23),5),IF($AE$1="Wolves",OFFSET(Wolves!$L$2,ROW($AE23),5),IF($AE$1="Comets",OFFSET(Comets!$L$2,ROW($AE23),5)))))))))</f>
        <v>-3</v>
      </c>
      <c r="AJ27" s="60">
        <f ca="1">IF($AE$1="Drillers",OFFSET(Drillers!$L$2,ROW($AE23),6),IF($AE$1="Bulls",OFFSET(Bulls!$L$2,ROW($AE23),6),IF($AE$1="Phantoms",OFFSET(Phantoms!$L$2,ROW($AE23),6),IF($AE$1="Gators",OFFSET(Gators!$L$2,ROW($AE23),6),IF($AE$1="Knights",OFFSET(Knights!$L$2,ROW($AE23),6),IF($AE$1="Hornets",OFFSET(Hornets!$L$2,ROW($AE23),6),IF($AE$1="Wolves",OFFSET(Wolves!$L$2,ROW($AE23),6),IF($AE$1="Comets",OFFSET(Comets!$L$2,ROW($AE23),6)))))))))</f>
        <v>5</v>
      </c>
      <c r="AK27" s="76">
        <f ca="1">IF($AE$1="Drillers",OFFSET(Drillers!$L$2,ROW($AE23),7),IF($AE$1="Bulls",OFFSET(Bulls!$L$2,ROW($AE23),7),IF($AE$1="Phantoms",OFFSET(Phantoms!$L$2,ROW($AE23),7),IF($AE$1="Gators",OFFSET(Gators!$L$2,ROW($AE23),7),IF($AE$1="Knights",OFFSET(Knights!$L$2,ROW($AE23),7),IF($AE$1="Hornets",OFFSET(Hornets!$L$2,ROW($AE23),7),IF($AE$1="Wolves",OFFSET(Wolves!$L$2,ROW($AE23),7),IF($AE$1="Comets",OFFSET(Comets!$L$2,ROW($AE23),7)))))))))</f>
        <v>0</v>
      </c>
      <c r="AL27" s="76">
        <f ca="1">IF($AE$1="Drillers",OFFSET(Drillers!$L$2,ROW($AE23),8),IF($AE$1="Bulls",OFFSET(Bulls!$L$2,ROW($AE23),8),IF($AE$1="Phantoms",OFFSET(Phantoms!$L$2,ROW($AE23),8),IF($AE$1="Gators",OFFSET(Gators!$L$2,ROW($AE23),8),IF($AE$1="Knights",OFFSET(Knights!$L$2,ROW($AE23),8),IF($AE$1="Hornets",OFFSET(Hornets!$L$2,ROW($AE23),8),IF($AE$1="Wolves",OFFSET(Wolves!$L$2,ROW($AE23),8),IF($AE$1="Comets",OFFSET(Comets!$L$2,ROW($AE23),8)))))))))</f>
        <v>0</v>
      </c>
      <c r="AM27" s="76">
        <f ca="1">IF($AE$1="Drillers",OFFSET(Drillers!$L$2,ROW($AE23),9),IF($AE$1="Bulls",OFFSET(Bulls!$L$2,ROW($AE23),9),IF($AE$1="Phantoms",OFFSET(Phantoms!$L$2,ROW($AE23),9),IF($AE$1="Gators",OFFSET(Gators!$L$2,ROW($AE23),9),IF($AE$1="Knights",OFFSET(Knights!$L$2,ROW($AE23),9),IF($AE$1="Hornets",OFFSET(Hornets!$L$2,ROW($AE23),9),IF($AE$1="Wolves",OFFSET(Wolves!$L$2,ROW($AE23),9),IF($AE$1="Comets",OFFSET(Comets!$L$2,ROW($AE23),9)))))))))</f>
        <v>0</v>
      </c>
      <c r="AN27" s="76">
        <f ca="1">IF($AE$1="Drillers",OFFSET(Drillers!$L$2,ROW($AE23),10),IF($AE$1="Bulls",OFFSET(Bulls!$L$2,ROW($AE23),10),IF($AE$1="Phantoms",OFFSET(Phantoms!$L$2,ROW($AE23),10),IF($AE$1="Gators",OFFSET(Gators!$L$2,ROW($AE23),10),IF($AE$1="Knights",OFFSET(Knights!$L$2,ROW($AE23),10),IF($AE$1="Hornets",OFFSET(Hornets!$L$2,ROW($AE23),10),IF($AE$1="Wolves",OFFSET(Wolves!$L$2,ROW($AE23),10),IF($AE$1="Comets",OFFSET(Comets!$L$2,ROW($AE23),10)))))))))</f>
        <v>0</v>
      </c>
      <c r="AO27" s="76">
        <f ca="1">IF($AE$1="Drillers",OFFSET(Drillers!$L$2,ROW($AE23),11),IF($AE$1="Bulls",OFFSET(Bulls!$L$2,ROW($AE23),11),IF($AE$1="Phantoms",OFFSET(Phantoms!$L$2,ROW($AE23),11),IF($AE$1="Gators",OFFSET(Gators!$L$2,ROW($AE23),11),IF($AE$1="Knights",OFFSET(Knights!$L$2,ROW($AE23),11),IF($AE$1="Hornets",OFFSET(Hornets!$L$2,ROW($AE23),11),IF($AE$1="Wolves",OFFSET(Wolves!$L$2,ROW($AE23),11),IF($AE$1="Comets",OFFSET(Comets!$L$2,ROW($AE23),11)))))))))</f>
        <v>0</v>
      </c>
      <c r="AP27" s="76">
        <f ca="1">IF($AE$1="Drillers",OFFSET(Drillers!$L$2,ROW($AE23),12),IF($AE$1="Bulls",OFFSET(Bulls!$L$2,ROW($AE23),12),IF($AE$1="Phantoms",OFFSET(Phantoms!$L$2,ROW($AE23),12),IF($AE$1="Gators",OFFSET(Gators!$L$2,ROW($AE23),12),IF($AE$1="Knights",OFFSET(Knights!$L$2,ROW($AE23),12),IF($AE$1="Hornets",OFFSET(Hornets!$L$2,ROW($AE23),12),IF($AE$1="Wolves",OFFSET(Wolves!$L$2,ROW($AE23),12),IF($AE$1="Comets",OFFSET(Comets!$L$2,ROW($AE23),12)))))))))</f>
        <v>0</v>
      </c>
      <c r="AQ27" s="76">
        <f ca="1">IF($AE$1="Drillers",OFFSET(Drillers!$L$2,ROW($AE23),13),IF($AE$1="Bulls",OFFSET(Bulls!$L$2,ROW($AE23),13),IF($AE$1="Phantoms",OFFSET(Phantoms!$L$2,ROW($AE23),13),IF($AE$1="Gators",OFFSET(Gators!$L$2,ROW($AE23),13),IF($AE$1="Knights",OFFSET(Knights!$L$2,ROW($AE23),13),IF($AE$1="Hornets",OFFSET(Hornets!$L$2,ROW($AE23),13),IF($AE$1="Wolves",OFFSET(Wolves!$L$2,ROW($AE23),13),IF($AE$1="Comets",OFFSET(Comets!$L$2,ROW($AE23),13)))))))))</f>
        <v>0</v>
      </c>
      <c r="AR27" s="76">
        <f ca="1">IF($AE$1="Drillers",OFFSET(Drillers!$L$2,ROW($AE23),14),IF($AE$1="Bulls",OFFSET(Bulls!$L$2,ROW($AE23),14),IF($AE$1="Phantoms",OFFSET(Phantoms!$L$2,ROW($AE23),14),IF($AE$1="Gators",OFFSET(Gators!$L$2,ROW($AE23),14),IF($AE$1="Knights",OFFSET(Knights!$L$2,ROW($AE23),14),IF($AE$1="Hornets",OFFSET(Hornets!$L$2,ROW($AE23),14),IF($AE$1="Wolves",OFFSET(Wolves!$L$2,ROW($AE23),14),IF($AE$1="Comets",OFFSET(Comets!$L$2,ROW($AE23),14)))))))))</f>
        <v>2</v>
      </c>
      <c r="AS27" s="76">
        <f ca="1">IF(AE$1="Drillers",OFFSET(Drillers!$L$2,ROW(AE23),15),IF(AE$1="Bulls",OFFSET(Bulls!$L$2,ROW(AE23),15),IF(AE$1="Phantoms",OFFSET(Phantoms!$L$2,ROW(AE23),15),IF(AE$1="Gators",OFFSET(Gators!$L$2,ROW(AE23),15),IF(AE$1="Knights",OFFSET(Knights!$L$2,ROW(AE23),15),IF(AE$1="Hornets",OFFSET(Hornets!$L$2,ROW(AE23),15),IF(AE$1="Wolves",OFFSET(Wolves!$L$2,ROW(AE23),15),IF(AE$1="Comets",OFFSET(Comets!$L$2,ROW(AE23),15)))))))))</f>
        <v>0</v>
      </c>
      <c r="AT27" s="76">
        <f ca="1">IF($AE$1="Drillers",OFFSET(Drillers!$L$2,ROW(AE23),16),IF($AE$1="Bulls",OFFSET(Bulls!$L$2,ROW(AE23),16),IF($AE$1="Phantoms",OFFSET(Phantoms!$L$2,ROW(AE23),16),IF($AE$1="Gators",OFFSET(Gators!$L$2,ROW(AE23),16),IF($AE$1="Knights",OFFSET(Knights!$L$2,ROW(AE23),16),IF($AE$1="Hornets",OFFSET(Hornets!$L$2,ROW(AE23),16),IF($AE$1="Wolves",OFFSET(Wolves!$L$2,ROW(AE23),16),IF($AE$1="Comets",OFFSET(Comets!$L$2,ROW(AE23),16)))))))))</f>
        <v>0</v>
      </c>
      <c r="BD27" s="63"/>
      <c r="BE27" s="63"/>
      <c r="BG27" s="63"/>
      <c r="BH27" s="63"/>
    </row>
    <row r="28" spans="5:60" x14ac:dyDescent="0.35">
      <c r="E28" s="77">
        <v>6</v>
      </c>
      <c r="F28" s="85" t="str">
        <f ca="1">IF($F$1="Drillers",OFFSET(Drillers!$L$2,ROW($F24),1),IF($F$1="Bulls",OFFSET(Bulls!$L$2,ROW($F24),1),IF($F$1="Phantoms",OFFSET(Phantoms!$L$2,ROW($F24),1),IF($F$1="Gators",OFFSET(Gators!$L$2,ROW($F24),1),IF($F$1="Knights",OFFSET(Knights!$L$2,ROW($F24),1),IF($F$1="Hornets",OFFSET(Hornets!$L$2,ROW($F24),1),IF($F$1="Reds",OFFSET(Comets!$L$2,ROW($F24),1),IF($F$1="Guardians",OFFSET(Wolves!$L$2,ROW($F24),1)))))))))</f>
        <v>Garcim</v>
      </c>
      <c r="G28" s="85" t="str">
        <f ca="1">IF($F$1="Drillers",OFFSET(Drillers!$L$2,ROW($F24),2),IF($F$1="Bulls",OFFSET(Bulls!$L$2,ROW($F24),2),IF($F$1="Phantoms",OFFSET(Phantoms!$L$2,ROW($F24),2),IF($F$1="Gators",OFFSET(Gators!$L$2,ROW($F24),2),IF($F$1="Knights",OFFSET(Knights!$L$2,ROW($F24),2),IF($F$1="Hornets",OFFSET(Hornets!$L$2,ROW($F24),2),IF($F$1="Reds",OFFSET(Comets!$L$2,ROW($F24),2),IF($F$1="Guardians",OFFSET(Wolves!$L$2,ROW($F24),2)))))))))</f>
        <v>Tony</v>
      </c>
      <c r="H28" s="76" t="str">
        <f ca="1">IF($F$1="Drillers",OFFSET(Drillers!$L$2,ROW($F24),3),IF($F$1="Bulls",OFFSET(Bulls!$L$2,ROW($F24),3),IF($F$1="Phantoms",OFFSET(Phantoms!$L$2,ROW($F24),3),IF($F$1="Gators",OFFSET(Gators!$L$2,ROW($F24),3),IF($F$1="Knights",OFFSET(Knights!$L$2,ROW($F24),3),IF($F$1="Hornets",OFFSET(Hornets!$L$2,ROW($F24),3),IF($F$1="Guardians",OFFSET(Wolves!$L$2,ROW($F24),3),IF($F$1="Reds",OFFSET(Comets!$L$2,ROW($F24),3)))))))))</f>
        <v>L</v>
      </c>
      <c r="I28" s="76">
        <f ca="1">IF($F$1="Drillers",OFFSET(Drillers!$L$2,ROW($F24),4),IF($F$1="Bulls",OFFSET(Bulls!$L$2,ROW($F24),4),IF($F$1="Phantoms",OFFSET(Phantoms!$L$2,ROW($F24),4),IF($F$1="Gators",OFFSET(Gators!$L$2,ROW($F24),4),IF($F$1="Knights",OFFSET(Knights!$L$2,ROW($F24),4),IF($F$1="Hornets",OFFSET(Hornets!$L$2,ROW($F24),4),IF($F$1="Guardians",OFFSET(Wolves!$L$2,ROW($F24),4),IF($F$1="Reds",OFFSET(Comets!$L$2,ROW($F24),4)))))))))</f>
        <v>-4</v>
      </c>
      <c r="J28" s="76">
        <f ca="1">IF($F$1="Drillers",OFFSET(Drillers!$L$2,ROW($F24),5),IF($F$1="Bulls",OFFSET(Bulls!$L$2,ROW($F24),5),IF($F$1="Phantoms",OFFSET(Phantoms!$L$2,ROW($F24),5),IF($F$1="Gators",OFFSET(Gators!$L$2,ROW($F24),5),IF($F$1="Knights",OFFSET(Knights!$L$2,ROW($F24),5),IF($F$1="Hornets",OFFSET(Hornets!$L$2,ROW($F24),5),IF($F$1="Guardians",OFFSET(Wolves!$L$2,ROW($F24),5),IF($F$1="Reds",OFFSET(Comets!$L$2,ROW($F24),5)))))))))</f>
        <v>-3</v>
      </c>
      <c r="K28" s="76">
        <f ca="1">IF($F$1="Drillers",OFFSET(Drillers!$L$2,ROW($F24),6),IF($F$1="Bulls",OFFSET(Bulls!$L$2,ROW($F24),6),IF($F$1="Phantoms",OFFSET(Phantoms!$L$2,ROW($F24),6),IF($F$1="Gators",OFFSET(Gators!$L$2,ROW($F24),6),IF($F$1="Knights",OFFSET(Knights!$L$2,ROW($F24),6),IF($F$1="Hornets",OFFSET(Hornets!$L$2,ROW($F24),6),IF($F$1="Guardians",OFFSET(Wolves!$L$2,ROW($F24),6),IF($F$1="Reds",OFFSET(Comets!$L$2,ROW($F24),6)))))))))</f>
        <v>1</v>
      </c>
      <c r="L28" s="76">
        <f ca="1">IF($F$1="Drillers",OFFSET(Drillers!$L$2,ROW(F24),7),IF($F$1="Bulls",OFFSET(Bulls!$L$2,ROW(F24),7),IF($F$1="Phantoms",OFFSET(Phantoms!$L$2,ROW(F24),7),IF($F$1="Gators",OFFSET(Gators!$L$2,ROW(F24),7),IF($F$1="Knights",OFFSET(Knights!$L$2,ROW(F24),7),IF($F$1="Hornets",OFFSET(Hornets!$L$2,ROW(F24),7),IF($F$1="Guardians",OFFSET(Wolves!$L$2,ROW(F24),7),IF($F$1="Reds",OFFSET(Comets!$L$2,ROW(F24),7),))))))))</f>
        <v>0</v>
      </c>
      <c r="M28" s="76">
        <f ca="1">IF($F$1="Drillers",OFFSET(Drillers!$L$2,ROW(F24),8),IF($F$1="Bulls",OFFSET(Bulls!$L$2,ROW(F24),8),IF($F$1="Phantoms",OFFSET(Phantoms!$L$2,ROW(F24),8),IF($F$1="Gators",OFFSET(Gators!$L$2,ROW(F24),8),IF($F$1="Knights",OFFSET(Knights!$L$2,ROW(F24),8),IF($F$1="Hornets",OFFSET(Hornets!$L$2,ROW(F24),8),IF($F$1="Guardians",OFFSET(Wolves!$L$2,ROW(F24),8),IF($F$1="Reds",OFFSET(Comets!$L$2,ROW(F24),8)))))))))</f>
        <v>0</v>
      </c>
      <c r="N28" s="76">
        <f ca="1">IF($F$1="Drillers",OFFSET(Drillers!$L$2,ROW($F24),9),IF($F$1="Bulls",OFFSET(Bulls!$L$2,ROW($F24),9),IF($F$1="Phantoms",OFFSET(Phantoms!$L$2,ROW($F24),9),IF($F$1="Gators",OFFSET(Gators!$L$2,ROW($F24),9),IF($F$1="Knights",OFFSET(Knights!$L$2,ROW($F24),9),IF($F$1="Hornets",OFFSET(Hornets!$L$2,ROW(F24),9),IF($F$1="Guardians",OFFSET(Wolves!$L$2,ROW($F24),9),IF($F$1="Reds",OFFSET(Comets!$L$2,ROW($F24),9)))))))))</f>
        <v>0</v>
      </c>
      <c r="O28" s="76">
        <f ca="1">IF($F$1="Drillers",OFFSET(Drillers!$L$2,ROW(F24),10),IF($F$1="Bulls",OFFSET(Bulls!$L$2,ROW(F24),10),IF($F$1="Phantoms",OFFSET(Phantoms!$L$2,ROW(F24),10),IF($F$1="Gators",OFFSET(Gators!$L$2,ROW(F24),10),IF($F$1="Knights",OFFSET(Knights!$L$2,ROW(F24),10),IF($F$1="Hornets",OFFSET(Hornets!$L$2,ROW(F24),10),IF($F$1="Guardians",OFFSET(Wolves!$L$2,ROW(F24),10),IF($F$1="Reds",OFFSET(Comets!$L$2,ROW(F24),10)))))))))</f>
        <v>0</v>
      </c>
      <c r="P28" s="76">
        <f ca="1">IF($F$1="Drillers",OFFSET(Drillers!$L$2,ROW(F24),11),IF($F$1="Bulls",OFFSET(Bulls!$L$2,ROW(F24),11),IF($F$1="Phantoms",OFFSET(Phantoms!$L$2,ROW(F24),11),IF($F$1="Gators",OFFSET(Gators!$L$2,ROW(F24),11),IF($F$1="Knights",OFFSET(Knights!$L$2,ROW(F24),11),IF($F$1="Hornets",OFFSET(Hornets!$L$2,ROW(F24),11),IF($F$1="Guardians",OFFSET(Wolves!$L$2,ROW(F24),11),IF($F$1="Drillers",OFFSET(Drillers!$L$2,ROW(F24),11),IF($F$1="Reds",OFFSET(Comets!$L$2,ROW(F24),11))))))))))</f>
        <v>0</v>
      </c>
      <c r="Q28" s="76">
        <f ca="1">IF($F$1="Drillers",OFFSET(Drillers!$L$2,ROW(F24),12),IF($F$1="Bulls",OFFSET(Bulls!$L$2,ROW(F24),12),IF($F$1="Phantoms",OFFSET(Phantoms!$L$2,ROW(F24),12),IF($F$1="Gators",OFFSET(Gators!$L$2,ROW(F24),12),IF($F$1="Knights",OFFSET(Knights!$L$2,ROW(F24),12),IF($F$1="Hornets",OFFSET(Hornets!$L$2,ROW(F24),12),IF($F$1="Guardians",OFFSET(Wolves!$L$2,ROW(F24),12),IF($F$1="Reds",OFFSET(Comets!$L$2,ROW(F24),12),))))))))</f>
        <v>0</v>
      </c>
      <c r="R28" s="76">
        <f ca="1">IF($F$1="Drillers",OFFSET(Drillers!$L$2,ROW(F24),13),IF($F$1="Bulls",OFFSET(Bulls!$L$2,ROW(F24),13),IF($F$1="Phantoms",OFFSET(Phantoms!$L$2,ROW(F24),13),IF($F$1="Gators",OFFSET(Gators!$L$2,ROW(F24),13),IF($F$1="Knights",OFFSET(Knights!$L$2,ROW(F24),13),IF($F$1="Hornets",OFFSET(Hornets!$L$2,ROW(F24),13),IF($F$1="Guardians",OFFSET(Wolves!$L$2,ROW(F24),13),IF($F$1="Reds",OFFSET(Comets!$L$2,ROW(F24),13),))))))))</f>
        <v>0</v>
      </c>
      <c r="S28" s="76">
        <f ca="1">IF($F$1="Drillers",OFFSET(Drillers!$L$2,ROW(F24),14),IF($F$1="Bulls",OFFSET(Bulls!$L$2,ROW(F24),14),IF($F$1="Phantoms",OFFSET(Phantoms!$L$2,ROW(F24),14),IF($F$1="Gators",OFFSET(Gators!$L$2,ROW(F24),14),IF($F$1="Knights",OFFSET(Knights!$L$2,ROW(F24),14),IF($F$1="Hornets",OFFSET(Hornets!$L$2,ROW(F24),14),IF($F$1="Guardians",OFFSET(Wolves!$L$2,ROW(F24),14,),IF($F$1="Reds",OFFSET(Comets!$L$2,ROW(F24),14)))))))))</f>
        <v>5</v>
      </c>
      <c r="T28" s="76">
        <f ca="1">IF($F$1="Drillers",OFFSET(Drillers!$L$2,ROW(F24),15),IF($F$1="Bulls",OFFSET(Bulls!$L$2,ROW(F24),15),IF($F$1="Phantoms",OFFSET(Phantoms!$L$2,ROW(F24),15),IF($F$1="Gators",OFFSET(Gators!$L$2,ROW(F24),15),IF($F$1="Knights",OFFSET(Knights!$L$2,ROW(F24),15),IF($F$1="Hornets",OFFSET(Hornets!$L$2,ROW(F24),15),IF($F$1="Guardians",OFFSET(Wolves!$L$2,ROW(F24),15),IF($F$1="Reds",OFFSET(Comets!$L$2,ROW(F24),15)))))))))</f>
        <v>0</v>
      </c>
      <c r="U28" s="76">
        <f ca="1">IF($F$1="Drillers",OFFSET(Drillers!$L$2,ROW(F24),16),IF($F$1="Bulls",OFFSET(Bulls!$L$2,ROW(F24),16),IF($F$1="Phantoms",OFFSET(Phantoms!$L$2,ROW(F24),16),IF($F$1="Gators",OFFSET(Gators!$L$2,ROW(F24),16),IF($F$1="Knights",OFFSET(Knights!$L$2,ROW(F24),16),IF($F$1="Hornets",OFFSET(Hornets!$L$2,ROW(F24),16),IF($F$1="Guardians",OFFSET(Wolves!$L$2,ROW(F24),16),IF($F$1="Reds",OFFSET(Comets!$L$2,ROW(F24),16)))))))))</f>
        <v>0</v>
      </c>
      <c r="V28" s="77"/>
      <c r="AD28" s="77">
        <v>6</v>
      </c>
      <c r="AE28" s="43" t="str">
        <f ca="1">IF($AE$1="Drillers",OFFSET(Drillers!$L$2,ROW($AE24),1),IF($AE$1="Bulls",OFFSET(Bulls!$L$2,ROW($AE24),1),IF($AE$1="Phantoms",OFFSET(Phantoms!$L$2,ROW($AE24),1),IF($AE$1="Gators",OFFSET(Gators!$L$2,ROW($AE24),1),IF($AE$1="Knights",OFFSET(Knights!$L$2,ROW($AE24),1),IF($AE$1="Hornets",OFFSET(Hornets!$L$2,ROW($AE24),1),IF($AE$1="Wolves",OFFSET(Wolves!$L$2,ROW($AE24),1),IF(AE$1="Comets",OFFSET(Comets!$L$2,ROW($AE24),1)))))))))</f>
        <v>Samuels</v>
      </c>
      <c r="AF28" s="43" t="str">
        <f ca="1">IF($AE$1="Drillers",OFFSET(Drillers!$L$2,ROW($AF24),2),IF($AE$1="Bulls",OFFSET(Bulls!$L$2,ROW($AF24),2),IF($AE$1="Phantoms",OFFSET(Phantoms!$L$2,ROW($AF24),2),IF($AE$1="Gators",OFFSET(Gators!$L$2,ROW($AF24),2),IF($AE$1="Knights",OFFSET(Knights!$L$2,ROW($AF24),2),IF($AE$1="Hornets",OFFSET(Hornets!$L$2,ROW($AF24),2),IF($AE$1="Wolves",OFFSET(Wolves!$L$2,ROW($AF24),2),IF($AE$1="Comets",OFFSET(Comets!$L$2,ROW($AF24),2)))))))))</f>
        <v>Keith</v>
      </c>
      <c r="AG28" s="60" t="str">
        <f ca="1">IF($AE$1="Drillers",OFFSET(Drillers!$L$2,ROW($AE24),3),IF($AE$1="Bulls",OFFSET(Bulls!$L$2,ROW($AE24),3),IF($AE$1="Phantoms",OFFSET(Phantoms!$L$2,ROW($AE24),3),IF($AE$1="Gators",OFFSET(Gators!$L$2,ROW($AE24),3),IF($AE$1="Knights",OFFSET(Knights!$L$2,ROW($AE24),3),IF($AE$1="Hornets",OFFSET(Hornets!$L$2,ROW($AE24),3),IF($AE$1="Wolves",OFFSET(Wolves!$L$2,ROW($AE24),3),IF($AE$1="Comets",OFFSET(Comets!$L$2,ROW($AE24),3)))))))))</f>
        <v>L</v>
      </c>
      <c r="AH28" s="60">
        <f ca="1">IF($AE$1="Drillers",OFFSET(Drillers!$L$2,ROW($AE24),4),IF($AE$1="Bulls",OFFSET(Bulls!$L$2,ROW($AE24),4),IF($AE$1="Phantoms",OFFSET(Phantoms!$L$2,ROW($AE24),4),IF($AE$1="Gators",OFFSET(Gators!$L$2,ROW($AE24),4),IF($AE$1="Knights",OFFSET(Knights!$L$2,ROW($AE24),4),IF($AE$1="Hornets",OFFSET(Hornets!$L$2,ROW($AE24),4),IF($AE$1="Wolves",OFFSET(Wolves!$L$2,ROW($AE24),4),IF($AE$1="Comets",OFFSET(Comets!$L$2,ROW($AE24),4)))))))))</f>
        <v>-5</v>
      </c>
      <c r="AI28" s="60">
        <f ca="1">IF($AE$1="Drillers",OFFSET(Drillers!$L$2,ROW($AE24),5),IF($AE$1="Bulls",OFFSET(Bulls!$L$2,ROW($AE24),5),IF($AE$1="Phantoms",OFFSET(Phantoms!$L$2,ROW($AE24),5),IF($AE$1="Gators",OFFSET(Gators!$L$2,ROW($AE24),5),IF($AE$1="Knights",OFFSET(Knights!$L$2,ROW($AE24),5),IF($AE$1="Hornets",OFFSET(Hornets!$L$2,ROW($AE24),5),IF($AE$1="Wolves",OFFSET(Wolves!$L$2,ROW($AE24),5),IF($AE$1="Comets",OFFSET(Comets!$L$2,ROW($AE24),5)))))))))</f>
        <v>-4</v>
      </c>
      <c r="AJ28" s="60">
        <f ca="1">IF($AE$1="Drillers",OFFSET(Drillers!$L$2,ROW($AE24),6),IF($AE$1="Bulls",OFFSET(Bulls!$L$2,ROW($AE24),6),IF($AE$1="Phantoms",OFFSET(Phantoms!$L$2,ROW($AE24),6),IF($AE$1="Gators",OFFSET(Gators!$L$2,ROW($AE24),6),IF($AE$1="Knights",OFFSET(Knights!$L$2,ROW($AE24),6),IF($AE$1="Hornets",OFFSET(Hornets!$L$2,ROW($AE24),6),IF($AE$1="Wolves",OFFSET(Wolves!$L$2,ROW($AE24),6),IF($AE$1="Comets",OFFSET(Comets!$L$2,ROW($AE24),6)))))))))</f>
        <v>1</v>
      </c>
      <c r="AK28" s="76">
        <f ca="1">IF($AE$1="Drillers",OFFSET(Drillers!$L$2,ROW($AE24),7),IF($AE$1="Bulls",OFFSET(Bulls!$L$2,ROW($AE24),7),IF($AE$1="Phantoms",OFFSET(Phantoms!$L$2,ROW($AE24),7),IF($AE$1="Gators",OFFSET(Gators!$L$2,ROW($AE24),7),IF($AE$1="Knights",OFFSET(Knights!$L$2,ROW($AE24),7),IF($AE$1="Hornets",OFFSET(Hornets!$L$2,ROW($AE24),7),IF($AE$1="Wolves",OFFSET(Wolves!$L$2,ROW($AE24),7),IF($AE$1="Comets",OFFSET(Comets!$L$2,ROW($AE24),7)))))))))</f>
        <v>0</v>
      </c>
      <c r="AL28" s="76">
        <f ca="1">IF($AE$1="Drillers",OFFSET(Drillers!$L$2,ROW($AE24),8),IF($AE$1="Bulls",OFFSET(Bulls!$L$2,ROW($AE24),8),IF($AE$1="Phantoms",OFFSET(Phantoms!$L$2,ROW($AE24),8),IF($AE$1="Gators",OFFSET(Gators!$L$2,ROW($AE24),8),IF($AE$1="Knights",OFFSET(Knights!$L$2,ROW($AE24),8),IF($AE$1="Hornets",OFFSET(Hornets!$L$2,ROW($AE24),8),IF($AE$1="Wolves",OFFSET(Wolves!$L$2,ROW($AE24),8),IF($AE$1="Comets",OFFSET(Comets!$L$2,ROW($AE24),8)))))))))</f>
        <v>0</v>
      </c>
      <c r="AM28" s="76">
        <f ca="1">IF($AE$1="Drillers",OFFSET(Drillers!$L$2,ROW($AE24),9),IF($AE$1="Bulls",OFFSET(Bulls!$L$2,ROW($AE24),9),IF($AE$1="Phantoms",OFFSET(Phantoms!$L$2,ROW($AE24),9),IF($AE$1="Gators",OFFSET(Gators!$L$2,ROW($AE24),9),IF($AE$1="Knights",OFFSET(Knights!$L$2,ROW($AE24),9),IF($AE$1="Hornets",OFFSET(Hornets!$L$2,ROW($AE24),9),IF($AE$1="Wolves",OFFSET(Wolves!$L$2,ROW($AE24),9),IF($AE$1="Comets",OFFSET(Comets!$L$2,ROW($AE24),9)))))))))</f>
        <v>0</v>
      </c>
      <c r="AN28" s="76">
        <f ca="1">IF($AE$1="Drillers",OFFSET(Drillers!$L$2,ROW($AE24),10),IF($AE$1="Bulls",OFFSET(Bulls!$L$2,ROW($AE24),10),IF($AE$1="Phantoms",OFFSET(Phantoms!$L$2,ROW($AE24),10),IF($AE$1="Gators",OFFSET(Gators!$L$2,ROW($AE24),10),IF($AE$1="Knights",OFFSET(Knights!$L$2,ROW($AE24),10),IF($AE$1="Hornets",OFFSET(Hornets!$L$2,ROW($AE24),10),IF($AE$1="Wolves",OFFSET(Wolves!$L$2,ROW($AE24),10),IF($AE$1="Comets",OFFSET(Comets!$L$2,ROW($AE24),10)))))))))</f>
        <v>0</v>
      </c>
      <c r="AO28" s="76">
        <f ca="1">IF($AE$1="Drillers",OFFSET(Drillers!$L$2,ROW($AE24),11),IF($AE$1="Bulls",OFFSET(Bulls!$L$2,ROW($AE24),11),IF($AE$1="Phantoms",OFFSET(Phantoms!$L$2,ROW($AE24),11),IF($AE$1="Gators",OFFSET(Gators!$L$2,ROW($AE24),11),IF($AE$1="Knights",OFFSET(Knights!$L$2,ROW($AE24),11),IF($AE$1="Hornets",OFFSET(Hornets!$L$2,ROW($AE24),11),IF($AE$1="Wolves",OFFSET(Wolves!$L$2,ROW($AE24),11),IF($AE$1="Comets",OFFSET(Comets!$L$2,ROW($AE24),11)))))))))</f>
        <v>0</v>
      </c>
      <c r="AP28" s="76">
        <f ca="1">IF($AE$1="Drillers",OFFSET(Drillers!$L$2,ROW($AE24),12),IF($AE$1="Bulls",OFFSET(Bulls!$L$2,ROW($AE24),12),IF($AE$1="Phantoms",OFFSET(Phantoms!$L$2,ROW($AE24),12),IF($AE$1="Gators",OFFSET(Gators!$L$2,ROW($AE24),12),IF($AE$1="Knights",OFFSET(Knights!$L$2,ROW($AE24),12),IF($AE$1="Hornets",OFFSET(Hornets!$L$2,ROW($AE24),12),IF($AE$1="Wolves",OFFSET(Wolves!$L$2,ROW($AE24),12),IF($AE$1="Comets",OFFSET(Comets!$L$2,ROW($AE24),12)))))))))</f>
        <v>0</v>
      </c>
      <c r="AQ28" s="76">
        <f ca="1">IF($AE$1="Drillers",OFFSET(Drillers!$L$2,ROW($AE24),13),IF($AE$1="Bulls",OFFSET(Bulls!$L$2,ROW($AE24),13),IF($AE$1="Phantoms",OFFSET(Phantoms!$L$2,ROW($AE24),13),IF($AE$1="Gators",OFFSET(Gators!$L$2,ROW($AE24),13),IF($AE$1="Knights",OFFSET(Knights!$L$2,ROW($AE24),13),IF($AE$1="Hornets",OFFSET(Hornets!$L$2,ROW($AE24),13),IF($AE$1="Wolves",OFFSET(Wolves!$L$2,ROW($AE24),13),IF($AE$1="Comets",OFFSET(Comets!$L$2,ROW($AE24),13)))))))))</f>
        <v>0</v>
      </c>
      <c r="AR28" s="76">
        <f ca="1">IF($AE$1="Drillers",OFFSET(Drillers!$L$2,ROW($AE24),14),IF($AE$1="Bulls",OFFSET(Bulls!$L$2,ROW($AE24),14),IF($AE$1="Phantoms",OFFSET(Phantoms!$L$2,ROW($AE24),14),IF($AE$1="Gators",OFFSET(Gators!$L$2,ROW($AE24),14),IF($AE$1="Knights",OFFSET(Knights!$L$2,ROW($AE24),14),IF($AE$1="Hornets",OFFSET(Hornets!$L$2,ROW($AE24),14),IF($AE$1="Wolves",OFFSET(Wolves!$L$2,ROW($AE24),14),IF($AE$1="Comets",OFFSET(Comets!$L$2,ROW($AE24),14)))))))))</f>
        <v>4</v>
      </c>
      <c r="AS28" s="76">
        <f ca="1">IF(AE$1="Drillers",OFFSET(Drillers!$L$2,ROW(AE24),15),IF(AE$1="Bulls",OFFSET(Bulls!$L$2,ROW(AE24),15),IF(AE$1="Phantoms",OFFSET(Phantoms!$L$2,ROW(AE24),15),IF(AE$1="Gators",OFFSET(Gators!$L$2,ROW(AE24),15),IF(AE$1="Knights",OFFSET(Knights!$L$2,ROW(AE24),15),IF(AE$1="Hornets",OFFSET(Hornets!$L$2,ROW(AE24),15),IF(AE$1="Wolves",OFFSET(Wolves!$L$2,ROW(AE24),15),IF(AE$1="Comets",OFFSET(Comets!$L$2,ROW(AE24),15)))))))))</f>
        <v>0</v>
      </c>
      <c r="AT28" s="76">
        <f ca="1">IF($AE$1="Drillers",OFFSET(Drillers!$L$2,ROW(AE24),16),IF($AE$1="Bulls",OFFSET(Bulls!$L$2,ROW(AE24),16),IF($AE$1="Phantoms",OFFSET(Phantoms!$L$2,ROW(AE24),16),IF($AE$1="Gators",OFFSET(Gators!$L$2,ROW(AE24),16),IF($AE$1="Knights",OFFSET(Knights!$L$2,ROW(AE24),16),IF($AE$1="Hornets",OFFSET(Hornets!$L$2,ROW(AE24),16),IF($AE$1="Wolves",OFFSET(Wolves!$L$2,ROW(AE24),16),IF($AE$1="Comets",OFFSET(Comets!$L$2,ROW(AE24),16)))))))))</f>
        <v>0</v>
      </c>
      <c r="BD28" s="63"/>
      <c r="BE28" s="63"/>
      <c r="BG28" s="63"/>
      <c r="BH28" s="63"/>
    </row>
    <row r="29" spans="5:60" x14ac:dyDescent="0.35">
      <c r="E29" s="77">
        <v>7</v>
      </c>
      <c r="F29" s="85" t="str">
        <f ca="1">IF($F$1="Drillers",OFFSET(Drillers!$L$2,ROW($F25),1),IF($F$1="Bulls",OFFSET(Bulls!$L$2,ROW($F25),1),IF($F$1="Phantoms",OFFSET(Phantoms!$L$2,ROW($F25),1),IF($F$1="Gators",OFFSET(Gators!$L$2,ROW($F25),1),IF($F$1="Knights",OFFSET(Knights!$L$2,ROW($F25),1),IF($F$1="Hornets",OFFSET(Hornets!$L$2,ROW($F25),1),IF($F$1="Reds",OFFSET(Comets!$L$2,ROW($F25),1),IF($F$1="Guardians",OFFSET(Wolves!$L$2,ROW($F25),1)))))))))</f>
        <v>Kelley</v>
      </c>
      <c r="G29" s="85" t="str">
        <f ca="1">IF($F$1="Drillers",OFFSET(Drillers!$L$2,ROW($F25),2),IF($F$1="Bulls",OFFSET(Bulls!$L$2,ROW($F25),2),IF($F$1="Phantoms",OFFSET(Phantoms!$L$2,ROW($F25),2),IF($F$1="Gators",OFFSET(Gators!$L$2,ROW($F25),2),IF($F$1="Knights",OFFSET(Knights!$L$2,ROW($F25),2),IF($F$1="Hornets",OFFSET(Hornets!$L$2,ROW($F25),2),IF($F$1="Reds",OFFSET(Comets!$L$2,ROW($F25),2),IF($F$1="Guardians",OFFSET(Wolves!$L$2,ROW($F25),2)))))))))</f>
        <v>John</v>
      </c>
      <c r="H29" s="76" t="str">
        <f ca="1">IF($F$1="Drillers",OFFSET(Drillers!$L$2,ROW($F25),3),IF($F$1="Bulls",OFFSET(Bulls!$L$2,ROW($F25),3),IF($F$1="Phantoms",OFFSET(Phantoms!$L$2,ROW($F25),3),IF($F$1="Gators",OFFSET(Gators!$L$2,ROW($F25),3),IF($F$1="Knights",OFFSET(Knights!$L$2,ROW($F25),3),IF($F$1="Hornets",OFFSET(Hornets!$L$2,ROW($F25),3),IF($F$1="Guardians",OFFSET(Wolves!$L$2,ROW($F25),3),IF($F$1="Reds",OFFSET(Comets!$L$2,ROW($F25),3)))))))))</f>
        <v>R</v>
      </c>
      <c r="I29" s="76">
        <f ca="1">IF($F$1="Drillers",OFFSET(Drillers!$L$2,ROW($F25),4),IF($F$1="Bulls",OFFSET(Bulls!$L$2,ROW($F25),4),IF($F$1="Phantoms",OFFSET(Phantoms!$L$2,ROW($F25),4),IF($F$1="Gators",OFFSET(Gators!$L$2,ROW($F25),4),IF($F$1="Knights",OFFSET(Knights!$L$2,ROW($F25),4),IF($F$1="Hornets",OFFSET(Hornets!$L$2,ROW($F25),4),IF($F$1="Guardians",OFFSET(Wolves!$L$2,ROW($F25),4),IF($F$1="Reds",OFFSET(Comets!$L$2,ROW($F25),4)))))))))</f>
        <v>-3</v>
      </c>
      <c r="J29" s="76">
        <f ca="1">IF($F$1="Drillers",OFFSET(Drillers!$L$2,ROW($F25),5),IF($F$1="Bulls",OFFSET(Bulls!$L$2,ROW($F25),5),IF($F$1="Phantoms",OFFSET(Phantoms!$L$2,ROW($F25),5),IF($F$1="Gators",OFFSET(Gators!$L$2,ROW($F25),5),IF($F$1="Knights",OFFSET(Knights!$L$2,ROW($F25),5),IF($F$1="Hornets",OFFSET(Hornets!$L$2,ROW($F25),5),IF($F$1="Guardians",OFFSET(Wolves!$L$2,ROW($F25),5),IF($F$1="Reds",OFFSET(Comets!$L$2,ROW($F25),5)))))))))</f>
        <v>-4</v>
      </c>
      <c r="K29" s="76">
        <f ca="1">IF($F$1="Drillers",OFFSET(Drillers!$L$2,ROW($F25),6),IF($F$1="Bulls",OFFSET(Bulls!$L$2,ROW($F25),6),IF($F$1="Phantoms",OFFSET(Phantoms!$L$2,ROW($F25),6),IF($F$1="Gators",OFFSET(Gators!$L$2,ROW($F25),6),IF($F$1="Knights",OFFSET(Knights!$L$2,ROW($F25),6),IF($F$1="Hornets",OFFSET(Hornets!$L$2,ROW($F25),6),IF($F$1="Guardians",OFFSET(Wolves!$L$2,ROW($F25),6),IF($F$1="Reds",OFFSET(Comets!$L$2,ROW($F25),6)))))))))</f>
        <v>1</v>
      </c>
      <c r="L29" s="76">
        <f ca="1">IF($F$1="Drillers",OFFSET(Drillers!$L$2,ROW(F25),7),IF($F$1="Bulls",OFFSET(Bulls!$L$2,ROW(F25),7),IF($F$1="Phantoms",OFFSET(Phantoms!$L$2,ROW(F25),7),IF($F$1="Gators",OFFSET(Gators!$L$2,ROW(F25),7),IF($F$1="Knights",OFFSET(Knights!$L$2,ROW(F25),7),IF($F$1="Hornets",OFFSET(Hornets!$L$2,ROW(F25),7),IF($F$1="Guardians",OFFSET(Wolves!$L$2,ROW(F25),7),IF($F$1="Reds",OFFSET(Comets!$L$2,ROW(F25),7),))))))))</f>
        <v>0</v>
      </c>
      <c r="M29" s="76">
        <f ca="1">IF($F$1="Drillers",OFFSET(Drillers!$L$2,ROW(F25),8),IF($F$1="Bulls",OFFSET(Bulls!$L$2,ROW(F25),8),IF($F$1="Phantoms",OFFSET(Phantoms!$L$2,ROW(F25),8),IF($F$1="Gators",OFFSET(Gators!$L$2,ROW(F25),8),IF($F$1="Knights",OFFSET(Knights!$L$2,ROW(F25),8),IF($F$1="Hornets",OFFSET(Hornets!$L$2,ROW(F25),8),IF($F$1="Guardians",OFFSET(Wolves!$L$2,ROW(F25),8),IF($F$1="Reds",OFFSET(Comets!$L$2,ROW(F25),8)))))))))</f>
        <v>0</v>
      </c>
      <c r="N29" s="76">
        <f ca="1">IF($F$1="Drillers",OFFSET(Drillers!$L$2,ROW($F25),9),IF($F$1="Bulls",OFFSET(Bulls!$L$2,ROW($F25),9),IF($F$1="Phantoms",OFFSET(Phantoms!$L$2,ROW($F25),9),IF($F$1="Gators",OFFSET(Gators!$L$2,ROW($F25),9),IF($F$1="Knights",OFFSET(Knights!$L$2,ROW($F25),9),IF($F$1="Hornets",OFFSET(Hornets!$L$2,ROW(F25),9),IF($F$1="Guardians",OFFSET(Wolves!$L$2,ROW($F25),9),IF($F$1="Reds",OFFSET(Comets!$L$2,ROW($F25),9)))))))))</f>
        <v>0</v>
      </c>
      <c r="O29" s="76">
        <f ca="1">IF($F$1="Drillers",OFFSET(Drillers!$L$2,ROW(F25),10),IF($F$1="Bulls",OFFSET(Bulls!$L$2,ROW(F25),10),IF($F$1="Phantoms",OFFSET(Phantoms!$L$2,ROW(F25),10),IF($F$1="Gators",OFFSET(Gators!$L$2,ROW(F25),10),IF($F$1="Knights",OFFSET(Knights!$L$2,ROW(F25),10),IF($F$1="Hornets",OFFSET(Hornets!$L$2,ROW(F25),10),IF($F$1="Guardians",OFFSET(Wolves!$L$2,ROW(F25),10),IF($F$1="Reds",OFFSET(Comets!$L$2,ROW(F25),10)))))))))</f>
        <v>0</v>
      </c>
      <c r="P29" s="76">
        <f ca="1">IF($F$1="Drillers",OFFSET(Drillers!$L$2,ROW(F25),11),IF($F$1="Bulls",OFFSET(Bulls!$L$2,ROW(F25),11),IF($F$1="Phantoms",OFFSET(Phantoms!$L$2,ROW(F25),11),IF($F$1="Gators",OFFSET(Gators!$L$2,ROW(F25),11),IF($F$1="Knights",OFFSET(Knights!$L$2,ROW(F25),11),IF($F$1="Hornets",OFFSET(Hornets!$L$2,ROW(F25),11),IF($F$1="Guardians",OFFSET(Wolves!$L$2,ROW(F25),11),IF($F$1="Drillers",OFFSET(Drillers!$L$2,ROW(F25),11),IF($F$1="Reds",OFFSET(Comets!$L$2,ROW(F25),11))))))))))</f>
        <v>0</v>
      </c>
      <c r="Q29" s="76">
        <f ca="1">IF($F$1="Drillers",OFFSET(Drillers!$L$2,ROW(F25),12),IF($F$1="Bulls",OFFSET(Bulls!$L$2,ROW(F25),12),IF($F$1="Phantoms",OFFSET(Phantoms!$L$2,ROW(F25),12),IF($F$1="Gators",OFFSET(Gators!$L$2,ROW(F25),12),IF($F$1="Knights",OFFSET(Knights!$L$2,ROW(F25),12),IF($F$1="Hornets",OFFSET(Hornets!$L$2,ROW(F25),12),IF($F$1="Guardians",OFFSET(Wolves!$L$2,ROW(F25),12),IF($F$1="Reds",OFFSET(Comets!$L$2,ROW(F25),12),))))))))</f>
        <v>0</v>
      </c>
      <c r="R29" s="76">
        <f ca="1">IF($F$1="Drillers",OFFSET(Drillers!$L$2,ROW(F25),13),IF($F$1="Bulls",OFFSET(Bulls!$L$2,ROW(F25),13),IF($F$1="Phantoms",OFFSET(Phantoms!$L$2,ROW(F25),13),IF($F$1="Gators",OFFSET(Gators!$L$2,ROW(F25),13),IF($F$1="Knights",OFFSET(Knights!$L$2,ROW(F25),13),IF($F$1="Hornets",OFFSET(Hornets!$L$2,ROW(F25),13),IF($F$1="Guardians",OFFSET(Wolves!$L$2,ROW(F25),13),IF($F$1="Reds",OFFSET(Comets!$L$2,ROW(F25),13),))))))))</f>
        <v>0</v>
      </c>
      <c r="S29" s="76">
        <f ca="1">IF($F$1="Drillers",OFFSET(Drillers!$L$2,ROW(F25),14),IF($F$1="Bulls",OFFSET(Bulls!$L$2,ROW(F25),14),IF($F$1="Phantoms",OFFSET(Phantoms!$L$2,ROW(F25),14),IF($F$1="Gators",OFFSET(Gators!$L$2,ROW(F25),14),IF($F$1="Knights",OFFSET(Knights!$L$2,ROW(F25),14),IF($F$1="Hornets",OFFSET(Hornets!$L$2,ROW(F25),14),IF($F$1="Guardians",OFFSET(Wolves!$L$2,ROW(F25),14,),IF($F$1="Reds",OFFSET(Comets!$L$2,ROW(F25),14)))))))))</f>
        <v>4</v>
      </c>
      <c r="T29" s="76">
        <f ca="1">IF($F$1="Drillers",OFFSET(Drillers!$L$2,ROW(F25),15),IF($F$1="Bulls",OFFSET(Bulls!$L$2,ROW(F25),15),IF($F$1="Phantoms",OFFSET(Phantoms!$L$2,ROW(F25),15),IF($F$1="Gators",OFFSET(Gators!$L$2,ROW(F25),15),IF($F$1="Knights",OFFSET(Knights!$L$2,ROW(F25),15),IF($F$1="Hornets",OFFSET(Hornets!$L$2,ROW(F25),15),IF($F$1="Guardians",OFFSET(Wolves!$L$2,ROW(F25),15),IF($F$1="Reds",OFFSET(Comets!$L$2,ROW(F25),15)))))))))</f>
        <v>0</v>
      </c>
      <c r="U29" s="76">
        <f ca="1">IF($F$1="Drillers",OFFSET(Drillers!$L$2,ROW(F25),16),IF($F$1="Bulls",OFFSET(Bulls!$L$2,ROW(F25),16),IF($F$1="Phantoms",OFFSET(Phantoms!$L$2,ROW(F25),16),IF($F$1="Gators",OFFSET(Gators!$L$2,ROW(F25),16),IF($F$1="Knights",OFFSET(Knights!$L$2,ROW(F25),16),IF($F$1="Hornets",OFFSET(Hornets!$L$2,ROW(F25),16),IF($F$1="Guardians",OFFSET(Wolves!$L$2,ROW(F25),16),IF($F$1="Reds",OFFSET(Comets!$L$2,ROW(F25),16)))))))))</f>
        <v>0</v>
      </c>
      <c r="V29" s="77"/>
      <c r="AD29" s="77">
        <v>7</v>
      </c>
      <c r="AE29" s="43" t="str">
        <f ca="1">IF($AE$1="Drillers",OFFSET(Drillers!$L$2,ROW($AE25),1),IF($AE$1="Bulls",OFFSET(Bulls!$L$2,ROW($AE25),1),IF($AE$1="Phantoms",OFFSET(Phantoms!$L$2,ROW($AE25),1),IF($AE$1="Gators",OFFSET(Gators!$L$2,ROW($AE25),1),IF($AE$1="Knights",OFFSET(Knights!$L$2,ROW($AE25),1),IF($AE$1="Hornets",OFFSET(Hornets!$L$2,ROW($AE25),1),IF($AE$1="Wolves",OFFSET(Wolves!$L$2,ROW($AE25),1),IF(AE$1="Comets",OFFSET(Comets!$L$2,ROW($AE25),1)))))))))</f>
        <v>Berry</v>
      </c>
      <c r="AF29" s="43" t="str">
        <f ca="1">IF($AE$1="Drillers",OFFSET(Drillers!$L$2,ROW($AF25),2),IF($AE$1="Bulls",OFFSET(Bulls!$L$2,ROW($AF25),2),IF($AE$1="Phantoms",OFFSET(Phantoms!$L$2,ROW($AF25),2),IF($AE$1="Gators",OFFSET(Gators!$L$2,ROW($AF25),2),IF($AE$1="Knights",OFFSET(Knights!$L$2,ROW($AF25),2),IF($AE$1="Hornets",OFFSET(Hornets!$L$2,ROW($AF25),2),IF($AE$1="Wolves",OFFSET(Wolves!$L$2,ROW($AF25),2),IF($AE$1="Comets",OFFSET(Comets!$L$2,ROW($AF25),2)))))))))</f>
        <v>Vince</v>
      </c>
      <c r="AG29" s="60" t="str">
        <f ca="1">IF($AE$1="Drillers",OFFSET(Drillers!$L$2,ROW($AE25),3),IF($AE$1="Bulls",OFFSET(Bulls!$L$2,ROW($AE25),3),IF($AE$1="Phantoms",OFFSET(Phantoms!$L$2,ROW($AE25),3),IF($AE$1="Gators",OFFSET(Gators!$L$2,ROW($AE25),3),IF($AE$1="Knights",OFFSET(Knights!$L$2,ROW($AE25),3),IF($AE$1="Hornets",OFFSET(Hornets!$L$2,ROW($AE25),3),IF($AE$1="Wolves",OFFSET(Wolves!$L$2,ROW($AE25),3),IF($AE$1="Comets",OFFSET(Comets!$L$2,ROW($AE25),3)))))))))</f>
        <v>R</v>
      </c>
      <c r="AH29" s="60">
        <f ca="1">IF($AE$1="Drillers",OFFSET(Drillers!$L$2,ROW($AE25),4),IF($AE$1="Bulls",OFFSET(Bulls!$L$2,ROW($AE25),4),IF($AE$1="Phantoms",OFFSET(Phantoms!$L$2,ROW($AE25),4),IF($AE$1="Gators",OFFSET(Gators!$L$2,ROW($AE25),4),IF($AE$1="Knights",OFFSET(Knights!$L$2,ROW($AE25),4),IF($AE$1="Hornets",OFFSET(Hornets!$L$2,ROW($AE25),4),IF($AE$1="Wolves",OFFSET(Wolves!$L$2,ROW($AE25),4),IF($AE$1="Comets",OFFSET(Comets!$L$2,ROW($AE25),4)))))))))</f>
        <v>-2</v>
      </c>
      <c r="AI29" s="60">
        <f ca="1">IF($AE$1="Drillers",OFFSET(Drillers!$L$2,ROW($AE25),5),IF($AE$1="Bulls",OFFSET(Bulls!$L$2,ROW($AE25),5),IF($AE$1="Phantoms",OFFSET(Phantoms!$L$2,ROW($AE25),5),IF($AE$1="Gators",OFFSET(Gators!$L$2,ROW($AE25),5),IF($AE$1="Knights",OFFSET(Knights!$L$2,ROW($AE25),5),IF($AE$1="Hornets",OFFSET(Hornets!$L$2,ROW($AE25),5),IF($AE$1="Wolves",OFFSET(Wolves!$L$2,ROW($AE25),5),IF($AE$1="Comets",OFFSET(Comets!$L$2,ROW($AE25),5)))))))))</f>
        <v>-4</v>
      </c>
      <c r="AJ29" s="60">
        <f ca="1">IF($AE$1="Drillers",OFFSET(Drillers!$L$2,ROW($AE25),6),IF($AE$1="Bulls",OFFSET(Bulls!$L$2,ROW($AE25),6),IF($AE$1="Phantoms",OFFSET(Phantoms!$L$2,ROW($AE25),6),IF($AE$1="Gators",OFFSET(Gators!$L$2,ROW($AE25),6),IF($AE$1="Knights",OFFSET(Knights!$L$2,ROW($AE25),6),IF($AE$1="Hornets",OFFSET(Hornets!$L$2,ROW($AE25),6),IF($AE$1="Wolves",OFFSET(Wolves!$L$2,ROW($AE25),6),IF($AE$1="Comets",OFFSET(Comets!$L$2,ROW($AE25),6)))))))))</f>
        <v>1</v>
      </c>
      <c r="AK29" s="76">
        <f ca="1">IF($AE$1="Drillers",OFFSET(Drillers!$L$2,ROW($AE25),7),IF($AE$1="Bulls",OFFSET(Bulls!$L$2,ROW($AE25),7),IF($AE$1="Phantoms",OFFSET(Phantoms!$L$2,ROW($AE25),7),IF($AE$1="Gators",OFFSET(Gators!$L$2,ROW($AE25),7),IF($AE$1="Knights",OFFSET(Knights!$L$2,ROW($AE25),7),IF($AE$1="Hornets",OFFSET(Hornets!$L$2,ROW($AE25),7),IF($AE$1="Wolves",OFFSET(Wolves!$L$2,ROW($AE25),7),IF($AE$1="Comets",OFFSET(Comets!$L$2,ROW($AE25),7)))))))))</f>
        <v>0</v>
      </c>
      <c r="AL29" s="76">
        <f ca="1">IF($AE$1="Drillers",OFFSET(Drillers!$L$2,ROW($AE25),8),IF($AE$1="Bulls",OFFSET(Bulls!$L$2,ROW($AE25),8),IF($AE$1="Phantoms",OFFSET(Phantoms!$L$2,ROW($AE25),8),IF($AE$1="Gators",OFFSET(Gators!$L$2,ROW($AE25),8),IF($AE$1="Knights",OFFSET(Knights!$L$2,ROW($AE25),8),IF($AE$1="Hornets",OFFSET(Hornets!$L$2,ROW($AE25),8),IF($AE$1="Wolves",OFFSET(Wolves!$L$2,ROW($AE25),8),IF($AE$1="Comets",OFFSET(Comets!$L$2,ROW($AE25),8)))))))))</f>
        <v>0</v>
      </c>
      <c r="AM29" s="76">
        <f ca="1">IF($AE$1="Drillers",OFFSET(Drillers!$L$2,ROW($AE25),9),IF($AE$1="Bulls",OFFSET(Bulls!$L$2,ROW($AE25),9),IF($AE$1="Phantoms",OFFSET(Phantoms!$L$2,ROW($AE25),9),IF($AE$1="Gators",OFFSET(Gators!$L$2,ROW($AE25),9),IF($AE$1="Knights",OFFSET(Knights!$L$2,ROW($AE25),9),IF($AE$1="Hornets",OFFSET(Hornets!$L$2,ROW($AE25),9),IF($AE$1="Wolves",OFFSET(Wolves!$L$2,ROW($AE25),9),IF($AE$1="Comets",OFFSET(Comets!$L$2,ROW($AE25),9)))))))))</f>
        <v>0</v>
      </c>
      <c r="AN29" s="76">
        <f ca="1">IF($AE$1="Drillers",OFFSET(Drillers!$L$2,ROW($AE25),10),IF($AE$1="Bulls",OFFSET(Bulls!$L$2,ROW($AE25),10),IF($AE$1="Phantoms",OFFSET(Phantoms!$L$2,ROW($AE25),10),IF($AE$1="Gators",OFFSET(Gators!$L$2,ROW($AE25),10),IF($AE$1="Knights",OFFSET(Knights!$L$2,ROW($AE25),10),IF($AE$1="Hornets",OFFSET(Hornets!$L$2,ROW($AE25),10),IF($AE$1="Wolves",OFFSET(Wolves!$L$2,ROW($AE25),10),IF($AE$1="Comets",OFFSET(Comets!$L$2,ROW($AE25),10)))))))))</f>
        <v>0</v>
      </c>
      <c r="AO29" s="76">
        <f ca="1">IF($AE$1="Drillers",OFFSET(Drillers!$L$2,ROW($AE25),11),IF($AE$1="Bulls",OFFSET(Bulls!$L$2,ROW($AE25),11),IF($AE$1="Phantoms",OFFSET(Phantoms!$L$2,ROW($AE25),11),IF($AE$1="Gators",OFFSET(Gators!$L$2,ROW($AE25),11),IF($AE$1="Knights",OFFSET(Knights!$L$2,ROW($AE25),11),IF($AE$1="Hornets",OFFSET(Hornets!$L$2,ROW($AE25),11),IF($AE$1="Wolves",OFFSET(Wolves!$L$2,ROW($AE25),11),IF($AE$1="Comets",OFFSET(Comets!$L$2,ROW($AE25),11)))))))))</f>
        <v>0</v>
      </c>
      <c r="AP29" s="76">
        <f ca="1">IF($AE$1="Drillers",OFFSET(Drillers!$L$2,ROW($AE25),12),IF($AE$1="Bulls",OFFSET(Bulls!$L$2,ROW($AE25),12),IF($AE$1="Phantoms",OFFSET(Phantoms!$L$2,ROW($AE25),12),IF($AE$1="Gators",OFFSET(Gators!$L$2,ROW($AE25),12),IF($AE$1="Knights",OFFSET(Knights!$L$2,ROW($AE25),12),IF($AE$1="Hornets",OFFSET(Hornets!$L$2,ROW($AE25),12),IF($AE$1="Wolves",OFFSET(Wolves!$L$2,ROW($AE25),12),IF($AE$1="Comets",OFFSET(Comets!$L$2,ROW($AE25),12)))))))))</f>
        <v>0</v>
      </c>
      <c r="AQ29" s="76">
        <f ca="1">IF($AE$1="Drillers",OFFSET(Drillers!$L$2,ROW($AE25),13),IF($AE$1="Bulls",OFFSET(Bulls!$L$2,ROW($AE25),13),IF($AE$1="Phantoms",OFFSET(Phantoms!$L$2,ROW($AE25),13),IF($AE$1="Gators",OFFSET(Gators!$L$2,ROW($AE25),13),IF($AE$1="Knights",OFFSET(Knights!$L$2,ROW($AE25),13),IF($AE$1="Hornets",OFFSET(Hornets!$L$2,ROW($AE25),13),IF($AE$1="Wolves",OFFSET(Wolves!$L$2,ROW($AE25),13),IF($AE$1="Comets",OFFSET(Comets!$L$2,ROW($AE25),13)))))))))</f>
        <v>0</v>
      </c>
      <c r="AR29" s="76">
        <f ca="1">IF($AE$1="Drillers",OFFSET(Drillers!$L$2,ROW($AE25),14),IF($AE$1="Bulls",OFFSET(Bulls!$L$2,ROW($AE25),14),IF($AE$1="Phantoms",OFFSET(Phantoms!$L$2,ROW($AE25),14),IF($AE$1="Gators",OFFSET(Gators!$L$2,ROW($AE25),14),IF($AE$1="Knights",OFFSET(Knights!$L$2,ROW($AE25),14),IF($AE$1="Hornets",OFFSET(Hornets!$L$2,ROW($AE25),14),IF($AE$1="Wolves",OFFSET(Wolves!$L$2,ROW($AE25),14),IF($AE$1="Comets",OFFSET(Comets!$L$2,ROW($AE25),14)))))))))</f>
        <v>4</v>
      </c>
      <c r="AS29" s="76">
        <f ca="1">IF(AE$1="Drillers",OFFSET(Drillers!$L$2,ROW(AE25),15),IF(AE$1="Bulls",OFFSET(Bulls!$L$2,ROW(AE25),15),IF(AE$1="Phantoms",OFFSET(Phantoms!$L$2,ROW(AE25),15),IF(AE$1="Gators",OFFSET(Gators!$L$2,ROW(AE25),15),IF(AE$1="Knights",OFFSET(Knights!$L$2,ROW(AE25),15),IF(AE$1="Hornets",OFFSET(Hornets!$L$2,ROW(AE25),15),IF(AE$1="Wolves",OFFSET(Wolves!$L$2,ROW(AE25),15),IF(AE$1="Comets",OFFSET(Comets!$L$2,ROW(AE25),15)))))))))</f>
        <v>0</v>
      </c>
      <c r="AT29" s="76">
        <f ca="1">IF($AE$1="Drillers",OFFSET(Drillers!$L$2,ROW(AE25),16),IF($AE$1="Bulls",OFFSET(Bulls!$L$2,ROW(AE25),16),IF($AE$1="Phantoms",OFFSET(Phantoms!$L$2,ROW(AE25),16),IF($AE$1="Gators",OFFSET(Gators!$L$2,ROW(AE25),16),IF($AE$1="Knights",OFFSET(Knights!$L$2,ROW(AE25),16),IF($AE$1="Hornets",OFFSET(Hornets!$L$2,ROW(AE25),16),IF($AE$1="Wolves",OFFSET(Wolves!$L$2,ROW(AE25),16),IF($AE$1="Comets",OFFSET(Comets!$L$2,ROW(AE25),16)))))))))</f>
        <v>0</v>
      </c>
      <c r="BD29" s="63"/>
      <c r="BE29" s="63"/>
      <c r="BG29" s="63"/>
      <c r="BH29" s="63"/>
    </row>
    <row r="30" spans="5:60" x14ac:dyDescent="0.35">
      <c r="E30" s="77">
        <v>8</v>
      </c>
      <c r="F30" s="85" t="str">
        <f ca="1">IF($F$1="Drillers",OFFSET(Drillers!$L$2,ROW($F26),1),IF($F$1="Bulls",OFFSET(Bulls!$L$2,ROW($F26),1),IF($F$1="Phantoms",OFFSET(Phantoms!$L$2,ROW($F26),1),IF($F$1="Gators",OFFSET(Gators!$L$2,ROW($F26),1),IF($F$1="Knights",OFFSET(Knights!$L$2,ROW($F26),1),IF($F$1="Hornets",OFFSET(Hornets!$L$2,ROW($F26),1),IF($F$1="Reds",OFFSET(Comets!$L$2,ROW($F26),1),IF($F$1="Guardians",OFFSET(Wolves!$L$2,ROW($F26),1)))))))))</f>
        <v>McAughy</v>
      </c>
      <c r="G30" s="85" t="str">
        <f ca="1">IF($F$1="Drillers",OFFSET(Drillers!$L$2,ROW($F26),2),IF($F$1="Bulls",OFFSET(Bulls!$L$2,ROW($F26),2),IF($F$1="Phantoms",OFFSET(Phantoms!$L$2,ROW($F26),2),IF($F$1="Gators",OFFSET(Gators!$L$2,ROW($F26),2),IF($F$1="Knights",OFFSET(Knights!$L$2,ROW($F26),2),IF($F$1="Hornets",OFFSET(Hornets!$L$2,ROW($F26),2),IF($F$1="Reds",OFFSET(Comets!$L$2,ROW($F26),2),IF($F$1="Guardians",OFFSET(Wolves!$L$2,ROW($F26),2)))))))))</f>
        <v>Shane</v>
      </c>
      <c r="H30" s="76" t="str">
        <f ca="1">IF($F$1="Drillers",OFFSET(Drillers!$L$2,ROW($F26),3),IF($F$1="Bulls",OFFSET(Bulls!$L$2,ROW($F26),3),IF($F$1="Phantoms",OFFSET(Phantoms!$L$2,ROW($F26),3),IF($F$1="Gators",OFFSET(Gators!$L$2,ROW($F26),3),IF($F$1="Knights",OFFSET(Knights!$L$2,ROW($F26),3),IF($F$1="Hornets",OFFSET(Hornets!$L$2,ROW($F26),3),IF($F$1="Guardians",OFFSET(Wolves!$L$2,ROW($F26),3),IF($F$1="Reds",OFFSET(Comets!$L$2,ROW($F26),3)))))))))</f>
        <v>R</v>
      </c>
      <c r="I30" s="76">
        <f ca="1">IF($F$1="Drillers",OFFSET(Drillers!$L$2,ROW($F26),4),IF($F$1="Bulls",OFFSET(Bulls!$L$2,ROW($F26),4),IF($F$1="Phantoms",OFFSET(Phantoms!$L$2,ROW($F26),4),IF($F$1="Gators",OFFSET(Gators!$L$2,ROW($F26),4),IF($F$1="Knights",OFFSET(Knights!$L$2,ROW($F26),4),IF($F$1="Hornets",OFFSET(Hornets!$L$2,ROW($F26),4),IF($F$1="Guardians",OFFSET(Wolves!$L$2,ROW($F26),4),IF($F$1="Reds",OFFSET(Comets!$L$2,ROW($F26),4)))))))))</f>
        <v>-4</v>
      </c>
      <c r="J30" s="76">
        <f ca="1">IF($F$1="Drillers",OFFSET(Drillers!$L$2,ROW($F26),5),IF($F$1="Bulls",OFFSET(Bulls!$L$2,ROW($F26),5),IF($F$1="Phantoms",OFFSET(Phantoms!$L$2,ROW($F26),5),IF($F$1="Gators",OFFSET(Gators!$L$2,ROW($F26),5),IF($F$1="Knights",OFFSET(Knights!$L$2,ROW($F26),5),IF($F$1="Hornets",OFFSET(Hornets!$L$2,ROW($F26),5),IF($F$1="Guardians",OFFSET(Wolves!$L$2,ROW($F26),5),IF($F$1="Reds",OFFSET(Comets!$L$2,ROW($F26),5)))))))))</f>
        <v>-3</v>
      </c>
      <c r="K30" s="76">
        <f ca="1">IF($F$1="Drillers",OFFSET(Drillers!$L$2,ROW($F26),6),IF($F$1="Bulls",OFFSET(Bulls!$L$2,ROW($F26),6),IF($F$1="Phantoms",OFFSET(Phantoms!$L$2,ROW($F26),6),IF($F$1="Gators",OFFSET(Gators!$L$2,ROW($F26),6),IF($F$1="Knights",OFFSET(Knights!$L$2,ROW($F26),6),IF($F$1="Hornets",OFFSET(Hornets!$L$2,ROW($F26),6),IF($F$1="Guardians",OFFSET(Wolves!$L$2,ROW($F26),6),IF($F$1="Reds",OFFSET(Comets!$L$2,ROW($F26),6)))))))))</f>
        <v>1</v>
      </c>
      <c r="L30" s="76">
        <f ca="1">IF($F$1="Drillers",OFFSET(Drillers!$L$2,ROW(F26),7),IF($F$1="Bulls",OFFSET(Bulls!$L$2,ROW(F26),7),IF($F$1="Phantoms",OFFSET(Phantoms!$L$2,ROW(F26),7),IF($F$1="Gators",OFFSET(Gators!$L$2,ROW(F26),7),IF($F$1="Knights",OFFSET(Knights!$L$2,ROW(F26),7),IF($F$1="Hornets",OFFSET(Hornets!$L$2,ROW(F26),7),IF($F$1="Guardians",OFFSET(Wolves!$L$2,ROW(F26),7),IF($F$1="Reds",OFFSET(Comets!$L$2,ROW(F26),7),))))))))</f>
        <v>0</v>
      </c>
      <c r="M30" s="76">
        <f ca="1">IF($F$1="Drillers",OFFSET(Drillers!$L$2,ROW(F26),8),IF($F$1="Bulls",OFFSET(Bulls!$L$2,ROW(F26),8),IF($F$1="Phantoms",OFFSET(Phantoms!$L$2,ROW(F26),8),IF($F$1="Gators",OFFSET(Gators!$L$2,ROW(F26),8),IF($F$1="Knights",OFFSET(Knights!$L$2,ROW(F26),8),IF($F$1="Hornets",OFFSET(Hornets!$L$2,ROW(F26),8),IF($F$1="Guardians",OFFSET(Wolves!$L$2,ROW(F26),8),IF($F$1="Reds",OFFSET(Comets!$L$2,ROW(F26),8)))))))))</f>
        <v>0</v>
      </c>
      <c r="N30" s="76">
        <f ca="1">IF($F$1="Drillers",OFFSET(Drillers!$L$2,ROW($F26),9),IF($F$1="Bulls",OFFSET(Bulls!$L$2,ROW($F26),9),IF($F$1="Phantoms",OFFSET(Phantoms!$L$2,ROW($F26),9),IF($F$1="Gators",OFFSET(Gators!$L$2,ROW($F26),9),IF($F$1="Knights",OFFSET(Knights!$L$2,ROW($F26),9),IF($F$1="Hornets",OFFSET(Hornets!$L$2,ROW(F26),9),IF($F$1="Guardians",OFFSET(Wolves!$L$2,ROW($F26),9),IF($F$1="Reds",OFFSET(Comets!$L$2,ROW($F26),9)))))))))</f>
        <v>0</v>
      </c>
      <c r="O30" s="76">
        <f ca="1">IF($F$1="Drillers",OFFSET(Drillers!$L$2,ROW(F26),10),IF($F$1="Bulls",OFFSET(Bulls!$L$2,ROW(F26),10),IF($F$1="Phantoms",OFFSET(Phantoms!$L$2,ROW(F26),10),IF($F$1="Gators",OFFSET(Gators!$L$2,ROW(F26),10),IF($F$1="Knights",OFFSET(Knights!$L$2,ROW(F26),10),IF($F$1="Hornets",OFFSET(Hornets!$L$2,ROW(F26),10),IF($F$1="Guardians",OFFSET(Wolves!$L$2,ROW(F26),10),IF($F$1="Reds",OFFSET(Comets!$L$2,ROW(F26),10)))))))))</f>
        <v>0</v>
      </c>
      <c r="P30" s="76">
        <f ca="1">IF($F$1="Drillers",OFFSET(Drillers!$L$2,ROW(F26),11),IF($F$1="Bulls",OFFSET(Bulls!$L$2,ROW(F26),11),IF($F$1="Phantoms",OFFSET(Phantoms!$L$2,ROW(F26),11),IF($F$1="Gators",OFFSET(Gators!$L$2,ROW(F26),11),IF($F$1="Knights",OFFSET(Knights!$L$2,ROW(F26),11),IF($F$1="Hornets",OFFSET(Hornets!$L$2,ROW(F26),11),IF($F$1="Guardians",OFFSET(Wolves!$L$2,ROW(F26),11),IF($F$1="Drillers",OFFSET(Drillers!$L$2,ROW(F26),11),IF($F$1="Reds",OFFSET(Comets!$L$2,ROW(F26),11))))))))))</f>
        <v>0</v>
      </c>
      <c r="Q30" s="76">
        <f ca="1">IF($F$1="Drillers",OFFSET(Drillers!$L$2,ROW(F26),12),IF($F$1="Bulls",OFFSET(Bulls!$L$2,ROW(F26),12),IF($F$1="Phantoms",OFFSET(Phantoms!$L$2,ROW(F26),12),IF($F$1="Gators",OFFSET(Gators!$L$2,ROW(F26),12),IF($F$1="Knights",OFFSET(Knights!$L$2,ROW(F26),12),IF($F$1="Hornets",OFFSET(Hornets!$L$2,ROW(F26),12),IF($F$1="Guardians",OFFSET(Wolves!$L$2,ROW(F26),12),IF($F$1="Reds",OFFSET(Comets!$L$2,ROW(F26),12),))))))))</f>
        <v>0</v>
      </c>
      <c r="R30" s="76">
        <f ca="1">IF($F$1="Drillers",OFFSET(Drillers!$L$2,ROW(F26),13),IF($F$1="Bulls",OFFSET(Bulls!$L$2,ROW(F26),13),IF($F$1="Phantoms",OFFSET(Phantoms!$L$2,ROW(F26),13),IF($F$1="Gators",OFFSET(Gators!$L$2,ROW(F26),13),IF($F$1="Knights",OFFSET(Knights!$L$2,ROW(F26),13),IF($F$1="Hornets",OFFSET(Hornets!$L$2,ROW(F26),13),IF($F$1="Guardians",OFFSET(Wolves!$L$2,ROW(F26),13),IF($F$1="Reds",OFFSET(Comets!$L$2,ROW(F26),13),))))))))</f>
        <v>0</v>
      </c>
      <c r="S30" s="76">
        <f ca="1">IF($F$1="Drillers",OFFSET(Drillers!$L$2,ROW(F26),14),IF($F$1="Bulls",OFFSET(Bulls!$L$2,ROW(F26),14),IF($F$1="Phantoms",OFFSET(Phantoms!$L$2,ROW(F26),14),IF($F$1="Gators",OFFSET(Gators!$L$2,ROW(F26),14),IF($F$1="Knights",OFFSET(Knights!$L$2,ROW(F26),14),IF($F$1="Hornets",OFFSET(Hornets!$L$2,ROW(F26),14),IF($F$1="Guardians",OFFSET(Wolves!$L$2,ROW(F26),14,),IF($F$1="Reds",OFFSET(Comets!$L$2,ROW(F26),14)))))))))</f>
        <v>3</v>
      </c>
      <c r="T30" s="76">
        <f ca="1">IF($F$1="Drillers",OFFSET(Drillers!$L$2,ROW(F26),15),IF($F$1="Bulls",OFFSET(Bulls!$L$2,ROW(F26),15),IF($F$1="Phantoms",OFFSET(Phantoms!$L$2,ROW(F26),15),IF($F$1="Gators",OFFSET(Gators!$L$2,ROW(F26),15),IF($F$1="Knights",OFFSET(Knights!$L$2,ROW(F26),15),IF($F$1="Hornets",OFFSET(Hornets!$L$2,ROW(F26),15),IF($F$1="Guardians",OFFSET(Wolves!$L$2,ROW(F26),15),IF($F$1="Reds",OFFSET(Comets!$L$2,ROW(F26),15)))))))))</f>
        <v>0</v>
      </c>
      <c r="U30" s="76">
        <f ca="1">IF($F$1="Drillers",OFFSET(Drillers!$L$2,ROW(F26),16),IF($F$1="Bulls",OFFSET(Bulls!$L$2,ROW(F26),16),IF($F$1="Phantoms",OFFSET(Phantoms!$L$2,ROW(F26),16),IF($F$1="Gators",OFFSET(Gators!$L$2,ROW(F26),16),IF($F$1="Knights",OFFSET(Knights!$L$2,ROW(F26),16),IF($F$1="Hornets",OFFSET(Hornets!$L$2,ROW(F26),16),IF($F$1="Guardians",OFFSET(Wolves!$L$2,ROW(F26),16),IF($F$1="Reds",OFFSET(Comets!$L$2,ROW(F26),16)))))))))</f>
        <v>0</v>
      </c>
      <c r="V30" s="77"/>
      <c r="AD30" s="77">
        <v>8</v>
      </c>
      <c r="AE30" s="43" t="str">
        <f ca="1">IF($AE$1="Drillers",OFFSET(Drillers!$L$2,ROW($AE26),1),IF($AE$1="Bulls",OFFSET(Bulls!$L$2,ROW($AE26),1),IF($AE$1="Phantoms",OFFSET(Phantoms!$L$2,ROW($AE26),1),IF($AE$1="Gators",OFFSET(Gators!$L$2,ROW($AE26),1),IF($AE$1="Knights",OFFSET(Knights!$L$2,ROW($AE26),1),IF($AE$1="Hornets",OFFSET(Hornets!$L$2,ROW($AE26),1),IF($AE$1="Wolves",OFFSET(Wolves!$L$2,ROW($AE26),1),IF(AE$1="Comets",OFFSET(Comets!$L$2,ROW($AE26),1)))))))))</f>
        <v>Little</v>
      </c>
      <c r="AF30" s="43" t="str">
        <f ca="1">IF($AE$1="Drillers",OFFSET(Drillers!$L$2,ROW($AF26),2),IF($AE$1="Bulls",OFFSET(Bulls!$L$2,ROW($AF26),2),IF($AE$1="Phantoms",OFFSET(Phantoms!$L$2,ROW($AF26),2),IF($AE$1="Gators",OFFSET(Gators!$L$2,ROW($AF26),2),IF($AE$1="Knights",OFFSET(Knights!$L$2,ROW($AF26),2),IF($AE$1="Hornets",OFFSET(Hornets!$L$2,ROW($AF26),2),IF($AE$1="Wolves",OFFSET(Wolves!$L$2,ROW($AF26),2),IF($AE$1="Comets",OFFSET(Comets!$L$2,ROW($AF26),2)))))))))</f>
        <v>Derek</v>
      </c>
      <c r="AG30" s="60" t="str">
        <f ca="1">IF($AE$1="Drillers",OFFSET(Drillers!$L$2,ROW($AE26),3),IF($AE$1="Bulls",OFFSET(Bulls!$L$2,ROW($AE26),3),IF($AE$1="Phantoms",OFFSET(Phantoms!$L$2,ROW($AE26),3),IF($AE$1="Gators",OFFSET(Gators!$L$2,ROW($AE26),3),IF($AE$1="Knights",OFFSET(Knights!$L$2,ROW($AE26),3),IF($AE$1="Hornets",OFFSET(Hornets!$L$2,ROW($AE26),3),IF($AE$1="Wolves",OFFSET(Wolves!$L$2,ROW($AE26),3),IF($AE$1="Comets",OFFSET(Comets!$L$2,ROW($AE26),3)))))))))</f>
        <v>L</v>
      </c>
      <c r="AH30" s="60">
        <f ca="1">IF($AE$1="Drillers",OFFSET(Drillers!$L$2,ROW($AE26),4),IF($AE$1="Bulls",OFFSET(Bulls!$L$2,ROW($AE26),4),IF($AE$1="Phantoms",OFFSET(Phantoms!$L$2,ROW($AE26),4),IF($AE$1="Gators",OFFSET(Gators!$L$2,ROW($AE26),4),IF($AE$1="Knights",OFFSET(Knights!$L$2,ROW($AE26),4),IF($AE$1="Hornets",OFFSET(Hornets!$L$2,ROW($AE26),4),IF($AE$1="Wolves",OFFSET(Wolves!$L$2,ROW($AE26),4),IF($AE$1="Comets",OFFSET(Comets!$L$2,ROW($AE26),4)))))))))</f>
        <v>-4</v>
      </c>
      <c r="AI30" s="60">
        <f ca="1">IF($AE$1="Drillers",OFFSET(Drillers!$L$2,ROW($AE26),5),IF($AE$1="Bulls",OFFSET(Bulls!$L$2,ROW($AE26),5),IF($AE$1="Phantoms",OFFSET(Phantoms!$L$2,ROW($AE26),5),IF($AE$1="Gators",OFFSET(Gators!$L$2,ROW($AE26),5),IF($AE$1="Knights",OFFSET(Knights!$L$2,ROW($AE26),5),IF($AE$1="Hornets",OFFSET(Hornets!$L$2,ROW($AE26),5),IF($AE$1="Wolves",OFFSET(Wolves!$L$2,ROW($AE26),5),IF($AE$1="Comets",OFFSET(Comets!$L$2,ROW($AE26),5)))))))))</f>
        <v>-2</v>
      </c>
      <c r="AJ30" s="60">
        <f ca="1">IF($AE$1="Drillers",OFFSET(Drillers!$L$2,ROW($AE26),6),IF($AE$1="Bulls",OFFSET(Bulls!$L$2,ROW($AE26),6),IF($AE$1="Phantoms",OFFSET(Phantoms!$L$2,ROW($AE26),6),IF($AE$1="Gators",OFFSET(Gators!$L$2,ROW($AE26),6),IF($AE$1="Knights",OFFSET(Knights!$L$2,ROW($AE26),6),IF($AE$1="Hornets",OFFSET(Hornets!$L$2,ROW($AE26),6),IF($AE$1="Wolves",OFFSET(Wolves!$L$2,ROW($AE26),6),IF($AE$1="Comets",OFFSET(Comets!$L$2,ROW($AE26),6)))))))))</f>
        <v>1</v>
      </c>
      <c r="AK30" s="76">
        <f ca="1">IF($AE$1="Drillers",OFFSET(Drillers!$L$2,ROW($AE26),7),IF($AE$1="Bulls",OFFSET(Bulls!$L$2,ROW($AE26),7),IF($AE$1="Phantoms",OFFSET(Phantoms!$L$2,ROW($AE26),7),IF($AE$1="Gators",OFFSET(Gators!$L$2,ROW($AE26),7),IF($AE$1="Knights",OFFSET(Knights!$L$2,ROW($AE26),7),IF($AE$1="Hornets",OFFSET(Hornets!$L$2,ROW($AE26),7),IF($AE$1="Wolves",OFFSET(Wolves!$L$2,ROW($AE26),7),IF($AE$1="Comets",OFFSET(Comets!$L$2,ROW($AE26),7)))))))))</f>
        <v>0</v>
      </c>
      <c r="AL30" s="76">
        <f ca="1">IF($AE$1="Drillers",OFFSET(Drillers!$L$2,ROW($AE26),8),IF($AE$1="Bulls",OFFSET(Bulls!$L$2,ROW($AE26),8),IF($AE$1="Phantoms",OFFSET(Phantoms!$L$2,ROW($AE26),8),IF($AE$1="Gators",OFFSET(Gators!$L$2,ROW($AE26),8),IF($AE$1="Knights",OFFSET(Knights!$L$2,ROW($AE26),8),IF($AE$1="Hornets",OFFSET(Hornets!$L$2,ROW($AE26),8),IF($AE$1="Wolves",OFFSET(Wolves!$L$2,ROW($AE26),8),IF($AE$1="Comets",OFFSET(Comets!$L$2,ROW($AE26),8)))))))))</f>
        <v>0</v>
      </c>
      <c r="AM30" s="76">
        <f ca="1">IF($AE$1="Drillers",OFFSET(Drillers!$L$2,ROW($AE26),9),IF($AE$1="Bulls",OFFSET(Bulls!$L$2,ROW($AE26),9),IF($AE$1="Phantoms",OFFSET(Phantoms!$L$2,ROW($AE26),9),IF($AE$1="Gators",OFFSET(Gators!$L$2,ROW($AE26),9),IF($AE$1="Knights",OFFSET(Knights!$L$2,ROW($AE26),9),IF($AE$1="Hornets",OFFSET(Hornets!$L$2,ROW($AE26),9),IF($AE$1="Wolves",OFFSET(Wolves!$L$2,ROW($AE26),9),IF($AE$1="Comets",OFFSET(Comets!$L$2,ROW($AE26),9)))))))))</f>
        <v>0</v>
      </c>
      <c r="AN30" s="76">
        <f ca="1">IF($AE$1="Drillers",OFFSET(Drillers!$L$2,ROW($AE26),10),IF($AE$1="Bulls",OFFSET(Bulls!$L$2,ROW($AE26),10),IF($AE$1="Phantoms",OFFSET(Phantoms!$L$2,ROW($AE26),10),IF($AE$1="Gators",OFFSET(Gators!$L$2,ROW($AE26),10),IF($AE$1="Knights",OFFSET(Knights!$L$2,ROW($AE26),10),IF($AE$1="Hornets",OFFSET(Hornets!$L$2,ROW($AE26),10),IF($AE$1="Wolves",OFFSET(Wolves!$L$2,ROW($AE26),10),IF($AE$1="Comets",OFFSET(Comets!$L$2,ROW($AE26),10)))))))))</f>
        <v>0</v>
      </c>
      <c r="AO30" s="76">
        <f ca="1">IF($AE$1="Drillers",OFFSET(Drillers!$L$2,ROW($AE26),11),IF($AE$1="Bulls",OFFSET(Bulls!$L$2,ROW($AE26),11),IF($AE$1="Phantoms",OFFSET(Phantoms!$L$2,ROW($AE26),11),IF($AE$1="Gators",OFFSET(Gators!$L$2,ROW($AE26),11),IF($AE$1="Knights",OFFSET(Knights!$L$2,ROW($AE26),11),IF($AE$1="Hornets",OFFSET(Hornets!$L$2,ROW($AE26),11),IF($AE$1="Wolves",OFFSET(Wolves!$L$2,ROW($AE26),11),IF($AE$1="Comets",OFFSET(Comets!$L$2,ROW($AE26),11)))))))))</f>
        <v>0</v>
      </c>
      <c r="AP30" s="76">
        <f ca="1">IF($AE$1="Drillers",OFFSET(Drillers!$L$2,ROW($AE26),12),IF($AE$1="Bulls",OFFSET(Bulls!$L$2,ROW($AE26),12),IF($AE$1="Phantoms",OFFSET(Phantoms!$L$2,ROW($AE26),12),IF($AE$1="Gators",OFFSET(Gators!$L$2,ROW($AE26),12),IF($AE$1="Knights",OFFSET(Knights!$L$2,ROW($AE26),12),IF($AE$1="Hornets",OFFSET(Hornets!$L$2,ROW($AE26),12),IF($AE$1="Wolves",OFFSET(Wolves!$L$2,ROW($AE26),12),IF($AE$1="Comets",OFFSET(Comets!$L$2,ROW($AE26),12)))))))))</f>
        <v>0</v>
      </c>
      <c r="AQ30" s="76">
        <f ca="1">IF($AE$1="Drillers",OFFSET(Drillers!$L$2,ROW($AE26),13),IF($AE$1="Bulls",OFFSET(Bulls!$L$2,ROW($AE26),13),IF($AE$1="Phantoms",OFFSET(Phantoms!$L$2,ROW($AE26),13),IF($AE$1="Gators",OFFSET(Gators!$L$2,ROW($AE26),13),IF($AE$1="Knights",OFFSET(Knights!$L$2,ROW($AE26),13),IF($AE$1="Hornets",OFFSET(Hornets!$L$2,ROW($AE26),13),IF($AE$1="Wolves",OFFSET(Wolves!$L$2,ROW($AE26),13),IF($AE$1="Comets",OFFSET(Comets!$L$2,ROW($AE26),13)))))))))</f>
        <v>0</v>
      </c>
      <c r="AR30" s="76">
        <f ca="1">IF($AE$1="Drillers",OFFSET(Drillers!$L$2,ROW($AE26),14),IF($AE$1="Bulls",OFFSET(Bulls!$L$2,ROW($AE26),14),IF($AE$1="Phantoms",OFFSET(Phantoms!$L$2,ROW($AE26),14),IF($AE$1="Gators",OFFSET(Gators!$L$2,ROW($AE26),14),IF($AE$1="Knights",OFFSET(Knights!$L$2,ROW($AE26),14),IF($AE$1="Hornets",OFFSET(Hornets!$L$2,ROW($AE26),14),IF($AE$1="Wolves",OFFSET(Wolves!$L$2,ROW($AE26),14),IF($AE$1="Comets",OFFSET(Comets!$L$2,ROW($AE26),14)))))))))</f>
        <v>3</v>
      </c>
      <c r="AS30" s="76">
        <f ca="1">IF(AE$1="Drillers",OFFSET(Drillers!$L$2,ROW(AE26),15),IF(AE$1="Bulls",OFFSET(Bulls!$L$2,ROW(AE26),15),IF(AE$1="Phantoms",OFFSET(Phantoms!$L$2,ROW(AE26),15),IF(AE$1="Gators",OFFSET(Gators!$L$2,ROW(AE26),15),IF(AE$1="Knights",OFFSET(Knights!$L$2,ROW(AE26),15),IF(AE$1="Hornets",OFFSET(Hornets!$L$2,ROW(AE26),15),IF(AE$1="Wolves",OFFSET(Wolves!$L$2,ROW(AE26),15),IF(AE$1="Comets",OFFSET(Comets!$L$2,ROW(AE26),15)))))))))</f>
        <v>0</v>
      </c>
      <c r="AT30" s="76">
        <f ca="1">IF($AE$1="Drillers",OFFSET(Drillers!$L$2,ROW(AE26),16),IF($AE$1="Bulls",OFFSET(Bulls!$L$2,ROW(AE26),16),IF($AE$1="Phantoms",OFFSET(Phantoms!$L$2,ROW(AE26),16),IF($AE$1="Gators",OFFSET(Gators!$L$2,ROW(AE26),16),IF($AE$1="Knights",OFFSET(Knights!$L$2,ROW(AE26),16),IF($AE$1="Hornets",OFFSET(Hornets!$L$2,ROW(AE26),16),IF($AE$1="Wolves",OFFSET(Wolves!$L$2,ROW(AE26),16),IF($AE$1="Comets",OFFSET(Comets!$L$2,ROW(AE26),16)))))))))</f>
        <v>0</v>
      </c>
      <c r="BD30" s="63"/>
      <c r="BE30" s="63"/>
      <c r="BG30" s="63"/>
      <c r="BH30" s="63"/>
    </row>
    <row r="31" spans="5:60" x14ac:dyDescent="0.35">
      <c r="E31" s="77">
        <v>9</v>
      </c>
      <c r="F31" s="85" t="str">
        <f ca="1">IF($F$1="Drillers",OFFSET(Drillers!$L$2,ROW($F27),1),IF($F$1="Bulls",OFFSET(Bulls!$L$2,ROW($F27),1),IF($F$1="Phantoms",OFFSET(Phantoms!$L$2,ROW($F27),1),IF($F$1="Gators",OFFSET(Gators!$L$2,ROW($F27),1),IF($F$1="Knights",OFFSET(Knights!$L$2,ROW($F27),1),IF($F$1="Hornets",OFFSET(Hornets!$L$2,ROW($F27),1),IF($F$1="Reds",OFFSET(Comets!$L$2,ROW($F27),1),IF($F$1="Guardians",OFFSET(Wolves!$L$2,ROW($F27),1)))))))))</f>
        <v>Marino</v>
      </c>
      <c r="G31" s="85" t="str">
        <f ca="1">IF($F$1="Drillers",OFFSET(Drillers!$L$2,ROW($F27),2),IF($F$1="Bulls",OFFSET(Bulls!$L$2,ROW($F27),2),IF($F$1="Phantoms",OFFSET(Phantoms!$L$2,ROW($F27),2),IF($F$1="Gators",OFFSET(Gators!$L$2,ROW($F27),2),IF($F$1="Knights",OFFSET(Knights!$L$2,ROW($F27),2),IF($F$1="Hornets",OFFSET(Hornets!$L$2,ROW($F27),2),IF($F$1="Reds",OFFSET(Comets!$L$2,ROW($F27),2),IF($F$1="Guardians",OFFSET(Wolves!$L$2,ROW($F27),2)))))))))</f>
        <v>Francisco</v>
      </c>
      <c r="H31" s="76" t="str">
        <f ca="1">IF($F$1="Drillers",OFFSET(Drillers!$L$2,ROW($F27),3),IF($F$1="Bulls",OFFSET(Bulls!$L$2,ROW($F27),3),IF($F$1="Phantoms",OFFSET(Phantoms!$L$2,ROW($F27),3),IF($F$1="Gators",OFFSET(Gators!$L$2,ROW($F27),3),IF($F$1="Knights",OFFSET(Knights!$L$2,ROW($F27),3),IF($F$1="Hornets",OFFSET(Hornets!$L$2,ROW($F27),3),IF($F$1="Guardians",OFFSET(Wolves!$L$2,ROW($F27),3),IF($F$1="Reds",OFFSET(Comets!$L$2,ROW($F27),3)))))))))</f>
        <v>R</v>
      </c>
      <c r="I31" s="76">
        <f ca="1">IF($F$1="Drillers",OFFSET(Drillers!$L$2,ROW($F27),4),IF($F$1="Bulls",OFFSET(Bulls!$L$2,ROW($F27),4),IF($F$1="Phantoms",OFFSET(Phantoms!$L$2,ROW($F27),4),IF($F$1="Gators",OFFSET(Gators!$L$2,ROW($F27),4),IF($F$1="Knights",OFFSET(Knights!$L$2,ROW($F27),4),IF($F$1="Hornets",OFFSET(Hornets!$L$2,ROW($F27),4),IF($F$1="Guardians",OFFSET(Wolves!$L$2,ROW($F27),4),IF($F$1="Reds",OFFSET(Comets!$L$2,ROW($F27),4)))))))))</f>
        <v>-2</v>
      </c>
      <c r="J31" s="76">
        <f ca="1">IF($F$1="Drillers",OFFSET(Drillers!$L$2,ROW($F27),5),IF($F$1="Bulls",OFFSET(Bulls!$L$2,ROW($F27),5),IF($F$1="Phantoms",OFFSET(Phantoms!$L$2,ROW($F27),5),IF($F$1="Gators",OFFSET(Gators!$L$2,ROW($F27),5),IF($F$1="Knights",OFFSET(Knights!$L$2,ROW($F27),5),IF($F$1="Hornets",OFFSET(Hornets!$L$2,ROW($F27),5),IF($F$1="Guardians",OFFSET(Wolves!$L$2,ROW($F27),5),IF($F$1="Reds",OFFSET(Comets!$L$2,ROW($F27),5)))))))))</f>
        <v>-2</v>
      </c>
      <c r="K31" s="76">
        <f ca="1">IF($F$1="Drillers",OFFSET(Drillers!$L$2,ROW($F27),6),IF($F$1="Bulls",OFFSET(Bulls!$L$2,ROW($F27),6),IF($F$1="Phantoms",OFFSET(Phantoms!$L$2,ROW($F27),6),IF($F$1="Gators",OFFSET(Gators!$L$2,ROW($F27),6),IF($F$1="Knights",OFFSET(Knights!$L$2,ROW($F27),6),IF($F$1="Hornets",OFFSET(Hornets!$L$2,ROW($F27),6),IF($F$1="Guardians",OFFSET(Wolves!$L$2,ROW($F27),6),IF($F$1="Reds",OFFSET(Comets!$L$2,ROW($F27),6)))))))))</f>
        <v>4</v>
      </c>
      <c r="L31" s="76">
        <f ca="1">IF($F$1="Drillers",OFFSET(Drillers!$L$2,ROW(F27),7),IF($F$1="Bulls",OFFSET(Bulls!$L$2,ROW(F27),7),IF($F$1="Phantoms",OFFSET(Phantoms!$L$2,ROW(F27),7),IF($F$1="Gators",OFFSET(Gators!$L$2,ROW(F27),7),IF($F$1="Knights",OFFSET(Knights!$L$2,ROW(F27),7),IF($F$1="Hornets",OFFSET(Hornets!$L$2,ROW(F27),7),IF($F$1="Guardians",OFFSET(Wolves!$L$2,ROW(F27),7),IF($F$1="Reds",OFFSET(Comets!$L$2,ROW(F27),7),))))))))</f>
        <v>0</v>
      </c>
      <c r="M31" s="76">
        <f ca="1">IF($F$1="Drillers",OFFSET(Drillers!$L$2,ROW(F27),8),IF($F$1="Bulls",OFFSET(Bulls!$L$2,ROW(F27),8),IF($F$1="Phantoms",OFFSET(Phantoms!$L$2,ROW(F27),8),IF($F$1="Gators",OFFSET(Gators!$L$2,ROW(F27),8),IF($F$1="Knights",OFFSET(Knights!$L$2,ROW(F27),8),IF($F$1="Hornets",OFFSET(Hornets!$L$2,ROW(F27),8),IF($F$1="Guardians",OFFSET(Wolves!$L$2,ROW(F27),8),IF($F$1="Reds",OFFSET(Comets!$L$2,ROW(F27),8)))))))))</f>
        <v>0</v>
      </c>
      <c r="N31" s="76">
        <f ca="1">IF($F$1="Drillers",OFFSET(Drillers!$L$2,ROW($F27),9),IF($F$1="Bulls",OFFSET(Bulls!$L$2,ROW($F27),9),IF($F$1="Phantoms",OFFSET(Phantoms!$L$2,ROW($F27),9),IF($F$1="Gators",OFFSET(Gators!$L$2,ROW($F27),9),IF($F$1="Knights",OFFSET(Knights!$L$2,ROW($F27),9),IF($F$1="Hornets",OFFSET(Hornets!$L$2,ROW(F27),9),IF($F$1="Guardians",OFFSET(Wolves!$L$2,ROW($F27),9),IF($F$1="Reds",OFFSET(Comets!$L$2,ROW($F27),9)))))))))</f>
        <v>0</v>
      </c>
      <c r="O31" s="76">
        <f ca="1">IF($F$1="Drillers",OFFSET(Drillers!$L$2,ROW(F27),10),IF($F$1="Bulls",OFFSET(Bulls!$L$2,ROW(F27),10),IF($F$1="Phantoms",OFFSET(Phantoms!$L$2,ROW(F27),10),IF($F$1="Gators",OFFSET(Gators!$L$2,ROW(F27),10),IF($F$1="Knights",OFFSET(Knights!$L$2,ROW(F27),10),IF($F$1="Hornets",OFFSET(Hornets!$L$2,ROW(F27),10),IF($F$1="Guardians",OFFSET(Wolves!$L$2,ROW(F27),10),IF($F$1="Reds",OFFSET(Comets!$L$2,ROW(F27),10)))))))))</f>
        <v>0</v>
      </c>
      <c r="P31" s="76">
        <f ca="1">IF($F$1="Drillers",OFFSET(Drillers!$L$2,ROW(F27),11),IF($F$1="Bulls",OFFSET(Bulls!$L$2,ROW(F27),11),IF($F$1="Phantoms",OFFSET(Phantoms!$L$2,ROW(F27),11),IF($F$1="Gators",OFFSET(Gators!$L$2,ROW(F27),11),IF($F$1="Knights",OFFSET(Knights!$L$2,ROW(F27),11),IF($F$1="Hornets",OFFSET(Hornets!$L$2,ROW(F27),11),IF($F$1="Guardians",OFFSET(Wolves!$L$2,ROW(F27),11),IF($F$1="Drillers",OFFSET(Drillers!$L$2,ROW(F27),11),IF($F$1="Reds",OFFSET(Comets!$L$2,ROW(F27),11))))))))))</f>
        <v>0</v>
      </c>
      <c r="Q31" s="76">
        <f ca="1">IF($F$1="Drillers",OFFSET(Drillers!$L$2,ROW(F27),12),IF($F$1="Bulls",OFFSET(Bulls!$L$2,ROW(F27),12),IF($F$1="Phantoms",OFFSET(Phantoms!$L$2,ROW(F27),12),IF($F$1="Gators",OFFSET(Gators!$L$2,ROW(F27),12),IF($F$1="Knights",OFFSET(Knights!$L$2,ROW(F27),12),IF($F$1="Hornets",OFFSET(Hornets!$L$2,ROW(F27),12),IF($F$1="Guardians",OFFSET(Wolves!$L$2,ROW(F27),12),IF($F$1="Reds",OFFSET(Comets!$L$2,ROW(F27),12),))))))))</f>
        <v>0</v>
      </c>
      <c r="R31" s="76">
        <f ca="1">IF($F$1="Drillers",OFFSET(Drillers!$L$2,ROW(F27),13),IF($F$1="Bulls",OFFSET(Bulls!$L$2,ROW(F27),13),IF($F$1="Phantoms",OFFSET(Phantoms!$L$2,ROW(F27),13),IF($F$1="Gators",OFFSET(Gators!$L$2,ROW(F27),13),IF($F$1="Knights",OFFSET(Knights!$L$2,ROW(F27),13),IF($F$1="Hornets",OFFSET(Hornets!$L$2,ROW(F27),13),IF($F$1="Guardians",OFFSET(Wolves!$L$2,ROW(F27),13),IF($F$1="Reds",OFFSET(Comets!$L$2,ROW(F27),13),))))))))</f>
        <v>0</v>
      </c>
      <c r="S31" s="76">
        <f ca="1">IF($F$1="Drillers",OFFSET(Drillers!$L$2,ROW(F27),14),IF($F$1="Bulls",OFFSET(Bulls!$L$2,ROW(F27),14),IF($F$1="Phantoms",OFFSET(Phantoms!$L$2,ROW(F27),14),IF($F$1="Gators",OFFSET(Gators!$L$2,ROW(F27),14),IF($F$1="Knights",OFFSET(Knights!$L$2,ROW(F27),14),IF($F$1="Hornets",OFFSET(Hornets!$L$2,ROW(F27),14),IF($F$1="Guardians",OFFSET(Wolves!$L$2,ROW(F27),14,),IF($F$1="Reds",OFFSET(Comets!$L$2,ROW(F27),14)))))))))</f>
        <v>3</v>
      </c>
      <c r="T31" s="76">
        <f ca="1">IF($F$1="Drillers",OFFSET(Drillers!$L$2,ROW(F27),15),IF($F$1="Bulls",OFFSET(Bulls!$L$2,ROW(F27),15),IF($F$1="Phantoms",OFFSET(Phantoms!$L$2,ROW(F27),15),IF($F$1="Gators",OFFSET(Gators!$L$2,ROW(F27),15),IF($F$1="Knights",OFFSET(Knights!$L$2,ROW(F27),15),IF($F$1="Hornets",OFFSET(Hornets!$L$2,ROW(F27),15),IF($F$1="Guardians",OFFSET(Wolves!$L$2,ROW(F27),15),IF($F$1="Reds",OFFSET(Comets!$L$2,ROW(F27),15)))))))))</f>
        <v>0</v>
      </c>
      <c r="U31" s="76">
        <f ca="1">IF($F$1="Drillers",OFFSET(Drillers!$L$2,ROW(F27),16),IF($F$1="Bulls",OFFSET(Bulls!$L$2,ROW(F27),16),IF($F$1="Phantoms",OFFSET(Phantoms!$L$2,ROW(F27),16),IF($F$1="Gators",OFFSET(Gators!$L$2,ROW(F27),16),IF($F$1="Knights",OFFSET(Knights!$L$2,ROW(F27),16),IF($F$1="Hornets",OFFSET(Hornets!$L$2,ROW(F27),16),IF($F$1="Guardians",OFFSET(Wolves!$L$2,ROW(F27),16),IF($F$1="Reds",OFFSET(Comets!$L$2,ROW(F27),16)))))))))</f>
        <v>0</v>
      </c>
      <c r="V31" s="77"/>
      <c r="AD31" s="77">
        <v>9</v>
      </c>
      <c r="AE31" s="43" t="str">
        <f ca="1">IF($AE$1="Drillers",OFFSET(Drillers!$L$2,ROW($AE27),1),IF($AE$1="Bulls",OFFSET(Bulls!$L$2,ROW($AE27),1),IF($AE$1="Phantoms",OFFSET(Phantoms!$L$2,ROW($AE27),1),IF($AE$1="Gators",OFFSET(Gators!$L$2,ROW($AE27),1),IF($AE$1="Knights",OFFSET(Knights!$L$2,ROW($AE27),1),IF($AE$1="Hornets",OFFSET(Hornets!$L$2,ROW($AE27),1),IF($AE$1="Wolves",OFFSET(Wolves!$L$2,ROW($AE27),1),IF(AE$1="Comets",OFFSET(Comets!$L$2,ROW($AE27),1)))))))))</f>
        <v>Pierson</v>
      </c>
      <c r="AF31" s="43" t="str">
        <f ca="1">IF($AE$1="Drillers",OFFSET(Drillers!$L$2,ROW($AF27),2),IF($AE$1="Bulls",OFFSET(Bulls!$L$2,ROW($AF27),2),IF($AE$1="Phantoms",OFFSET(Phantoms!$L$2,ROW($AF27),2),IF($AE$1="Gators",OFFSET(Gators!$L$2,ROW($AF27),2),IF($AE$1="Knights",OFFSET(Knights!$L$2,ROW($AF27),2),IF($AE$1="Hornets",OFFSET(Hornets!$L$2,ROW($AF27),2),IF($AE$1="Wolves",OFFSET(Wolves!$L$2,ROW($AF27),2),IF($AE$1="Comets",OFFSET(Comets!$L$2,ROW($AF27),2)))))))))</f>
        <v>Gary</v>
      </c>
      <c r="AG31" s="60" t="str">
        <f ca="1">IF($AE$1="Drillers",OFFSET(Drillers!$L$2,ROW($AE27),3),IF($AE$1="Bulls",OFFSET(Bulls!$L$2,ROW($AE27),3),IF($AE$1="Phantoms",OFFSET(Phantoms!$L$2,ROW($AE27),3),IF($AE$1="Gators",OFFSET(Gators!$L$2,ROW($AE27),3),IF($AE$1="Knights",OFFSET(Knights!$L$2,ROW($AE27),3),IF($AE$1="Hornets",OFFSET(Hornets!$L$2,ROW($AE27),3),IF($AE$1="Wolves",OFFSET(Wolves!$L$2,ROW($AE27),3),IF($AE$1="Comets",OFFSET(Comets!$L$2,ROW($AE27),3)))))))))</f>
        <v>R</v>
      </c>
      <c r="AH31" s="60">
        <f ca="1">IF($AE$1="Drillers",OFFSET(Drillers!$L$2,ROW($AE27),4),IF($AE$1="Bulls",OFFSET(Bulls!$L$2,ROW($AE27),4),IF($AE$1="Phantoms",OFFSET(Phantoms!$L$2,ROW($AE27),4),IF($AE$1="Gators",OFFSET(Gators!$L$2,ROW($AE27),4),IF($AE$1="Knights",OFFSET(Knights!$L$2,ROW($AE27),4),IF($AE$1="Hornets",OFFSET(Hornets!$L$2,ROW($AE27),4),IF($AE$1="Wolves",OFFSET(Wolves!$L$2,ROW($AE27),4),IF($AE$1="Comets",OFFSET(Comets!$L$2,ROW($AE27),4)))))))))</f>
        <v>-2</v>
      </c>
      <c r="AI31" s="60">
        <f ca="1">IF($AE$1="Drillers",OFFSET(Drillers!$L$2,ROW($AE27),5),IF($AE$1="Bulls",OFFSET(Bulls!$L$2,ROW($AE27),5),IF($AE$1="Phantoms",OFFSET(Phantoms!$L$2,ROW($AE27),5),IF($AE$1="Gators",OFFSET(Gators!$L$2,ROW($AE27),5),IF($AE$1="Knights",OFFSET(Knights!$L$2,ROW($AE27),5),IF($AE$1="Hornets",OFFSET(Hornets!$L$2,ROW($AE27),5),IF($AE$1="Wolves",OFFSET(Wolves!$L$2,ROW($AE27),5),IF($AE$1="Comets",OFFSET(Comets!$L$2,ROW($AE27),5)))))))))</f>
        <v>-3</v>
      </c>
      <c r="AJ31" s="60">
        <f ca="1">IF($AE$1="Drillers",OFFSET(Drillers!$L$2,ROW($AE27),6),IF($AE$1="Bulls",OFFSET(Bulls!$L$2,ROW($AE27),6),IF($AE$1="Phantoms",OFFSET(Phantoms!$L$2,ROW($AE27),6),IF($AE$1="Gators",OFFSET(Gators!$L$2,ROW($AE27),6),IF($AE$1="Knights",OFFSET(Knights!$L$2,ROW($AE27),6),IF($AE$1="Hornets",OFFSET(Hornets!$L$2,ROW($AE27),6),IF($AE$1="Wolves",OFFSET(Wolves!$L$2,ROW($AE27),6),IF($AE$1="Comets",OFFSET(Comets!$L$2,ROW($AE27),6)))))))))</f>
        <v>2</v>
      </c>
      <c r="AK31" s="76">
        <f ca="1">IF($AE$1="Drillers",OFFSET(Drillers!$L$2,ROW($AE27),7),IF($AE$1="Bulls",OFFSET(Bulls!$L$2,ROW($AE27),7),IF($AE$1="Phantoms",OFFSET(Phantoms!$L$2,ROW($AE27),7),IF($AE$1="Gators",OFFSET(Gators!$L$2,ROW($AE27),7),IF($AE$1="Knights",OFFSET(Knights!$L$2,ROW($AE27),7),IF($AE$1="Hornets",OFFSET(Hornets!$L$2,ROW($AE27),7),IF($AE$1="Wolves",OFFSET(Wolves!$L$2,ROW($AE27),7),IF($AE$1="Comets",OFFSET(Comets!$L$2,ROW($AE27),7)))))))))</f>
        <v>0</v>
      </c>
      <c r="AL31" s="76">
        <f ca="1">IF($AE$1="Drillers",OFFSET(Drillers!$L$2,ROW($AE27),8),IF($AE$1="Bulls",OFFSET(Bulls!$L$2,ROW($AE27),8),IF($AE$1="Phantoms",OFFSET(Phantoms!$L$2,ROW($AE27),8),IF($AE$1="Gators",OFFSET(Gators!$L$2,ROW($AE27),8),IF($AE$1="Knights",OFFSET(Knights!$L$2,ROW($AE27),8),IF($AE$1="Hornets",OFFSET(Hornets!$L$2,ROW($AE27),8),IF($AE$1="Wolves",OFFSET(Wolves!$L$2,ROW($AE27),8),IF($AE$1="Comets",OFFSET(Comets!$L$2,ROW($AE27),8)))))))))</f>
        <v>0</v>
      </c>
      <c r="AM31" s="76">
        <f ca="1">IF($AE$1="Drillers",OFFSET(Drillers!$L$2,ROW($AE27),9),IF($AE$1="Bulls",OFFSET(Bulls!$L$2,ROW($AE27),9),IF($AE$1="Phantoms",OFFSET(Phantoms!$L$2,ROW($AE27),9),IF($AE$1="Gators",OFFSET(Gators!$L$2,ROW($AE27),9),IF($AE$1="Knights",OFFSET(Knights!$L$2,ROW($AE27),9),IF($AE$1="Hornets",OFFSET(Hornets!$L$2,ROW($AE27),9),IF($AE$1="Wolves",OFFSET(Wolves!$L$2,ROW($AE27),9),IF($AE$1="Comets",OFFSET(Comets!$L$2,ROW($AE27),9)))))))))</f>
        <v>0</v>
      </c>
      <c r="AN31" s="76">
        <f ca="1">IF($AE$1="Drillers",OFFSET(Drillers!$L$2,ROW($AE27),10),IF($AE$1="Bulls",OFFSET(Bulls!$L$2,ROW($AE27),10),IF($AE$1="Phantoms",OFFSET(Phantoms!$L$2,ROW($AE27),10),IF($AE$1="Gators",OFFSET(Gators!$L$2,ROW($AE27),10),IF($AE$1="Knights",OFFSET(Knights!$L$2,ROW($AE27),10),IF($AE$1="Hornets",OFFSET(Hornets!$L$2,ROW($AE27),10),IF($AE$1="Wolves",OFFSET(Wolves!$L$2,ROW($AE27),10),IF($AE$1="Comets",OFFSET(Comets!$L$2,ROW($AE27),10)))))))))</f>
        <v>0</v>
      </c>
      <c r="AO31" s="76">
        <f ca="1">IF($AE$1="Drillers",OFFSET(Drillers!$L$2,ROW($AE27),11),IF($AE$1="Bulls",OFFSET(Bulls!$L$2,ROW($AE27),11),IF($AE$1="Phantoms",OFFSET(Phantoms!$L$2,ROW($AE27),11),IF($AE$1="Gators",OFFSET(Gators!$L$2,ROW($AE27),11),IF($AE$1="Knights",OFFSET(Knights!$L$2,ROW($AE27),11),IF($AE$1="Hornets",OFFSET(Hornets!$L$2,ROW($AE27),11),IF($AE$1="Wolves",OFFSET(Wolves!$L$2,ROW($AE27),11),IF($AE$1="Comets",OFFSET(Comets!$L$2,ROW($AE27),11)))))))))</f>
        <v>0</v>
      </c>
      <c r="AP31" s="76">
        <f ca="1">IF($AE$1="Drillers",OFFSET(Drillers!$L$2,ROW($AE27),12),IF($AE$1="Bulls",OFFSET(Bulls!$L$2,ROW($AE27),12),IF($AE$1="Phantoms",OFFSET(Phantoms!$L$2,ROW($AE27),12),IF($AE$1="Gators",OFFSET(Gators!$L$2,ROW($AE27),12),IF($AE$1="Knights",OFFSET(Knights!$L$2,ROW($AE27),12),IF($AE$1="Hornets",OFFSET(Hornets!$L$2,ROW($AE27),12),IF($AE$1="Wolves",OFFSET(Wolves!$L$2,ROW($AE27),12),IF($AE$1="Comets",OFFSET(Comets!$L$2,ROW($AE27),12)))))))))</f>
        <v>0</v>
      </c>
      <c r="AQ31" s="76">
        <f ca="1">IF($AE$1="Drillers",OFFSET(Drillers!$L$2,ROW($AE27),13),IF($AE$1="Bulls",OFFSET(Bulls!$L$2,ROW($AE27),13),IF($AE$1="Phantoms",OFFSET(Phantoms!$L$2,ROW($AE27),13),IF($AE$1="Gators",OFFSET(Gators!$L$2,ROW($AE27),13),IF($AE$1="Knights",OFFSET(Knights!$L$2,ROW($AE27),13),IF($AE$1="Hornets",OFFSET(Hornets!$L$2,ROW($AE27),13),IF($AE$1="Wolves",OFFSET(Wolves!$L$2,ROW($AE27),13),IF($AE$1="Comets",OFFSET(Comets!$L$2,ROW($AE27),13)))))))))</f>
        <v>0</v>
      </c>
      <c r="AR31" s="76">
        <f ca="1">IF($AE$1="Drillers",OFFSET(Drillers!$L$2,ROW($AE27),14),IF($AE$1="Bulls",OFFSET(Bulls!$L$2,ROW($AE27),14),IF($AE$1="Phantoms",OFFSET(Phantoms!$L$2,ROW($AE27),14),IF($AE$1="Gators",OFFSET(Gators!$L$2,ROW($AE27),14),IF($AE$1="Knights",OFFSET(Knights!$L$2,ROW($AE27),14),IF($AE$1="Hornets",OFFSET(Hornets!$L$2,ROW($AE27),14),IF($AE$1="Wolves",OFFSET(Wolves!$L$2,ROW($AE27),14),IF($AE$1="Comets",OFFSET(Comets!$L$2,ROW($AE27),14)))))))))</f>
        <v>3</v>
      </c>
      <c r="AS31" s="76">
        <f ca="1">IF(AE$1="Drillers",OFFSET(Drillers!$L$2,ROW(AE27),15),IF(AE$1="Bulls",OFFSET(Bulls!$L$2,ROW(AE27),15),IF(AE$1="Phantoms",OFFSET(Phantoms!$L$2,ROW(AE27),15),IF(AE$1="Gators",OFFSET(Gators!$L$2,ROW(AE27),15),IF(AE$1="Knights",OFFSET(Knights!$L$2,ROW(AE27),15),IF(AE$1="Hornets",OFFSET(Hornets!$L$2,ROW(AE27),15),IF(AE$1="Wolves",OFFSET(Wolves!$L$2,ROW(AE27),15),IF(AE$1="Comets",OFFSET(Comets!$L$2,ROW(AE27),15)))))))))</f>
        <v>0</v>
      </c>
      <c r="AT31" s="76">
        <f ca="1">IF($AE$1="Drillers",OFFSET(Drillers!$L$2,ROW(AE27),16),IF($AE$1="Bulls",OFFSET(Bulls!$L$2,ROW(AE27),16),IF($AE$1="Phantoms",OFFSET(Phantoms!$L$2,ROW(AE27),16),IF($AE$1="Gators",OFFSET(Gators!$L$2,ROW(AE27),16),IF($AE$1="Knights",OFFSET(Knights!$L$2,ROW(AE27),16),IF($AE$1="Hornets",OFFSET(Hornets!$L$2,ROW(AE27),16),IF($AE$1="Wolves",OFFSET(Wolves!$L$2,ROW(AE27),16),IF($AE$1="Comets",OFFSET(Comets!$L$2,ROW(AE27),16)))))))))</f>
        <v>0</v>
      </c>
      <c r="BD31" s="63"/>
      <c r="BE31" s="63"/>
      <c r="BG31" s="63"/>
      <c r="BH31" s="63"/>
    </row>
    <row r="32" spans="5:60" x14ac:dyDescent="0.35">
      <c r="E32" s="77">
        <v>10</v>
      </c>
      <c r="F32" s="85" t="str">
        <f ca="1">IF($F$1="Drillers",OFFSET(Drillers!$L$2,ROW($F28),1),IF($F$1="Bulls",OFFSET(Bulls!$L$2,ROW($F28),1),IF($F$1="Phantoms",OFFSET(Phantoms!$L$2,ROW($F28),1),IF($F$1="Gators",OFFSET(Gators!$L$2,ROW($F28),1),IF($F$1="Knights",OFFSET(Knights!$L$2,ROW($F28),1),IF($F$1="Hornets",OFFSET(Hornets!$L$2,ROW($F28),1),IF($F$1="Reds",OFFSET(Comets!$L$2,ROW($F28),1),IF($F$1="Guardians",OFFSET(Wolves!$L$2,ROW($F28),1)))))))))</f>
        <v>Zamora</v>
      </c>
      <c r="G32" s="85" t="str">
        <f ca="1">IF($F$1="Drillers",OFFSET(Drillers!$L$2,ROW($F28),2),IF($F$1="Bulls",OFFSET(Bulls!$L$2,ROW($F28),2),IF($F$1="Phantoms",OFFSET(Phantoms!$L$2,ROW($F28),2),IF($F$1="Gators",OFFSET(Gators!$L$2,ROW($F28),2),IF($F$1="Knights",OFFSET(Knights!$L$2,ROW($F28),2),IF($F$1="Hornets",OFFSET(Hornets!$L$2,ROW($F28),2),IF($F$1="Reds",OFFSET(Comets!$L$2,ROW($F28),2),IF($F$1="Guardians",OFFSET(Wolves!$L$2,ROW($F28),2)))))))))</f>
        <v>Juan</v>
      </c>
      <c r="H32" s="76" t="str">
        <f ca="1">IF($F$1="Drillers",OFFSET(Drillers!$L$2,ROW($F28),3),IF($F$1="Bulls",OFFSET(Bulls!$L$2,ROW($F28),3),IF($F$1="Phantoms",OFFSET(Phantoms!$L$2,ROW($F28),3),IF($F$1="Gators",OFFSET(Gators!$L$2,ROW($F28),3),IF($F$1="Knights",OFFSET(Knights!$L$2,ROW($F28),3),IF($F$1="Hornets",OFFSET(Hornets!$L$2,ROW($F28),3),IF($F$1="Guardians",OFFSET(Wolves!$L$2,ROW($F28),3),IF($F$1="Reds",OFFSET(Comets!$L$2,ROW($F28),3)))))))))</f>
        <v>L</v>
      </c>
      <c r="I32" s="76">
        <f ca="1">IF($F$1="Drillers",OFFSET(Drillers!$L$2,ROW($F28),4),IF($F$1="Bulls",OFFSET(Bulls!$L$2,ROW($F28),4),IF($F$1="Phantoms",OFFSET(Phantoms!$L$2,ROW($F28),4),IF($F$1="Gators",OFFSET(Gators!$L$2,ROW($F28),4),IF($F$1="Knights",OFFSET(Knights!$L$2,ROW($F28),4),IF($F$1="Hornets",OFFSET(Hornets!$L$2,ROW($F28),4),IF($F$1="Guardians",OFFSET(Wolves!$L$2,ROW($F28),4),IF($F$1="Reds",OFFSET(Comets!$L$2,ROW($F28),4)))))))))</f>
        <v>-4</v>
      </c>
      <c r="J32" s="76">
        <f ca="1">IF($F$1="Drillers",OFFSET(Drillers!$L$2,ROW($F28),5),IF($F$1="Bulls",OFFSET(Bulls!$L$2,ROW($F28),5),IF($F$1="Phantoms",OFFSET(Phantoms!$L$2,ROW($F28),5),IF($F$1="Gators",OFFSET(Gators!$L$2,ROW($F28),5),IF($F$1="Knights",OFFSET(Knights!$L$2,ROW($F28),5),IF($F$1="Hornets",OFFSET(Hornets!$L$2,ROW($F28),5),IF($F$1="Guardians",OFFSET(Wolves!$L$2,ROW($F28),5),IF($F$1="Reds",OFFSET(Comets!$L$2,ROW($F28),5)))))))))</f>
        <v>-3</v>
      </c>
      <c r="K32" s="76">
        <f ca="1">IF($F$1="Drillers",OFFSET(Drillers!$L$2,ROW($F28),6),IF($F$1="Bulls",OFFSET(Bulls!$L$2,ROW($F28),6),IF($F$1="Phantoms",OFFSET(Phantoms!$L$2,ROW($F28),6),IF($F$1="Gators",OFFSET(Gators!$L$2,ROW($F28),6),IF($F$1="Knights",OFFSET(Knights!$L$2,ROW($F28),6),IF($F$1="Hornets",OFFSET(Hornets!$L$2,ROW($F28),6),IF($F$1="Guardians",OFFSET(Wolves!$L$2,ROW($F28),6),IF($F$1="Reds",OFFSET(Comets!$L$2,ROW($F28),6)))))))))</f>
        <v>3</v>
      </c>
      <c r="L32" s="76">
        <f ca="1">IF($F$1="Drillers",OFFSET(Drillers!$L$2,ROW(F28),7),IF($F$1="Bulls",OFFSET(Bulls!$L$2,ROW(F28),7),IF($F$1="Phantoms",OFFSET(Phantoms!$L$2,ROW(F28),7),IF($F$1="Gators",OFFSET(Gators!$L$2,ROW(F28),7),IF($F$1="Knights",OFFSET(Knights!$L$2,ROW(F28),7),IF($F$1="Hornets",OFFSET(Hornets!$L$2,ROW(F28),7),IF($F$1="Guardians",OFFSET(Wolves!$L$2,ROW(F28),7),IF($F$1="Reds",OFFSET(Comets!$L$2,ROW(F28),7),))))))))</f>
        <v>0</v>
      </c>
      <c r="M32" s="76">
        <f ca="1">IF($F$1="Drillers",OFFSET(Drillers!$L$2,ROW(F28),8),IF($F$1="Bulls",OFFSET(Bulls!$L$2,ROW(F28),8),IF($F$1="Phantoms",OFFSET(Phantoms!$L$2,ROW(F28),8),IF($F$1="Gators",OFFSET(Gators!$L$2,ROW(F28),8),IF($F$1="Knights",OFFSET(Knights!$L$2,ROW(F28),8),IF($F$1="Hornets",OFFSET(Hornets!$L$2,ROW(F28),8),IF($F$1="Guardians",OFFSET(Wolves!$L$2,ROW(F28),8),IF($F$1="Reds",OFFSET(Comets!$L$2,ROW(F28),8)))))))))</f>
        <v>0</v>
      </c>
      <c r="N32" s="76">
        <f ca="1">IF($F$1="Drillers",OFFSET(Drillers!$L$2,ROW($F28),9),IF($F$1="Bulls",OFFSET(Bulls!$L$2,ROW($F28),9),IF($F$1="Phantoms",OFFSET(Phantoms!$L$2,ROW($F28),9),IF($F$1="Gators",OFFSET(Gators!$L$2,ROW($F28),9),IF($F$1="Knights",OFFSET(Knights!$L$2,ROW($F28),9),IF($F$1="Hornets",OFFSET(Hornets!$L$2,ROW(F28),9),IF($F$1="Guardians",OFFSET(Wolves!$L$2,ROW($F28),9),IF($F$1="Reds",OFFSET(Comets!$L$2,ROW($F28),9)))))))))</f>
        <v>0</v>
      </c>
      <c r="O32" s="76">
        <f ca="1">IF($F$1="Drillers",OFFSET(Drillers!$L$2,ROW(F28),10),IF($F$1="Bulls",OFFSET(Bulls!$L$2,ROW(F28),10),IF($F$1="Phantoms",OFFSET(Phantoms!$L$2,ROW(F28),10),IF($F$1="Gators",OFFSET(Gators!$L$2,ROW(F28),10),IF($F$1="Knights",OFFSET(Knights!$L$2,ROW(F28),10),IF($F$1="Hornets",OFFSET(Hornets!$L$2,ROW(F28),10),IF($F$1="Guardians",OFFSET(Wolves!$L$2,ROW(F28),10),IF($F$1="Reds",OFFSET(Comets!$L$2,ROW(F28),10)))))))))</f>
        <v>0</v>
      </c>
      <c r="P32" s="76">
        <f ca="1">IF($F$1="Drillers",OFFSET(Drillers!$L$2,ROW(F28),11),IF($F$1="Bulls",OFFSET(Bulls!$L$2,ROW(F28),11),IF($F$1="Phantoms",OFFSET(Phantoms!$L$2,ROW(F28),11),IF($F$1="Gators",OFFSET(Gators!$L$2,ROW(F28),11),IF($F$1="Knights",OFFSET(Knights!$L$2,ROW(F28),11),IF($F$1="Hornets",OFFSET(Hornets!$L$2,ROW(F28),11),IF($F$1="Guardians",OFFSET(Wolves!$L$2,ROW(F28),11),IF($F$1="Drillers",OFFSET(Drillers!$L$2,ROW(F28),11),IF($F$1="Reds",OFFSET(Comets!$L$2,ROW(F28),11))))))))))</f>
        <v>0</v>
      </c>
      <c r="Q32" s="76">
        <f ca="1">IF($F$1="Drillers",OFFSET(Drillers!$L$2,ROW(F28),12),IF($F$1="Bulls",OFFSET(Bulls!$L$2,ROW(F28),12),IF($F$1="Phantoms",OFFSET(Phantoms!$L$2,ROW(F28),12),IF($F$1="Gators",OFFSET(Gators!$L$2,ROW(F28),12),IF($F$1="Knights",OFFSET(Knights!$L$2,ROW(F28),12),IF($F$1="Hornets",OFFSET(Hornets!$L$2,ROW(F28),12),IF($F$1="Guardians",OFFSET(Wolves!$L$2,ROW(F28),12),IF($F$1="Reds",OFFSET(Comets!$L$2,ROW(F28),12),))))))))</f>
        <v>0</v>
      </c>
      <c r="R32" s="76">
        <f ca="1">IF($F$1="Drillers",OFFSET(Drillers!$L$2,ROW(F28),13),IF($F$1="Bulls",OFFSET(Bulls!$L$2,ROW(F28),13),IF($F$1="Phantoms",OFFSET(Phantoms!$L$2,ROW(F28),13),IF($F$1="Gators",OFFSET(Gators!$L$2,ROW(F28),13),IF($F$1="Knights",OFFSET(Knights!$L$2,ROW(F28),13),IF($F$1="Hornets",OFFSET(Hornets!$L$2,ROW(F28),13),IF($F$1="Guardians",OFFSET(Wolves!$L$2,ROW(F28),13),IF($F$1="Reds",OFFSET(Comets!$L$2,ROW(F28),13),))))))))</f>
        <v>0</v>
      </c>
      <c r="S32" s="76">
        <f ca="1">IF($F$1="Drillers",OFFSET(Drillers!$L$2,ROW(F28),14),IF($F$1="Bulls",OFFSET(Bulls!$L$2,ROW(F28),14),IF($F$1="Phantoms",OFFSET(Phantoms!$L$2,ROW(F28),14),IF($F$1="Gators",OFFSET(Gators!$L$2,ROW(F28),14),IF($F$1="Knights",OFFSET(Knights!$L$2,ROW(F28),14),IF($F$1="Hornets",OFFSET(Hornets!$L$2,ROW(F28),14),IF($F$1="Guardians",OFFSET(Wolves!$L$2,ROW(F28),14,),IF($F$1="Reds",OFFSET(Comets!$L$2,ROW(F28),14)))))))))</f>
        <v>4</v>
      </c>
      <c r="T32" s="76">
        <f ca="1">IF($F$1="Drillers",OFFSET(Drillers!$L$2,ROW(F28),15),IF($F$1="Bulls",OFFSET(Bulls!$L$2,ROW(F28),15),IF($F$1="Phantoms",OFFSET(Phantoms!$L$2,ROW(F28),15),IF($F$1="Gators",OFFSET(Gators!$L$2,ROW(F28),15),IF($F$1="Knights",OFFSET(Knights!$L$2,ROW(F28),15),IF($F$1="Hornets",OFFSET(Hornets!$L$2,ROW(F28),15),IF($F$1="Guardians",OFFSET(Wolves!$L$2,ROW(F28),15),IF($F$1="Reds",OFFSET(Comets!$L$2,ROW(F28),15)))))))))</f>
        <v>0</v>
      </c>
      <c r="U32" s="76">
        <f ca="1">IF($F$1="Drillers",OFFSET(Drillers!$L$2,ROW(F28),16),IF($F$1="Bulls",OFFSET(Bulls!$L$2,ROW(F28),16),IF($F$1="Phantoms",OFFSET(Phantoms!$L$2,ROW(F28),16),IF($F$1="Gators",OFFSET(Gators!$L$2,ROW(F28),16),IF($F$1="Knights",OFFSET(Knights!$L$2,ROW(F28),16),IF($F$1="Hornets",OFFSET(Hornets!$L$2,ROW(F28),16),IF($F$1="Guardians",OFFSET(Wolves!$L$2,ROW(F28),16),IF($F$1="Reds",OFFSET(Comets!$L$2,ROW(F28),16)))))))))</f>
        <v>0</v>
      </c>
      <c r="V32" s="77"/>
      <c r="AD32" s="77">
        <v>10</v>
      </c>
      <c r="AE32" s="43" t="str">
        <f ca="1">IF($AE$1="Drillers",OFFSET(Drillers!$L$2,ROW($AE28),1),IF($AE$1="Bulls",OFFSET(Bulls!$L$2,ROW($AE28),1),IF($AE$1="Phantoms",OFFSET(Phantoms!$L$2,ROW($AE28),1),IF($AE$1="Gators",OFFSET(Gators!$L$2,ROW($AE28),1),IF($AE$1="Knights",OFFSET(Knights!$L$2,ROW($AE28),1),IF($AE$1="Hornets",OFFSET(Hornets!$L$2,ROW($AE28),1),IF($AE$1="Wolves",OFFSET(Wolves!$L$2,ROW($AE28),1),IF(AE$1="Comets",OFFSET(Comets!$L$2,ROW($AE28),1)))))))))</f>
        <v>Stanford</v>
      </c>
      <c r="AF32" s="43" t="str">
        <f ca="1">IF($AE$1="Drillers",OFFSET(Drillers!$L$2,ROW($AF28),2),IF($AE$1="Bulls",OFFSET(Bulls!$L$2,ROW($AF28),2),IF($AE$1="Phantoms",OFFSET(Phantoms!$L$2,ROW($AF28),2),IF($AE$1="Gators",OFFSET(Gators!$L$2,ROW($AF28),2),IF($AE$1="Knights",OFFSET(Knights!$L$2,ROW($AF28),2),IF($AE$1="Hornets",OFFSET(Hornets!$L$2,ROW($AF28),2),IF($AE$1="Wolves",OFFSET(Wolves!$L$2,ROW($AF28),2),IF($AE$1="Comets",OFFSET(Comets!$L$2,ROW($AF28),2)))))))))</f>
        <v>Edgar</v>
      </c>
      <c r="AG32" s="60" t="str">
        <f ca="1">IF($AE$1="Drillers",OFFSET(Drillers!$L$2,ROW($AE28),3),IF($AE$1="Bulls",OFFSET(Bulls!$L$2,ROW($AE28),3),IF($AE$1="Phantoms",OFFSET(Phantoms!$L$2,ROW($AE28),3),IF($AE$1="Gators",OFFSET(Gators!$L$2,ROW($AE28),3),IF($AE$1="Knights",OFFSET(Knights!$L$2,ROW($AE28),3),IF($AE$1="Hornets",OFFSET(Hornets!$L$2,ROW($AE28),3),IF($AE$1="Wolves",OFFSET(Wolves!$L$2,ROW($AE28),3),IF($AE$1="Comets",OFFSET(Comets!$L$2,ROW($AE28),3)))))))))</f>
        <v>R</v>
      </c>
      <c r="AH32" s="60">
        <f ca="1">IF($AE$1="Drillers",OFFSET(Drillers!$L$2,ROW($AE28),4),IF($AE$1="Bulls",OFFSET(Bulls!$L$2,ROW($AE28),4),IF($AE$1="Phantoms",OFFSET(Phantoms!$L$2,ROW($AE28),4),IF($AE$1="Gators",OFFSET(Gators!$L$2,ROW($AE28),4),IF($AE$1="Knights",OFFSET(Knights!$L$2,ROW($AE28),4),IF($AE$1="Hornets",OFFSET(Hornets!$L$2,ROW($AE28),4),IF($AE$1="Wolves",OFFSET(Wolves!$L$2,ROW($AE28),4),IF($AE$1="Comets",OFFSET(Comets!$L$2,ROW($AE28),4)))))))))</f>
        <v>-1</v>
      </c>
      <c r="AI32" s="60">
        <f ca="1">IF($AE$1="Drillers",OFFSET(Drillers!$L$2,ROW($AE28),5),IF($AE$1="Bulls",OFFSET(Bulls!$L$2,ROW($AE28),5),IF($AE$1="Phantoms",OFFSET(Phantoms!$L$2,ROW($AE28),5),IF($AE$1="Gators",OFFSET(Gators!$L$2,ROW($AE28),5),IF($AE$1="Knights",OFFSET(Knights!$L$2,ROW($AE28),5),IF($AE$1="Hornets",OFFSET(Hornets!$L$2,ROW($AE28),5),IF($AE$1="Wolves",OFFSET(Wolves!$L$2,ROW($AE28),5),IF($AE$1="Comets",OFFSET(Comets!$L$2,ROW($AE28),5)))))))))</f>
        <v>-2</v>
      </c>
      <c r="AJ32" s="60">
        <f ca="1">IF($AE$1="Drillers",OFFSET(Drillers!$L$2,ROW($AE28),6),IF($AE$1="Bulls",OFFSET(Bulls!$L$2,ROW($AE28),6),IF($AE$1="Phantoms",OFFSET(Phantoms!$L$2,ROW($AE28),6),IF($AE$1="Gators",OFFSET(Gators!$L$2,ROW($AE28),6),IF($AE$1="Knights",OFFSET(Knights!$L$2,ROW($AE28),6),IF($AE$1="Hornets",OFFSET(Hornets!$L$2,ROW($AE28),6),IF($AE$1="Wolves",OFFSET(Wolves!$L$2,ROW($AE28),6),IF($AE$1="Comets",OFFSET(Comets!$L$2,ROW($AE28),6)))))))))</f>
        <v>1</v>
      </c>
      <c r="AK32" s="76">
        <f ca="1">IF($AE$1="Drillers",OFFSET(Drillers!$L$2,ROW($AE28),7),IF($AE$1="Bulls",OFFSET(Bulls!$L$2,ROW($AE28),7),IF($AE$1="Phantoms",OFFSET(Phantoms!$L$2,ROW($AE28),7),IF($AE$1="Gators",OFFSET(Gators!$L$2,ROW($AE28),7),IF($AE$1="Knights",OFFSET(Knights!$L$2,ROW($AE28),7),IF($AE$1="Hornets",OFFSET(Hornets!$L$2,ROW($AE28),7),IF($AE$1="Wolves",OFFSET(Wolves!$L$2,ROW($AE28),7),IF($AE$1="Comets",OFFSET(Comets!$L$2,ROW($AE28),7)))))))))</f>
        <v>0</v>
      </c>
      <c r="AL32" s="76">
        <f ca="1">IF($AE$1="Drillers",OFFSET(Drillers!$L$2,ROW($AE28),8),IF($AE$1="Bulls",OFFSET(Bulls!$L$2,ROW($AE28),8),IF($AE$1="Phantoms",OFFSET(Phantoms!$L$2,ROW($AE28),8),IF($AE$1="Gators",OFFSET(Gators!$L$2,ROW($AE28),8),IF($AE$1="Knights",OFFSET(Knights!$L$2,ROW($AE28),8),IF($AE$1="Hornets",OFFSET(Hornets!$L$2,ROW($AE28),8),IF($AE$1="Wolves",OFFSET(Wolves!$L$2,ROW($AE28),8),IF($AE$1="Comets",OFFSET(Comets!$L$2,ROW($AE28),8)))))))))</f>
        <v>0</v>
      </c>
      <c r="AM32" s="76">
        <f ca="1">IF($AE$1="Drillers",OFFSET(Drillers!$L$2,ROW($AE28),9),IF($AE$1="Bulls",OFFSET(Bulls!$L$2,ROW($AE28),9),IF($AE$1="Phantoms",OFFSET(Phantoms!$L$2,ROW($AE28),9),IF($AE$1="Gators",OFFSET(Gators!$L$2,ROW($AE28),9),IF($AE$1="Knights",OFFSET(Knights!$L$2,ROW($AE28),9),IF($AE$1="Hornets",OFFSET(Hornets!$L$2,ROW($AE28),9),IF($AE$1="Wolves",OFFSET(Wolves!$L$2,ROW($AE28),9),IF($AE$1="Comets",OFFSET(Comets!$L$2,ROW($AE28),9)))))))))</f>
        <v>0</v>
      </c>
      <c r="AN32" s="76">
        <f ca="1">IF($AE$1="Drillers",OFFSET(Drillers!$L$2,ROW($AE28),10),IF($AE$1="Bulls",OFFSET(Bulls!$L$2,ROW($AE28),10),IF($AE$1="Phantoms",OFFSET(Phantoms!$L$2,ROW($AE28),10),IF($AE$1="Gators",OFFSET(Gators!$L$2,ROW($AE28),10),IF($AE$1="Knights",OFFSET(Knights!$L$2,ROW($AE28),10),IF($AE$1="Hornets",OFFSET(Hornets!$L$2,ROW($AE28),10),IF($AE$1="Wolves",OFFSET(Wolves!$L$2,ROW($AE28),10),IF($AE$1="Comets",OFFSET(Comets!$L$2,ROW($AE28),10)))))))))</f>
        <v>0</v>
      </c>
      <c r="AO32" s="76">
        <f ca="1">IF($AE$1="Drillers",OFFSET(Drillers!$L$2,ROW($AE28),11),IF($AE$1="Bulls",OFFSET(Bulls!$L$2,ROW($AE28),11),IF($AE$1="Phantoms",OFFSET(Phantoms!$L$2,ROW($AE28),11),IF($AE$1="Gators",OFFSET(Gators!$L$2,ROW($AE28),11),IF($AE$1="Knights",OFFSET(Knights!$L$2,ROW($AE28),11),IF($AE$1="Hornets",OFFSET(Hornets!$L$2,ROW($AE28),11),IF($AE$1="Wolves",OFFSET(Wolves!$L$2,ROW($AE28),11),IF($AE$1="Comets",OFFSET(Comets!$L$2,ROW($AE28),11)))))))))</f>
        <v>0</v>
      </c>
      <c r="AP32" s="76">
        <f ca="1">IF($AE$1="Drillers",OFFSET(Drillers!$L$2,ROW($AE28),12),IF($AE$1="Bulls",OFFSET(Bulls!$L$2,ROW($AE28),12),IF($AE$1="Phantoms",OFFSET(Phantoms!$L$2,ROW($AE28),12),IF($AE$1="Gators",OFFSET(Gators!$L$2,ROW($AE28),12),IF($AE$1="Knights",OFFSET(Knights!$L$2,ROW($AE28),12),IF($AE$1="Hornets",OFFSET(Hornets!$L$2,ROW($AE28),12),IF($AE$1="Wolves",OFFSET(Wolves!$L$2,ROW($AE28),12),IF($AE$1="Comets",OFFSET(Comets!$L$2,ROW($AE28),12)))))))))</f>
        <v>0</v>
      </c>
      <c r="AQ32" s="76">
        <f ca="1">IF($AE$1="Drillers",OFFSET(Drillers!$L$2,ROW($AE28),13),IF($AE$1="Bulls",OFFSET(Bulls!$L$2,ROW($AE28),13),IF($AE$1="Phantoms",OFFSET(Phantoms!$L$2,ROW($AE28),13),IF($AE$1="Gators",OFFSET(Gators!$L$2,ROW($AE28),13),IF($AE$1="Knights",OFFSET(Knights!$L$2,ROW($AE28),13),IF($AE$1="Hornets",OFFSET(Hornets!$L$2,ROW($AE28),13),IF($AE$1="Wolves",OFFSET(Wolves!$L$2,ROW($AE28),13),IF($AE$1="Comets",OFFSET(Comets!$L$2,ROW($AE28),13)))))))))</f>
        <v>0</v>
      </c>
      <c r="AR32" s="76">
        <f ca="1">IF($AE$1="Drillers",OFFSET(Drillers!$L$2,ROW($AE28),14),IF($AE$1="Bulls",OFFSET(Bulls!$L$2,ROW($AE28),14),IF($AE$1="Phantoms",OFFSET(Phantoms!$L$2,ROW($AE28),14),IF($AE$1="Gators",OFFSET(Gators!$L$2,ROW($AE28),14),IF($AE$1="Knights",OFFSET(Knights!$L$2,ROW($AE28),14),IF($AE$1="Hornets",OFFSET(Hornets!$L$2,ROW($AE28),14),IF($AE$1="Wolves",OFFSET(Wolves!$L$2,ROW($AE28),14),IF($AE$1="Comets",OFFSET(Comets!$L$2,ROW($AE28),14)))))))))</f>
        <v>2</v>
      </c>
      <c r="AS32" s="76">
        <f ca="1">IF(AE$1="Drillers",OFFSET(Drillers!$L$2,ROW(AE28),15),IF(AE$1="Bulls",OFFSET(Bulls!$L$2,ROW(AE28),15),IF(AE$1="Phantoms",OFFSET(Phantoms!$L$2,ROW(AE28),15),IF(AE$1="Gators",OFFSET(Gators!$L$2,ROW(AE28),15),IF(AE$1="Knights",OFFSET(Knights!$L$2,ROW(AE28),15),IF(AE$1="Hornets",OFFSET(Hornets!$L$2,ROW(AE28),15),IF(AE$1="Wolves",OFFSET(Wolves!$L$2,ROW(AE28),15),IF(AE$1="Comets",OFFSET(Comets!$L$2,ROW(AE28),15)))))))))</f>
        <v>0</v>
      </c>
      <c r="AT32" s="76">
        <f ca="1">IF($AE$1="Drillers",OFFSET(Drillers!$L$2,ROW(AE28),16),IF($AE$1="Bulls",OFFSET(Bulls!$L$2,ROW(AE28),16),IF($AE$1="Phantoms",OFFSET(Phantoms!$L$2,ROW(AE28),16),IF($AE$1="Gators",OFFSET(Gators!$L$2,ROW(AE28),16),IF($AE$1="Knights",OFFSET(Knights!$L$2,ROW(AE28),16),IF($AE$1="Hornets",OFFSET(Hornets!$L$2,ROW(AE28),16),IF($AE$1="Wolves",OFFSET(Wolves!$L$2,ROW(AE28),16),IF($AE$1="Comets",OFFSET(Comets!$L$2,ROW(AE28),16)))))))))</f>
        <v>0</v>
      </c>
      <c r="BD32" s="63"/>
      <c r="BE32" s="63"/>
      <c r="BG32" s="63"/>
      <c r="BH32" s="63"/>
    </row>
    <row r="33" spans="9:60" x14ac:dyDescent="0.35">
      <c r="BD33" s="63"/>
      <c r="BE33" s="63"/>
      <c r="BG33" s="63"/>
      <c r="BH33" s="63"/>
    </row>
    <row r="34" spans="9:60" x14ac:dyDescent="0.35">
      <c r="I34" s="61" t="s">
        <v>385</v>
      </c>
      <c r="AI34" s="61" t="s">
        <v>386</v>
      </c>
      <c r="BD34" s="63"/>
      <c r="BE34" s="63"/>
      <c r="BG34" s="63"/>
      <c r="BH34" s="63"/>
    </row>
    <row r="35" spans="9:60" x14ac:dyDescent="0.35">
      <c r="BD35" s="63"/>
      <c r="BE35" s="63"/>
      <c r="BG35" s="63"/>
      <c r="BH35" s="63"/>
    </row>
    <row r="36" spans="9:60" x14ac:dyDescent="0.35">
      <c r="BD36" s="63"/>
      <c r="BE36" s="63"/>
      <c r="BG36" s="63"/>
      <c r="BH36" s="63"/>
    </row>
    <row r="37" spans="9:60" x14ac:dyDescent="0.35">
      <c r="BD37" s="63"/>
      <c r="BE37" s="63"/>
      <c r="BG37" s="63"/>
      <c r="BH37" s="63"/>
    </row>
    <row r="38" spans="9:60" x14ac:dyDescent="0.35">
      <c r="BD38" s="63"/>
      <c r="BE38" s="63"/>
      <c r="BF38" s="63"/>
      <c r="BG38" s="63"/>
      <c r="BH38" s="63"/>
    </row>
    <row r="39" spans="9:60" x14ac:dyDescent="0.35">
      <c r="BD39" s="63"/>
      <c r="BE39" s="63"/>
      <c r="BF39" s="63"/>
      <c r="BG39" s="63"/>
      <c r="BH39" s="63"/>
    </row>
    <row r="40" spans="9:60" x14ac:dyDescent="0.35">
      <c r="BD40" s="63"/>
      <c r="BE40" s="63"/>
      <c r="BF40" s="63"/>
      <c r="BG40" s="63"/>
      <c r="BH40" s="63"/>
    </row>
    <row r="41" spans="9:60" x14ac:dyDescent="0.35">
      <c r="BD41" s="63"/>
      <c r="BE41" s="63"/>
      <c r="BF41" s="63"/>
      <c r="BG41" s="63"/>
      <c r="BH41" s="63"/>
    </row>
    <row r="42" spans="9:60" x14ac:dyDescent="0.35">
      <c r="BD42" s="63"/>
      <c r="BE42" s="63"/>
      <c r="BF42" s="63"/>
      <c r="BG42" s="63"/>
      <c r="BH42" s="63"/>
    </row>
    <row r="43" spans="9:60" x14ac:dyDescent="0.35">
      <c r="BD43" s="63"/>
      <c r="BE43" s="63"/>
      <c r="BF43" s="63"/>
      <c r="BG43" s="63"/>
      <c r="BH43" s="63"/>
    </row>
    <row r="44" spans="9:60" x14ac:dyDescent="0.35">
      <c r="BD44" s="63"/>
      <c r="BE44" s="63"/>
      <c r="BF44" s="63"/>
      <c r="BG44" s="63"/>
      <c r="BH44" s="63"/>
    </row>
    <row r="45" spans="9:60" x14ac:dyDescent="0.35">
      <c r="BD45" s="63"/>
      <c r="BE45" s="63"/>
      <c r="BF45" s="63"/>
      <c r="BG45" s="63"/>
      <c r="BH45" s="63"/>
    </row>
    <row r="46" spans="9:60" x14ac:dyDescent="0.35">
      <c r="BD46" s="63"/>
      <c r="BE46" s="63"/>
      <c r="BF46" s="63"/>
      <c r="BG46" s="63"/>
      <c r="BH46" s="63"/>
    </row>
    <row r="47" spans="9:60" x14ac:dyDescent="0.35">
      <c r="BD47" s="63"/>
      <c r="BE47" s="63"/>
      <c r="BF47" s="63"/>
      <c r="BG47" s="63"/>
      <c r="BH47" s="63"/>
    </row>
    <row r="48" spans="9:60" x14ac:dyDescent="0.35">
      <c r="BD48" s="63"/>
      <c r="BE48" s="63"/>
      <c r="BF48" s="63"/>
      <c r="BG48" s="63"/>
      <c r="BH48" s="63"/>
    </row>
    <row r="49" spans="56:60" x14ac:dyDescent="0.35">
      <c r="BD49" s="63"/>
      <c r="BE49" s="63"/>
      <c r="BF49" s="63"/>
      <c r="BG49" s="63"/>
      <c r="BH49" s="63"/>
    </row>
    <row r="50" spans="56:60" x14ac:dyDescent="0.35">
      <c r="BD50" s="63"/>
      <c r="BE50" s="63"/>
      <c r="BF50" s="63"/>
      <c r="BG50" s="63"/>
      <c r="BH50" s="63"/>
    </row>
    <row r="51" spans="56:60" x14ac:dyDescent="0.35">
      <c r="BD51" s="63"/>
      <c r="BE51" s="63"/>
      <c r="BF51" s="63"/>
      <c r="BG51" s="63"/>
      <c r="BH51" s="63"/>
    </row>
    <row r="52" spans="56:60" x14ac:dyDescent="0.35">
      <c r="BD52" s="63"/>
      <c r="BE52" s="63"/>
      <c r="BF52" s="63"/>
      <c r="BG52" s="63"/>
      <c r="BH52" s="63"/>
    </row>
    <row r="53" spans="56:60" x14ac:dyDescent="0.35">
      <c r="BD53" s="63"/>
      <c r="BE53" s="63"/>
      <c r="BF53" s="63"/>
      <c r="BG53" s="63"/>
      <c r="BH53" s="63"/>
    </row>
    <row r="54" spans="56:60" x14ac:dyDescent="0.35">
      <c r="BD54" s="63"/>
      <c r="BE54" s="63"/>
      <c r="BF54" s="63"/>
      <c r="BG54" s="63"/>
      <c r="BH54" s="63"/>
    </row>
    <row r="55" spans="56:60" x14ac:dyDescent="0.35">
      <c r="BD55" s="63"/>
      <c r="BE55" s="63"/>
      <c r="BF55" s="63"/>
      <c r="BG55" s="63"/>
      <c r="BH55" s="63"/>
    </row>
    <row r="56" spans="56:60" x14ac:dyDescent="0.35">
      <c r="BD56" s="63"/>
      <c r="BE56" s="63"/>
      <c r="BF56" s="63"/>
      <c r="BG56" s="63"/>
      <c r="BH56" s="63"/>
    </row>
    <row r="57" spans="56:60" x14ac:dyDescent="0.35">
      <c r="BD57" s="63"/>
      <c r="BE57" s="63"/>
      <c r="BF57" s="63"/>
      <c r="BG57" s="63"/>
      <c r="BH57" s="63"/>
    </row>
    <row r="58" spans="56:60" x14ac:dyDescent="0.35">
      <c r="BD58" s="63"/>
      <c r="BE58" s="63"/>
      <c r="BF58" s="63"/>
      <c r="BG58" s="63"/>
      <c r="BH58" s="63"/>
    </row>
    <row r="59" spans="56:60" x14ac:dyDescent="0.35">
      <c r="BD59" s="63"/>
      <c r="BE59" s="63"/>
      <c r="BF59" s="63"/>
      <c r="BG59" s="63"/>
      <c r="BH59" s="63"/>
    </row>
    <row r="60" spans="56:60" x14ac:dyDescent="0.35">
      <c r="BD60" s="63"/>
      <c r="BE60" s="63"/>
      <c r="BF60" s="63"/>
      <c r="BG60" s="63"/>
      <c r="BH60" s="63"/>
    </row>
    <row r="61" spans="56:60" x14ac:dyDescent="0.35">
      <c r="BD61" s="63"/>
      <c r="BE61" s="63"/>
      <c r="BF61" s="63"/>
      <c r="BG61" s="63"/>
      <c r="BH61" s="63"/>
    </row>
    <row r="62" spans="56:60" x14ac:dyDescent="0.35">
      <c r="BD62" s="63"/>
      <c r="BE62" s="63"/>
      <c r="BF62" s="63"/>
      <c r="BG62" s="63"/>
      <c r="BH62" s="63"/>
    </row>
    <row r="63" spans="56:60" x14ac:dyDescent="0.35">
      <c r="BD63" s="63"/>
      <c r="BE63" s="63"/>
      <c r="BF63" s="63"/>
      <c r="BG63" s="63"/>
      <c r="BH63" s="63"/>
    </row>
    <row r="64" spans="56:60" x14ac:dyDescent="0.35">
      <c r="BD64" s="63"/>
      <c r="BE64" s="63"/>
      <c r="BF64" s="63"/>
      <c r="BG64" s="63"/>
      <c r="BH64" s="63"/>
    </row>
    <row r="65" spans="56:60" x14ac:dyDescent="0.35">
      <c r="BD65" s="63"/>
      <c r="BE65" s="63"/>
      <c r="BF65" s="63"/>
      <c r="BG65" s="63"/>
      <c r="BH65" s="63"/>
    </row>
    <row r="66" spans="56:60" x14ac:dyDescent="0.35">
      <c r="BD66" s="63"/>
      <c r="BE66" s="63"/>
      <c r="BF66" s="63"/>
      <c r="BG66" s="63"/>
      <c r="BH66" s="63"/>
    </row>
    <row r="67" spans="56:60" x14ac:dyDescent="0.35">
      <c r="BD67" s="63"/>
      <c r="BE67" s="63"/>
      <c r="BF67" s="63"/>
      <c r="BG67" s="63"/>
      <c r="BH67" s="63"/>
    </row>
    <row r="68" spans="56:60" x14ac:dyDescent="0.35">
      <c r="BD68" s="63"/>
      <c r="BE68" s="63"/>
      <c r="BF68" s="63"/>
      <c r="BG68" s="63"/>
      <c r="BH68" s="63"/>
    </row>
    <row r="69" spans="56:60" x14ac:dyDescent="0.35">
      <c r="BD69" s="63"/>
      <c r="BE69" s="63"/>
      <c r="BF69" s="63"/>
      <c r="BG69" s="63"/>
      <c r="BH69" s="63"/>
    </row>
    <row r="70" spans="56:60" x14ac:dyDescent="0.35">
      <c r="BD70" s="63"/>
      <c r="BE70" s="63"/>
      <c r="BF70" s="63"/>
      <c r="BG70" s="63"/>
      <c r="BH70" s="63"/>
    </row>
    <row r="71" spans="56:60" x14ac:dyDescent="0.35">
      <c r="BD71" s="63"/>
      <c r="BE71" s="63"/>
      <c r="BF71" s="63"/>
      <c r="BG71" s="63"/>
      <c r="BH71" s="63"/>
    </row>
    <row r="72" spans="56:60" x14ac:dyDescent="0.35">
      <c r="BD72" s="63"/>
      <c r="BE72" s="63"/>
      <c r="BF72" s="63"/>
      <c r="BG72" s="63"/>
      <c r="BH72" s="63"/>
    </row>
    <row r="73" spans="56:60" x14ac:dyDescent="0.35">
      <c r="BD73" s="63"/>
      <c r="BE73" s="63"/>
      <c r="BF73" s="63"/>
      <c r="BG73" s="63"/>
      <c r="BH73" s="63"/>
    </row>
    <row r="74" spans="56:60" x14ac:dyDescent="0.35">
      <c r="BD74" s="63"/>
      <c r="BE74" s="63"/>
      <c r="BF74" s="63"/>
      <c r="BG74" s="63"/>
      <c r="BH74" s="63"/>
    </row>
    <row r="75" spans="56:60" x14ac:dyDescent="0.35">
      <c r="BD75" s="63"/>
      <c r="BE75" s="63"/>
      <c r="BF75" s="63"/>
      <c r="BG75" s="63"/>
      <c r="BH75" s="63"/>
    </row>
    <row r="76" spans="56:60" x14ac:dyDescent="0.35">
      <c r="BD76" s="63"/>
      <c r="BE76" s="63"/>
      <c r="BF76" s="63"/>
      <c r="BG76" s="63"/>
      <c r="BH76" s="63"/>
    </row>
    <row r="77" spans="56:60" x14ac:dyDescent="0.35">
      <c r="BD77" s="63"/>
      <c r="BE77" s="63"/>
      <c r="BF77" s="63"/>
      <c r="BG77" s="63"/>
      <c r="BH77" s="63"/>
    </row>
    <row r="78" spans="56:60" x14ac:dyDescent="0.35">
      <c r="BD78" s="63"/>
      <c r="BE78" s="63"/>
      <c r="BF78" s="63"/>
      <c r="BG78" s="63"/>
      <c r="BH78" s="63"/>
    </row>
    <row r="79" spans="56:60" x14ac:dyDescent="0.35">
      <c r="BD79" s="63"/>
      <c r="BE79" s="63"/>
      <c r="BF79" s="63"/>
      <c r="BG79" s="63"/>
      <c r="BH79" s="63"/>
    </row>
    <row r="80" spans="56:60" x14ac:dyDescent="0.35">
      <c r="BD80" s="63"/>
      <c r="BE80" s="63"/>
      <c r="BF80" s="63"/>
      <c r="BG80" s="63"/>
      <c r="BH80" s="63"/>
    </row>
    <row r="81" spans="56:60" x14ac:dyDescent="0.35">
      <c r="BD81" s="63"/>
      <c r="BE81" s="63"/>
      <c r="BF81" s="63"/>
      <c r="BG81" s="63"/>
      <c r="BH81" s="63"/>
    </row>
    <row r="82" spans="56:60" x14ac:dyDescent="0.35">
      <c r="BD82" s="63"/>
      <c r="BE82" s="63"/>
      <c r="BF82" s="63"/>
      <c r="BG82" s="63"/>
      <c r="BH82" s="63"/>
    </row>
    <row r="83" spans="56:60" x14ac:dyDescent="0.35">
      <c r="BD83" s="63"/>
      <c r="BE83" s="63"/>
      <c r="BF83" s="63"/>
      <c r="BG83" s="63"/>
      <c r="BH83" s="63"/>
    </row>
    <row r="84" spans="56:60" x14ac:dyDescent="0.35">
      <c r="BD84" s="63"/>
      <c r="BE84" s="63"/>
      <c r="BF84" s="63"/>
      <c r="BG84" s="63"/>
      <c r="BH84" s="63"/>
    </row>
    <row r="85" spans="56:60" x14ac:dyDescent="0.35">
      <c r="BD85" s="63"/>
      <c r="BE85" s="63"/>
      <c r="BF85" s="63"/>
      <c r="BG85" s="63"/>
      <c r="BH85" s="63"/>
    </row>
    <row r="86" spans="56:60" x14ac:dyDescent="0.35">
      <c r="BD86" s="63"/>
      <c r="BE86" s="63"/>
      <c r="BF86" s="63"/>
      <c r="BG86" s="63"/>
      <c r="BH86" s="63"/>
    </row>
    <row r="87" spans="56:60" x14ac:dyDescent="0.35">
      <c r="BD87" s="63"/>
      <c r="BE87" s="63"/>
      <c r="BF87" s="63"/>
      <c r="BG87" s="63"/>
      <c r="BH87" s="63"/>
    </row>
    <row r="88" spans="56:60" x14ac:dyDescent="0.35">
      <c r="BD88" s="63"/>
      <c r="BE88" s="63"/>
      <c r="BF88" s="63"/>
      <c r="BG88" s="63"/>
      <c r="BH88" s="63"/>
    </row>
    <row r="89" spans="56:60" x14ac:dyDescent="0.35">
      <c r="BD89" s="63"/>
      <c r="BE89" s="63"/>
      <c r="BF89" s="63"/>
      <c r="BG89" s="63"/>
      <c r="BH89" s="63"/>
    </row>
    <row r="90" spans="56:60" x14ac:dyDescent="0.35">
      <c r="BD90" s="63"/>
      <c r="BE90" s="63"/>
      <c r="BF90" s="63"/>
      <c r="BG90" s="63"/>
      <c r="BH90" s="63"/>
    </row>
    <row r="91" spans="56:60" x14ac:dyDescent="0.35">
      <c r="BD91" s="63"/>
      <c r="BE91" s="63"/>
      <c r="BF91" s="63"/>
      <c r="BG91" s="63"/>
      <c r="BH91" s="63"/>
    </row>
    <row r="92" spans="56:60" x14ac:dyDescent="0.35">
      <c r="BD92" s="63"/>
      <c r="BE92" s="63"/>
      <c r="BF92" s="63"/>
      <c r="BG92" s="63"/>
      <c r="BH92" s="63"/>
    </row>
    <row r="93" spans="56:60" x14ac:dyDescent="0.35">
      <c r="BD93" s="63"/>
      <c r="BE93" s="63"/>
      <c r="BF93" s="63"/>
      <c r="BG93" s="63"/>
      <c r="BH93" s="63"/>
    </row>
    <row r="94" spans="56:60" x14ac:dyDescent="0.35">
      <c r="BD94" s="63"/>
      <c r="BE94" s="63"/>
      <c r="BF94" s="63"/>
      <c r="BG94" s="63"/>
      <c r="BH94" s="63"/>
    </row>
    <row r="95" spans="56:60" x14ac:dyDescent="0.35">
      <c r="BD95" s="63"/>
      <c r="BE95" s="63"/>
      <c r="BF95" s="63"/>
      <c r="BG95" s="63"/>
      <c r="BH95" s="63"/>
    </row>
    <row r="96" spans="56:60" x14ac:dyDescent="0.35">
      <c r="BD96" s="63"/>
      <c r="BE96" s="63"/>
      <c r="BF96" s="63"/>
      <c r="BG96" s="63"/>
      <c r="BH96" s="63"/>
    </row>
    <row r="97" spans="56:60" x14ac:dyDescent="0.35">
      <c r="BD97" s="63"/>
      <c r="BE97" s="63"/>
      <c r="BF97" s="63"/>
      <c r="BG97" s="63"/>
      <c r="BH97" s="63"/>
    </row>
    <row r="98" spans="56:60" x14ac:dyDescent="0.35">
      <c r="BD98" s="63"/>
      <c r="BE98" s="63"/>
      <c r="BF98" s="63"/>
      <c r="BG98" s="63"/>
      <c r="BH98" s="63"/>
    </row>
    <row r="99" spans="56:60" x14ac:dyDescent="0.35">
      <c r="BD99" s="63"/>
      <c r="BE99" s="63"/>
      <c r="BF99" s="63"/>
      <c r="BG99" s="63"/>
      <c r="BH99" s="63"/>
    </row>
    <row r="100" spans="56:60" x14ac:dyDescent="0.35">
      <c r="BD100" s="63"/>
      <c r="BE100" s="63"/>
      <c r="BF100" s="63"/>
      <c r="BG100" s="63"/>
      <c r="BH100" s="63"/>
    </row>
    <row r="101" spans="56:60" x14ac:dyDescent="0.35">
      <c r="BD101" s="63"/>
      <c r="BE101" s="63"/>
      <c r="BF101" s="63"/>
      <c r="BG101" s="63"/>
      <c r="BH101" s="63"/>
    </row>
    <row r="102" spans="56:60" x14ac:dyDescent="0.35">
      <c r="BD102" s="63"/>
      <c r="BE102" s="63"/>
      <c r="BF102" s="63"/>
      <c r="BG102" s="63"/>
      <c r="BH102" s="63"/>
    </row>
    <row r="103" spans="56:60" x14ac:dyDescent="0.35">
      <c r="BD103" s="63"/>
      <c r="BE103" s="63"/>
      <c r="BF103" s="63"/>
      <c r="BG103" s="63"/>
      <c r="BH103" s="63"/>
    </row>
    <row r="104" spans="56:60" x14ac:dyDescent="0.35">
      <c r="BD104" s="63"/>
      <c r="BE104" s="63"/>
      <c r="BF104" s="63"/>
      <c r="BG104" s="63"/>
      <c r="BH104" s="63"/>
    </row>
    <row r="105" spans="56:60" x14ac:dyDescent="0.35">
      <c r="BD105" s="63"/>
      <c r="BE105" s="63"/>
      <c r="BF105" s="63"/>
      <c r="BG105" s="63"/>
      <c r="BH105" s="63"/>
    </row>
    <row r="106" spans="56:60" x14ac:dyDescent="0.35">
      <c r="BD106" s="63"/>
      <c r="BE106" s="63"/>
      <c r="BF106" s="63"/>
      <c r="BG106" s="63"/>
      <c r="BH106" s="63"/>
    </row>
    <row r="107" spans="56:60" x14ac:dyDescent="0.35">
      <c r="BD107" s="63"/>
      <c r="BE107" s="63"/>
      <c r="BF107" s="63"/>
      <c r="BG107" s="63"/>
      <c r="BH107" s="63"/>
    </row>
    <row r="108" spans="56:60" x14ac:dyDescent="0.35">
      <c r="BD108" s="63"/>
      <c r="BE108" s="63"/>
      <c r="BF108" s="63"/>
      <c r="BG108" s="63"/>
      <c r="BH108" s="63"/>
    </row>
    <row r="109" spans="56:60" x14ac:dyDescent="0.35">
      <c r="BD109" s="63"/>
      <c r="BE109" s="63"/>
      <c r="BF109" s="63"/>
      <c r="BG109" s="63"/>
      <c r="BH109" s="63"/>
    </row>
    <row r="110" spans="56:60" x14ac:dyDescent="0.35">
      <c r="BD110" s="63"/>
      <c r="BE110" s="63"/>
      <c r="BF110" s="63"/>
      <c r="BG110" s="63"/>
      <c r="BH110" s="63"/>
    </row>
    <row r="111" spans="56:60" x14ac:dyDescent="0.35">
      <c r="BD111" s="63"/>
      <c r="BE111" s="63"/>
      <c r="BF111" s="63"/>
      <c r="BG111" s="63"/>
      <c r="BH111" s="63"/>
    </row>
    <row r="112" spans="56:60" x14ac:dyDescent="0.35">
      <c r="BD112" s="63"/>
      <c r="BE112" s="63"/>
      <c r="BF112" s="63"/>
      <c r="BG112" s="63"/>
      <c r="BH112" s="63"/>
    </row>
    <row r="113" spans="56:60" x14ac:dyDescent="0.35">
      <c r="BD113" s="63"/>
      <c r="BE113" s="63"/>
      <c r="BF113" s="63"/>
      <c r="BG113" s="63"/>
      <c r="BH113" s="63"/>
    </row>
    <row r="114" spans="56:60" x14ac:dyDescent="0.35">
      <c r="BD114" s="63"/>
      <c r="BE114" s="63"/>
      <c r="BF114" s="63"/>
      <c r="BG114" s="63"/>
      <c r="BH114" s="63"/>
    </row>
    <row r="115" spans="56:60" x14ac:dyDescent="0.35">
      <c r="BD115" s="63"/>
      <c r="BE115" s="63"/>
      <c r="BF115" s="63"/>
      <c r="BG115" s="63"/>
      <c r="BH115" s="63"/>
    </row>
    <row r="116" spans="56:60" x14ac:dyDescent="0.35">
      <c r="BD116" s="63"/>
    </row>
    <row r="117" spans="56:60" x14ac:dyDescent="0.35">
      <c r="BD117" s="63"/>
    </row>
    <row r="118" spans="56:60" x14ac:dyDescent="0.35">
      <c r="BD118" s="63"/>
    </row>
    <row r="119" spans="56:60" x14ac:dyDescent="0.35">
      <c r="BD119" s="63"/>
    </row>
  </sheetData>
  <mergeCells count="2">
    <mergeCell ref="AE1:AJ1"/>
    <mergeCell ref="F1:K1"/>
  </mergeCells>
  <phoneticPr fontId="5" type="noConversion"/>
  <conditionalFormatting sqref="L23:Q32">
    <cfRule type="cellIs" dxfId="25" priority="13" operator="equal">
      <formula>0</formula>
    </cfRule>
  </conditionalFormatting>
  <conditionalFormatting sqref="AL23:AR32">
    <cfRule type="cellIs" dxfId="24" priority="12" operator="equal">
      <formula>0</formula>
    </cfRule>
  </conditionalFormatting>
  <conditionalFormatting sqref="AK23:AK32">
    <cfRule type="cellIs" dxfId="23" priority="11" operator="equal">
      <formula>0</formula>
    </cfRule>
  </conditionalFormatting>
  <conditionalFormatting sqref="H5:V19">
    <cfRule type="cellIs" dxfId="22" priority="8" operator="equal">
      <formula>0</formula>
    </cfRule>
  </conditionalFormatting>
  <conditionalFormatting sqref="AG5:AT19">
    <cfRule type="cellIs" dxfId="21" priority="7" operator="equal">
      <formula>0</formula>
    </cfRule>
  </conditionalFormatting>
  <conditionalFormatting sqref="R23:S32">
    <cfRule type="cellIs" dxfId="20" priority="6" operator="equal">
      <formula>0</formula>
    </cfRule>
  </conditionalFormatting>
  <conditionalFormatting sqref="AS23:AS32">
    <cfRule type="cellIs" dxfId="19" priority="5" operator="equal">
      <formula>0</formula>
    </cfRule>
  </conditionalFormatting>
  <conditionalFormatting sqref="AT23:AT32">
    <cfRule type="cellIs" dxfId="18" priority="4" operator="equal">
      <formula>0</formula>
    </cfRule>
  </conditionalFormatting>
  <conditionalFormatting sqref="T23:U32">
    <cfRule type="cellIs" dxfId="17" priority="3" operator="equal">
      <formula>0</formula>
    </cfRule>
  </conditionalFormatting>
  <conditionalFormatting sqref="AS5:AT19">
    <cfRule type="containsErrors" dxfId="16" priority="2">
      <formula>ISERROR(AS5)</formula>
    </cfRule>
  </conditionalFormatting>
  <conditionalFormatting sqref="AS23:AT32">
    <cfRule type="containsErrors" dxfId="15" priority="1">
      <formula>ISERROR(AS23)</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60" r:id="rId4" name="List Box 12">
              <controlPr defaultSize="0" autoLine="0" autoPict="0">
                <anchor moveWithCells="1">
                  <from>
                    <xdr:col>7</xdr:col>
                    <xdr:colOff>203200</xdr:colOff>
                    <xdr:row>34</xdr:row>
                    <xdr:rowOff>120650</xdr:rowOff>
                  </from>
                  <to>
                    <xdr:col>12</xdr:col>
                    <xdr:colOff>107950</xdr:colOff>
                    <xdr:row>41</xdr:row>
                    <xdr:rowOff>63500</xdr:rowOff>
                  </to>
                </anchor>
              </controlPr>
            </control>
          </mc:Choice>
        </mc:AlternateContent>
        <mc:AlternateContent xmlns:mc="http://schemas.openxmlformats.org/markup-compatibility/2006">
          <mc:Choice Requires="x14">
            <control shapeId="2061" r:id="rId5" name="List Box 13">
              <controlPr defaultSize="0" autoLine="0" autoPict="0">
                <anchor moveWithCells="1">
                  <from>
                    <xdr:col>34</xdr:col>
                    <xdr:colOff>31750</xdr:colOff>
                    <xdr:row>34</xdr:row>
                    <xdr:rowOff>107950</xdr:rowOff>
                  </from>
                  <to>
                    <xdr:col>39</xdr:col>
                    <xdr:colOff>6350</xdr:colOff>
                    <xdr:row>41</xdr:row>
                    <xdr:rowOff>107950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3AC9C-6EB6-4F15-9B69-1673B0FB5C14}">
  <sheetPr codeName="Sheet9"/>
  <dimension ref="A1:J82"/>
  <sheetViews>
    <sheetView workbookViewId="0">
      <selection activeCell="O25" sqref="O25"/>
    </sheetView>
  </sheetViews>
  <sheetFormatPr defaultRowHeight="14.5" x14ac:dyDescent="0.35"/>
  <cols>
    <col min="1" max="1" width="8.7265625" style="121"/>
    <col min="3" max="4" width="8.7265625" style="121"/>
    <col min="6" max="6" width="8.7265625" style="121"/>
  </cols>
  <sheetData>
    <row r="1" spans="1:10" x14ac:dyDescent="0.35">
      <c r="A1" s="203" t="s">
        <v>397</v>
      </c>
      <c r="B1" s="204" t="s">
        <v>398</v>
      </c>
      <c r="C1" s="203" t="s">
        <v>44</v>
      </c>
      <c r="D1" s="205" t="s">
        <v>397</v>
      </c>
      <c r="E1" s="206" t="s">
        <v>399</v>
      </c>
      <c r="F1" s="205" t="s">
        <v>44</v>
      </c>
      <c r="I1" t="s">
        <v>346</v>
      </c>
      <c r="J1" t="s">
        <v>347</v>
      </c>
    </row>
    <row r="2" spans="1:10" x14ac:dyDescent="0.35">
      <c r="A2" s="61"/>
      <c r="B2" s="61"/>
      <c r="C2" s="61"/>
      <c r="D2" s="61"/>
      <c r="E2" s="61"/>
      <c r="F2" s="61"/>
      <c r="H2" s="61" t="s">
        <v>392</v>
      </c>
      <c r="I2">
        <f>COUNTIF(C2:C130,"Pitcher")</f>
        <v>0</v>
      </c>
      <c r="J2">
        <f>COUNTIF($F$2:$F$130,"Pitcher")</f>
        <v>0</v>
      </c>
    </row>
    <row r="3" spans="1:10" x14ac:dyDescent="0.35">
      <c r="A3" s="61"/>
      <c r="B3" s="61"/>
      <c r="C3" s="61"/>
      <c r="D3" s="61"/>
      <c r="E3" s="61"/>
      <c r="F3" s="61"/>
      <c r="H3" s="61" t="s">
        <v>396</v>
      </c>
      <c r="I3">
        <f>COUNTIF(C2:C125,"Batter")</f>
        <v>0</v>
      </c>
      <c r="J3">
        <f>COUNTIF($F$2:$F$130,"Pitcher")</f>
        <v>0</v>
      </c>
    </row>
    <row r="4" spans="1:10" x14ac:dyDescent="0.35">
      <c r="A4" s="61"/>
      <c r="B4" s="61"/>
      <c r="C4" s="61"/>
      <c r="D4" s="61"/>
      <c r="E4" s="61"/>
      <c r="F4" s="61"/>
      <c r="H4" s="61" t="s">
        <v>400</v>
      </c>
      <c r="I4">
        <f>COUNTIF($A$2:$A$125,"&lt;6")</f>
        <v>0</v>
      </c>
      <c r="J4">
        <f>COUNTIF($D$2:$D$125,"&lt;6")</f>
        <v>0</v>
      </c>
    </row>
    <row r="5" spans="1:10" x14ac:dyDescent="0.35">
      <c r="A5" s="61"/>
      <c r="B5" s="61"/>
      <c r="C5" s="61"/>
      <c r="D5" s="61"/>
      <c r="E5" s="61"/>
      <c r="F5" s="61"/>
      <c r="H5" s="61" t="s">
        <v>401</v>
      </c>
      <c r="I5">
        <f>COUNTIF($A$2:$A$125,"&gt;5")</f>
        <v>0</v>
      </c>
      <c r="J5">
        <f>COUNTIF($D$2:$D$125,"&gt;5")</f>
        <v>0</v>
      </c>
    </row>
    <row r="6" spans="1:10" x14ac:dyDescent="0.35">
      <c r="A6" s="61"/>
      <c r="B6" s="61"/>
      <c r="C6" s="61"/>
      <c r="D6" s="61"/>
      <c r="E6" s="61"/>
      <c r="F6" s="61"/>
    </row>
    <row r="7" spans="1:10" x14ac:dyDescent="0.35">
      <c r="A7" s="61"/>
      <c r="B7" s="61"/>
      <c r="C7" s="61"/>
      <c r="D7" s="61"/>
      <c r="E7" s="61"/>
      <c r="F7" s="61"/>
    </row>
    <row r="8" spans="1:10" x14ac:dyDescent="0.35">
      <c r="A8" s="61"/>
      <c r="B8" s="61"/>
      <c r="C8" s="61"/>
      <c r="D8" s="61"/>
      <c r="E8" s="61"/>
      <c r="F8" s="61"/>
    </row>
    <row r="9" spans="1:10" x14ac:dyDescent="0.35">
      <c r="A9" s="61"/>
      <c r="B9" s="61"/>
      <c r="C9" s="61"/>
      <c r="D9" s="61"/>
      <c r="E9" s="61"/>
      <c r="F9" s="61"/>
    </row>
    <row r="10" spans="1:10" x14ac:dyDescent="0.35">
      <c r="A10" s="61"/>
      <c r="B10" s="61"/>
      <c r="C10" s="61"/>
      <c r="D10" s="61"/>
      <c r="E10" s="61"/>
      <c r="F10" s="61"/>
    </row>
    <row r="11" spans="1:10" x14ac:dyDescent="0.35">
      <c r="A11" s="61"/>
      <c r="B11" s="61"/>
      <c r="C11" s="61"/>
      <c r="D11" s="61"/>
      <c r="E11" s="61"/>
      <c r="F11" s="61"/>
    </row>
    <row r="12" spans="1:10" x14ac:dyDescent="0.35">
      <c r="A12" s="61"/>
      <c r="B12" s="61"/>
      <c r="C12" s="61"/>
      <c r="D12" s="61"/>
      <c r="E12" s="61"/>
      <c r="F12" s="61"/>
    </row>
    <row r="13" spans="1:10" x14ac:dyDescent="0.35">
      <c r="A13" s="61"/>
      <c r="B13" s="61"/>
      <c r="C13" s="61"/>
      <c r="D13" s="61"/>
      <c r="E13" s="61"/>
      <c r="F13" s="61"/>
    </row>
    <row r="14" spans="1:10" x14ac:dyDescent="0.35">
      <c r="A14" s="61"/>
      <c r="B14" s="61"/>
      <c r="C14" s="61"/>
      <c r="D14" s="61"/>
      <c r="E14" s="61"/>
      <c r="F14" s="61"/>
    </row>
    <row r="15" spans="1:10" x14ac:dyDescent="0.35">
      <c r="A15" s="61"/>
      <c r="B15" s="61"/>
      <c r="C15" s="61"/>
      <c r="D15" s="61"/>
      <c r="E15" s="61"/>
      <c r="F15" s="61"/>
    </row>
    <row r="16" spans="1:10" x14ac:dyDescent="0.35">
      <c r="A16" s="61"/>
      <c r="B16" s="61"/>
      <c r="C16" s="61"/>
      <c r="D16" s="61"/>
      <c r="E16" s="61"/>
      <c r="F16" s="61"/>
    </row>
    <row r="17" spans="1:6" x14ac:dyDescent="0.35">
      <c r="A17" s="61"/>
      <c r="B17" s="61"/>
      <c r="C17" s="61"/>
      <c r="D17" s="61"/>
      <c r="E17" s="61"/>
      <c r="F17" s="61"/>
    </row>
    <row r="18" spans="1:6" x14ac:dyDescent="0.35">
      <c r="A18" s="61"/>
      <c r="B18" s="61"/>
      <c r="C18" s="61"/>
      <c r="D18" s="61"/>
      <c r="E18" s="61"/>
      <c r="F18" s="61"/>
    </row>
    <row r="19" spans="1:6" x14ac:dyDescent="0.35">
      <c r="A19" s="61"/>
      <c r="B19" s="61"/>
      <c r="C19" s="61"/>
      <c r="D19" s="61"/>
      <c r="E19" s="61"/>
      <c r="F19" s="61"/>
    </row>
    <row r="20" spans="1:6" x14ac:dyDescent="0.35">
      <c r="A20" s="61"/>
      <c r="B20" s="61"/>
      <c r="C20" s="61"/>
      <c r="D20" s="61"/>
      <c r="E20" s="61"/>
      <c r="F20" s="61"/>
    </row>
    <row r="21" spans="1:6" x14ac:dyDescent="0.35">
      <c r="A21" s="61"/>
      <c r="B21" s="61"/>
      <c r="C21" s="61"/>
      <c r="D21" s="61"/>
      <c r="E21" s="61"/>
      <c r="F21" s="61"/>
    </row>
    <row r="22" spans="1:6" x14ac:dyDescent="0.35">
      <c r="A22" s="61"/>
      <c r="B22" s="61"/>
      <c r="C22" s="61"/>
      <c r="D22" s="61"/>
      <c r="E22" s="61"/>
      <c r="F22" s="61"/>
    </row>
    <row r="23" spans="1:6" x14ac:dyDescent="0.35">
      <c r="A23" s="61"/>
      <c r="B23" s="61"/>
      <c r="C23" s="61"/>
      <c r="D23" s="61"/>
      <c r="E23" s="61"/>
      <c r="F23" s="61"/>
    </row>
    <row r="24" spans="1:6" x14ac:dyDescent="0.35">
      <c r="A24" s="61"/>
      <c r="B24" s="61"/>
      <c r="C24" s="61"/>
      <c r="D24" s="61"/>
      <c r="E24" s="61"/>
      <c r="F24" s="61"/>
    </row>
    <row r="25" spans="1:6" x14ac:dyDescent="0.35">
      <c r="A25" s="61"/>
      <c r="B25" s="61"/>
      <c r="C25" s="61"/>
      <c r="D25" s="61"/>
      <c r="E25" s="61"/>
      <c r="F25" s="61"/>
    </row>
    <row r="26" spans="1:6" x14ac:dyDescent="0.35">
      <c r="A26" s="61"/>
      <c r="B26" s="61"/>
      <c r="C26" s="61"/>
      <c r="D26" s="61"/>
      <c r="E26" s="61"/>
      <c r="F26" s="61"/>
    </row>
    <row r="27" spans="1:6" x14ac:dyDescent="0.35">
      <c r="A27" s="61"/>
      <c r="B27" s="61"/>
      <c r="C27" s="61"/>
      <c r="D27" s="61"/>
      <c r="E27" s="61"/>
      <c r="F27" s="61"/>
    </row>
    <row r="28" spans="1:6" x14ac:dyDescent="0.35">
      <c r="A28" s="61"/>
      <c r="B28" s="61"/>
      <c r="C28" s="61"/>
      <c r="D28" s="61"/>
      <c r="E28" s="61"/>
      <c r="F28" s="61"/>
    </row>
    <row r="29" spans="1:6" x14ac:dyDescent="0.35">
      <c r="A29" s="61"/>
      <c r="B29" s="61"/>
      <c r="C29" s="61"/>
      <c r="D29" s="61"/>
      <c r="E29" s="61"/>
      <c r="F29" s="61"/>
    </row>
    <row r="30" spans="1:6" x14ac:dyDescent="0.35">
      <c r="A30" s="61"/>
      <c r="B30" s="61"/>
      <c r="C30" s="61"/>
      <c r="D30" s="61"/>
      <c r="E30" s="61"/>
      <c r="F30" s="61"/>
    </row>
    <row r="31" spans="1:6" x14ac:dyDescent="0.35">
      <c r="A31" s="61"/>
      <c r="B31" s="61"/>
      <c r="C31" s="61"/>
      <c r="D31" s="61"/>
      <c r="E31" s="61"/>
      <c r="F31" s="61"/>
    </row>
    <row r="32" spans="1:6" x14ac:dyDescent="0.35">
      <c r="A32" s="61"/>
      <c r="B32" s="61"/>
      <c r="C32" s="61"/>
      <c r="D32" s="61"/>
      <c r="E32" s="61"/>
      <c r="F32" s="61"/>
    </row>
    <row r="33" spans="1:6" x14ac:dyDescent="0.35">
      <c r="A33" s="61"/>
      <c r="B33" s="61"/>
      <c r="C33" s="61"/>
      <c r="D33" s="61"/>
      <c r="E33" s="61"/>
      <c r="F33" s="61"/>
    </row>
    <row r="34" spans="1:6" x14ac:dyDescent="0.35">
      <c r="A34" s="61"/>
      <c r="B34" s="61"/>
      <c r="C34" s="61"/>
      <c r="D34" s="61"/>
      <c r="E34" s="61"/>
      <c r="F34" s="61"/>
    </row>
    <row r="35" spans="1:6" x14ac:dyDescent="0.35">
      <c r="A35" s="61"/>
      <c r="B35" s="61"/>
      <c r="C35" s="61"/>
      <c r="D35" s="61"/>
      <c r="E35" s="61"/>
      <c r="F35" s="61"/>
    </row>
    <row r="36" spans="1:6" x14ac:dyDescent="0.35">
      <c r="A36" s="61"/>
      <c r="B36" s="61"/>
      <c r="C36" s="61"/>
      <c r="D36" s="61"/>
      <c r="E36" s="61"/>
      <c r="F36" s="61"/>
    </row>
    <row r="37" spans="1:6" x14ac:dyDescent="0.35">
      <c r="A37" s="61"/>
      <c r="B37" s="61"/>
      <c r="C37" s="61"/>
      <c r="D37" s="61"/>
      <c r="E37" s="61"/>
      <c r="F37" s="61"/>
    </row>
    <row r="38" spans="1:6" x14ac:dyDescent="0.35">
      <c r="A38" s="61"/>
      <c r="B38" s="61"/>
      <c r="C38" s="61"/>
      <c r="D38" s="61"/>
      <c r="E38" s="61"/>
      <c r="F38" s="61"/>
    </row>
    <row r="39" spans="1:6" x14ac:dyDescent="0.35">
      <c r="A39" s="61"/>
      <c r="B39" s="61"/>
      <c r="C39" s="61"/>
      <c r="D39" s="61"/>
      <c r="E39" s="61"/>
      <c r="F39" s="61"/>
    </row>
    <row r="40" spans="1:6" x14ac:dyDescent="0.35">
      <c r="A40" s="61"/>
      <c r="B40" s="61"/>
      <c r="C40" s="61"/>
      <c r="D40" s="61"/>
      <c r="E40" s="61"/>
      <c r="F40" s="61"/>
    </row>
    <row r="41" spans="1:6" x14ac:dyDescent="0.35">
      <c r="A41" s="61"/>
      <c r="B41" s="61"/>
      <c r="C41" s="61"/>
      <c r="D41" s="61"/>
      <c r="E41" s="61"/>
      <c r="F41" s="61"/>
    </row>
    <row r="42" spans="1:6" x14ac:dyDescent="0.35">
      <c r="A42" s="61"/>
      <c r="B42" s="61"/>
      <c r="C42" s="61"/>
      <c r="D42" s="61"/>
      <c r="E42" s="61"/>
      <c r="F42" s="61"/>
    </row>
    <row r="43" spans="1:6" x14ac:dyDescent="0.35">
      <c r="A43" s="61"/>
      <c r="B43" s="61"/>
      <c r="C43" s="61"/>
      <c r="D43" s="61"/>
      <c r="E43" s="61"/>
      <c r="F43" s="61"/>
    </row>
    <row r="44" spans="1:6" x14ac:dyDescent="0.35">
      <c r="A44" s="61"/>
      <c r="B44" s="61"/>
      <c r="C44" s="61"/>
      <c r="D44" s="61"/>
      <c r="E44" s="61"/>
      <c r="F44" s="61"/>
    </row>
    <row r="45" spans="1:6" x14ac:dyDescent="0.35">
      <c r="A45" s="61"/>
      <c r="B45" s="61"/>
      <c r="C45" s="61"/>
      <c r="D45" s="61"/>
      <c r="E45" s="61"/>
      <c r="F45" s="61"/>
    </row>
    <row r="46" spans="1:6" x14ac:dyDescent="0.35">
      <c r="A46" s="61"/>
      <c r="B46" s="61"/>
      <c r="C46" s="61"/>
      <c r="D46" s="61"/>
      <c r="E46" s="61"/>
      <c r="F46" s="61"/>
    </row>
    <row r="47" spans="1:6" x14ac:dyDescent="0.35">
      <c r="A47" s="61"/>
      <c r="B47" s="61"/>
      <c r="C47" s="61"/>
      <c r="D47" s="61"/>
      <c r="E47" s="61"/>
      <c r="F47" s="61"/>
    </row>
    <row r="48" spans="1:6" x14ac:dyDescent="0.35">
      <c r="A48" s="61"/>
      <c r="B48" s="61"/>
      <c r="C48" s="61"/>
      <c r="D48" s="61"/>
      <c r="E48" s="61"/>
      <c r="F48" s="61"/>
    </row>
    <row r="49" spans="1:6" x14ac:dyDescent="0.35">
      <c r="A49" s="61"/>
      <c r="B49" s="61"/>
      <c r="C49" s="61"/>
      <c r="D49" s="61"/>
      <c r="E49" s="61"/>
      <c r="F49" s="61"/>
    </row>
    <row r="50" spans="1:6" x14ac:dyDescent="0.35">
      <c r="A50" s="61"/>
      <c r="B50" s="61"/>
      <c r="C50" s="61"/>
      <c r="D50" s="61"/>
      <c r="E50" s="61"/>
      <c r="F50" s="61"/>
    </row>
    <row r="51" spans="1:6" x14ac:dyDescent="0.35">
      <c r="A51" s="61"/>
      <c r="B51" s="61"/>
      <c r="C51" s="61"/>
      <c r="D51" s="61"/>
      <c r="E51" s="61"/>
      <c r="F51" s="61"/>
    </row>
    <row r="52" spans="1:6" x14ac:dyDescent="0.35">
      <c r="A52" s="61"/>
      <c r="B52" s="61"/>
      <c r="C52" s="61"/>
      <c r="D52" s="61"/>
      <c r="E52" s="61"/>
      <c r="F52" s="61"/>
    </row>
    <row r="53" spans="1:6" x14ac:dyDescent="0.35">
      <c r="A53" s="61"/>
      <c r="B53" s="61"/>
      <c r="C53" s="61"/>
      <c r="D53" s="61"/>
      <c r="E53" s="61"/>
      <c r="F53" s="61"/>
    </row>
    <row r="54" spans="1:6" x14ac:dyDescent="0.35">
      <c r="A54" s="61"/>
      <c r="B54" s="61"/>
      <c r="C54" s="61"/>
      <c r="D54" s="61"/>
      <c r="E54" s="61"/>
      <c r="F54" s="61"/>
    </row>
    <row r="55" spans="1:6" x14ac:dyDescent="0.35">
      <c r="A55" s="61"/>
      <c r="B55" s="61"/>
      <c r="C55" s="61"/>
      <c r="D55" s="61"/>
      <c r="E55" s="61"/>
      <c r="F55" s="61"/>
    </row>
    <row r="56" spans="1:6" x14ac:dyDescent="0.35">
      <c r="A56" s="61"/>
      <c r="B56" s="61"/>
      <c r="C56" s="61"/>
      <c r="D56" s="61"/>
      <c r="E56" s="61"/>
      <c r="F56" s="61"/>
    </row>
    <row r="57" spans="1:6" x14ac:dyDescent="0.35">
      <c r="A57" s="61"/>
      <c r="B57" s="61"/>
      <c r="C57" s="61"/>
      <c r="D57" s="61"/>
      <c r="E57" s="61"/>
      <c r="F57" s="61"/>
    </row>
    <row r="58" spans="1:6" x14ac:dyDescent="0.35">
      <c r="A58" s="61"/>
      <c r="B58" s="61"/>
      <c r="C58" s="61"/>
      <c r="D58" s="61"/>
      <c r="E58" s="61"/>
      <c r="F58" s="61"/>
    </row>
    <row r="59" spans="1:6" x14ac:dyDescent="0.35">
      <c r="A59" s="61"/>
      <c r="B59" s="61"/>
      <c r="C59" s="61"/>
      <c r="D59" s="61"/>
      <c r="E59" s="61"/>
      <c r="F59" s="61"/>
    </row>
    <row r="60" spans="1:6" x14ac:dyDescent="0.35">
      <c r="A60" s="61"/>
      <c r="B60" s="61"/>
      <c r="C60" s="61"/>
      <c r="D60" s="61"/>
      <c r="E60" s="61"/>
      <c r="F60" s="61"/>
    </row>
    <row r="61" spans="1:6" x14ac:dyDescent="0.35">
      <c r="A61" s="61"/>
      <c r="B61" s="61"/>
      <c r="C61" s="61"/>
      <c r="D61" s="61"/>
      <c r="E61" s="61"/>
      <c r="F61" s="61"/>
    </row>
    <row r="62" spans="1:6" x14ac:dyDescent="0.35">
      <c r="A62" s="61"/>
      <c r="B62" s="61"/>
      <c r="C62" s="61"/>
      <c r="D62" s="61"/>
      <c r="E62" s="61"/>
      <c r="F62" s="61"/>
    </row>
    <row r="63" spans="1:6" x14ac:dyDescent="0.35">
      <c r="A63" s="61"/>
      <c r="B63" s="61"/>
      <c r="C63" s="61"/>
      <c r="D63" s="61"/>
      <c r="E63" s="61"/>
      <c r="F63" s="61"/>
    </row>
    <row r="64" spans="1:6" x14ac:dyDescent="0.35">
      <c r="A64" s="61"/>
      <c r="B64" s="61"/>
      <c r="C64" s="61"/>
      <c r="D64" s="61"/>
      <c r="E64" s="61"/>
      <c r="F64" s="61"/>
    </row>
    <row r="65" spans="1:6" x14ac:dyDescent="0.35">
      <c r="A65" s="61"/>
      <c r="B65" s="61"/>
      <c r="C65" s="61"/>
      <c r="D65" s="61"/>
      <c r="E65" s="61"/>
      <c r="F65" s="61"/>
    </row>
    <row r="66" spans="1:6" x14ac:dyDescent="0.35">
      <c r="A66" s="61"/>
      <c r="B66" s="61"/>
      <c r="C66" s="61"/>
      <c r="D66" s="61"/>
      <c r="E66" s="61"/>
      <c r="F66" s="61"/>
    </row>
    <row r="67" spans="1:6" x14ac:dyDescent="0.35">
      <c r="A67" s="61"/>
      <c r="B67" s="61"/>
      <c r="C67" s="61"/>
      <c r="D67" s="61"/>
      <c r="E67" s="61"/>
      <c r="F67" s="61"/>
    </row>
    <row r="68" spans="1:6" x14ac:dyDescent="0.35">
      <c r="A68" s="61"/>
      <c r="B68" s="61"/>
      <c r="C68" s="61"/>
      <c r="D68" s="61"/>
      <c r="E68" s="61"/>
      <c r="F68" s="61"/>
    </row>
    <row r="69" spans="1:6" x14ac:dyDescent="0.35">
      <c r="A69" s="61"/>
      <c r="B69" s="61"/>
      <c r="C69" s="61"/>
      <c r="D69" s="61"/>
      <c r="E69" s="61"/>
      <c r="F69" s="61"/>
    </row>
    <row r="70" spans="1:6" x14ac:dyDescent="0.35">
      <c r="A70" s="61"/>
      <c r="B70" s="61"/>
      <c r="C70" s="61"/>
      <c r="D70" s="61"/>
      <c r="E70" s="61"/>
      <c r="F70" s="61"/>
    </row>
    <row r="71" spans="1:6" x14ac:dyDescent="0.35">
      <c r="A71" s="61"/>
      <c r="B71" s="61"/>
      <c r="C71" s="61"/>
      <c r="D71" s="61"/>
      <c r="E71" s="61"/>
      <c r="F71" s="61"/>
    </row>
    <row r="72" spans="1:6" x14ac:dyDescent="0.35">
      <c r="A72" s="61"/>
      <c r="B72" s="61"/>
      <c r="C72" s="61"/>
      <c r="D72" s="61"/>
      <c r="E72" s="61"/>
      <c r="F72" s="61"/>
    </row>
    <row r="73" spans="1:6" x14ac:dyDescent="0.35">
      <c r="A73" s="61"/>
      <c r="B73" s="61"/>
      <c r="C73" s="61"/>
      <c r="D73" s="61"/>
      <c r="E73" s="61"/>
      <c r="F73" s="61"/>
    </row>
    <row r="74" spans="1:6" x14ac:dyDescent="0.35">
      <c r="A74" s="61"/>
      <c r="B74" s="61"/>
      <c r="C74" s="61"/>
      <c r="D74" s="61"/>
      <c r="E74" s="61"/>
      <c r="F74" s="61"/>
    </row>
    <row r="75" spans="1:6" x14ac:dyDescent="0.35">
      <c r="A75" s="61"/>
      <c r="B75" s="61"/>
      <c r="C75" s="61"/>
      <c r="D75" s="61"/>
      <c r="E75" s="61"/>
      <c r="F75" s="61"/>
    </row>
    <row r="76" spans="1:6" x14ac:dyDescent="0.35">
      <c r="A76" s="61"/>
      <c r="B76" s="61"/>
      <c r="C76" s="61"/>
      <c r="D76" s="61"/>
      <c r="E76" s="61"/>
      <c r="F76" s="61"/>
    </row>
    <row r="77" spans="1:6" x14ac:dyDescent="0.35">
      <c r="A77" s="61"/>
      <c r="B77" s="61"/>
      <c r="C77" s="61"/>
      <c r="D77" s="61"/>
      <c r="E77" s="61"/>
      <c r="F77" s="61"/>
    </row>
    <row r="78" spans="1:6" x14ac:dyDescent="0.35">
      <c r="A78" s="61"/>
      <c r="B78" s="61"/>
      <c r="C78" s="61"/>
      <c r="D78" s="61"/>
      <c r="E78" s="61"/>
      <c r="F78" s="61"/>
    </row>
    <row r="79" spans="1:6" x14ac:dyDescent="0.35">
      <c r="A79" s="61"/>
      <c r="B79" s="61"/>
      <c r="C79" s="61"/>
      <c r="D79" s="61"/>
      <c r="E79" s="61"/>
      <c r="F79" s="61"/>
    </row>
    <row r="80" spans="1:6" x14ac:dyDescent="0.35">
      <c r="A80" s="61"/>
      <c r="B80" s="61"/>
      <c r="C80" s="61"/>
      <c r="D80" s="61"/>
      <c r="E80" s="61"/>
      <c r="F80" s="61"/>
    </row>
    <row r="81" spans="1:3" x14ac:dyDescent="0.35">
      <c r="A81" s="61"/>
      <c r="B81" s="61"/>
      <c r="C81" s="61"/>
    </row>
    <row r="82" spans="1:3" x14ac:dyDescent="0.35">
      <c r="A82" s="61"/>
      <c r="B82" s="61"/>
      <c r="C82" s="61"/>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9C931-3882-4203-ACFB-30D270B27012}">
  <sheetPr codeName="Sheet33"/>
  <dimension ref="A1:BU59"/>
  <sheetViews>
    <sheetView topLeftCell="C1" workbookViewId="0">
      <selection activeCell="BS27" sqref="BS27"/>
    </sheetView>
  </sheetViews>
  <sheetFormatPr defaultRowHeight="14.5" x14ac:dyDescent="0.35"/>
  <cols>
    <col min="1" max="2" width="0" hidden="1" customWidth="1"/>
    <col min="4" max="25" width="3.6328125" customWidth="1"/>
    <col min="26" max="26" width="4.6328125" customWidth="1"/>
    <col min="27" max="28" width="7.6328125" style="10" customWidth="1"/>
    <col min="29" max="31" width="3.6328125" style="121" customWidth="1"/>
    <col min="32" max="36" width="3.6328125" style="8" customWidth="1"/>
    <col min="37" max="41" width="3.6328125" style="121" customWidth="1"/>
    <col min="43" max="46" width="3.6328125" customWidth="1"/>
    <col min="47" max="47" width="3.6328125" style="120" customWidth="1"/>
    <col min="48" max="50" width="3.6328125" customWidth="1"/>
    <col min="51" max="55" width="3.6328125" style="35" customWidth="1"/>
    <col min="56" max="68" width="3.6328125" customWidth="1"/>
  </cols>
  <sheetData>
    <row r="1" spans="1:73" x14ac:dyDescent="0.35">
      <c r="A1" s="92">
        <f t="shared" ref="A1:A10" ca="1" si="0">RAND()</f>
        <v>0.12849741073280097</v>
      </c>
      <c r="B1" s="92">
        <v>9</v>
      </c>
      <c r="AA1" s="151" t="s">
        <v>28</v>
      </c>
      <c r="AB1" s="151" t="s">
        <v>29</v>
      </c>
      <c r="AC1" s="152" t="s">
        <v>380</v>
      </c>
      <c r="AD1" s="152" t="s">
        <v>333</v>
      </c>
      <c r="AE1" s="152" t="s">
        <v>381</v>
      </c>
      <c r="AF1" s="153" t="s">
        <v>17</v>
      </c>
      <c r="AG1" s="153" t="s">
        <v>18</v>
      </c>
      <c r="AH1" s="153" t="s">
        <v>32</v>
      </c>
      <c r="AI1" s="153" t="s">
        <v>244</v>
      </c>
      <c r="AJ1" s="153" t="s">
        <v>93</v>
      </c>
      <c r="AK1" s="152" t="s">
        <v>382</v>
      </c>
      <c r="AL1" s="152" t="s">
        <v>383</v>
      </c>
      <c r="AQ1">
        <v>1</v>
      </c>
      <c r="AR1" t="s">
        <v>390</v>
      </c>
      <c r="AT1" t="s">
        <v>391</v>
      </c>
      <c r="AU1" s="120" t="s">
        <v>32</v>
      </c>
    </row>
    <row r="2" spans="1:73" ht="18.5" x14ac:dyDescent="0.35">
      <c r="A2" s="92">
        <f t="shared" ca="1" si="0"/>
        <v>0.79027110732994665</v>
      </c>
      <c r="B2" s="92">
        <v>1</v>
      </c>
      <c r="L2" s="21"/>
      <c r="M2" s="21"/>
      <c r="N2" s="21"/>
      <c r="O2" s="21"/>
      <c r="P2" s="21"/>
      <c r="Q2" s="21"/>
      <c r="R2" s="21"/>
      <c r="S2" s="21"/>
      <c r="T2" s="21"/>
      <c r="U2" s="21"/>
      <c r="V2" s="21"/>
      <c r="AA2" s="151" t="s">
        <v>384</v>
      </c>
      <c r="AB2" s="151" t="s">
        <v>235</v>
      </c>
      <c r="AC2" s="152" t="s">
        <v>363</v>
      </c>
      <c r="AD2" s="152">
        <v>5</v>
      </c>
      <c r="AE2" s="152" t="s">
        <v>32</v>
      </c>
      <c r="AF2" s="153"/>
      <c r="AG2" s="153"/>
      <c r="AH2" s="153"/>
      <c r="AI2" s="153"/>
      <c r="AJ2" s="153"/>
      <c r="AK2" s="152"/>
      <c r="AL2" s="152" t="s">
        <v>32</v>
      </c>
      <c r="AR2">
        <v>1</v>
      </c>
      <c r="AT2">
        <v>0</v>
      </c>
      <c r="AU2" s="52">
        <v>-1</v>
      </c>
      <c r="AY2" s="136">
        <f>B2</f>
        <v>1</v>
      </c>
      <c r="AZ2" s="258" t="str">
        <f>VLOOKUP(Sheet5!$AY$2,Sheet4!$R$2:$AO$29,2,FALSE)</f>
        <v>Batter bunts ball right back to the pitcher.  Pitcher fields the ball cleanly and has choice of play on any runner or batter.  For corresponding offensive player play out on SAC BUNT runner or SAC BUNT HITTER based on the pitcher's DEFENSE.</v>
      </c>
      <c r="BA2" s="259"/>
      <c r="BB2" s="259"/>
      <c r="BC2" s="259"/>
      <c r="BD2" s="259"/>
      <c r="BE2" s="259"/>
      <c r="BF2" s="259"/>
      <c r="BG2" s="259"/>
      <c r="BH2" s="259"/>
      <c r="BI2" s="259"/>
      <c r="BJ2" s="259"/>
      <c r="BK2" s="259"/>
      <c r="BL2" s="259"/>
      <c r="BM2" s="259"/>
      <c r="BN2" s="259"/>
      <c r="BO2" s="259"/>
      <c r="BP2" s="259"/>
      <c r="BQ2" s="259"/>
      <c r="BR2" s="259"/>
      <c r="BS2" s="259"/>
      <c r="BT2" s="259"/>
      <c r="BU2" s="260"/>
    </row>
    <row r="3" spans="1:73" x14ac:dyDescent="0.35">
      <c r="A3" s="92">
        <f t="shared" ca="1" si="0"/>
        <v>0.23218960937650379</v>
      </c>
      <c r="B3" s="92">
        <v>3</v>
      </c>
      <c r="L3" s="21"/>
      <c r="M3" s="21"/>
      <c r="N3" s="21"/>
      <c r="O3" s="21"/>
      <c r="P3" s="21"/>
      <c r="Q3" s="21"/>
      <c r="R3" s="21"/>
      <c r="S3" s="21"/>
      <c r="T3" s="21"/>
      <c r="U3" s="21"/>
      <c r="V3" s="21"/>
      <c r="AA3" s="151" t="s">
        <v>273</v>
      </c>
      <c r="AB3" s="151" t="s">
        <v>137</v>
      </c>
      <c r="AC3" s="152" t="s">
        <v>364</v>
      </c>
      <c r="AD3" s="152">
        <v>4</v>
      </c>
      <c r="AE3" s="152">
        <v>10</v>
      </c>
      <c r="AF3" s="153" t="s">
        <v>4</v>
      </c>
      <c r="AG3" s="153">
        <v>-2</v>
      </c>
      <c r="AH3" s="153">
        <v>-1</v>
      </c>
      <c r="AI3" s="153"/>
      <c r="AJ3" s="153">
        <v>-1</v>
      </c>
      <c r="AK3" s="152">
        <v>57</v>
      </c>
      <c r="AL3" s="152">
        <v>73</v>
      </c>
      <c r="AR3">
        <v>2</v>
      </c>
      <c r="AT3">
        <v>0</v>
      </c>
      <c r="AU3" s="52">
        <v>-1</v>
      </c>
      <c r="AZ3" s="261"/>
      <c r="BA3" s="262"/>
      <c r="BB3" s="262"/>
      <c r="BC3" s="262"/>
      <c r="BD3" s="262"/>
      <c r="BE3" s="262"/>
      <c r="BF3" s="262"/>
      <c r="BG3" s="262"/>
      <c r="BH3" s="262"/>
      <c r="BI3" s="262"/>
      <c r="BJ3" s="262"/>
      <c r="BK3" s="262"/>
      <c r="BL3" s="262"/>
      <c r="BM3" s="262"/>
      <c r="BN3" s="262"/>
      <c r="BO3" s="262"/>
      <c r="BP3" s="262"/>
      <c r="BQ3" s="262"/>
      <c r="BR3" s="262"/>
      <c r="BS3" s="262"/>
      <c r="BT3" s="262"/>
      <c r="BU3" s="263"/>
    </row>
    <row r="4" spans="1:73" x14ac:dyDescent="0.35">
      <c r="A4" s="92">
        <f t="shared" ca="1" si="0"/>
        <v>0.10241222357286917</v>
      </c>
      <c r="B4" s="92">
        <v>8</v>
      </c>
      <c r="L4" s="21"/>
      <c r="M4" s="21"/>
      <c r="N4" s="21"/>
      <c r="O4" s="21"/>
      <c r="P4" s="21"/>
      <c r="Q4" s="21"/>
      <c r="R4" s="21"/>
      <c r="S4" s="21"/>
      <c r="T4" s="21"/>
      <c r="U4" s="21"/>
      <c r="V4" s="21"/>
      <c r="AA4" s="151" t="s">
        <v>280</v>
      </c>
      <c r="AB4" s="151" t="s">
        <v>281</v>
      </c>
      <c r="AC4" s="152" t="s">
        <v>364</v>
      </c>
      <c r="AD4" s="152">
        <v>4</v>
      </c>
      <c r="AE4" s="152">
        <v>9</v>
      </c>
      <c r="AF4" s="153" t="s">
        <v>4</v>
      </c>
      <c r="AG4" s="153" t="s">
        <v>4</v>
      </c>
      <c r="AH4" s="153" t="s">
        <v>3</v>
      </c>
      <c r="AI4" s="153"/>
      <c r="AJ4" s="153" t="s">
        <v>3</v>
      </c>
      <c r="AK4" s="152">
        <v>79</v>
      </c>
      <c r="AL4" s="152">
        <v>95</v>
      </c>
      <c r="AR4">
        <v>3</v>
      </c>
      <c r="AT4">
        <v>1</v>
      </c>
      <c r="AU4" s="52">
        <v>-1</v>
      </c>
      <c r="AZ4" s="264"/>
      <c r="BA4" s="265"/>
      <c r="BB4" s="265"/>
      <c r="BC4" s="265"/>
      <c r="BD4" s="265"/>
      <c r="BE4" s="265"/>
      <c r="BF4" s="265"/>
      <c r="BG4" s="265"/>
      <c r="BH4" s="265"/>
      <c r="BI4" s="265"/>
      <c r="BJ4" s="265"/>
      <c r="BK4" s="265"/>
      <c r="BL4" s="265"/>
      <c r="BM4" s="265"/>
      <c r="BN4" s="265"/>
      <c r="BO4" s="265"/>
      <c r="BP4" s="265"/>
      <c r="BQ4" s="265"/>
      <c r="BR4" s="265"/>
      <c r="BS4" s="265"/>
      <c r="BT4" s="265"/>
      <c r="BU4" s="266"/>
    </row>
    <row r="5" spans="1:73" x14ac:dyDescent="0.35">
      <c r="A5" s="92">
        <f t="shared" ca="1" si="0"/>
        <v>0.87392793010726399</v>
      </c>
      <c r="B5" s="92">
        <v>2</v>
      </c>
      <c r="L5" s="21"/>
      <c r="M5" s="21"/>
      <c r="N5" s="21"/>
      <c r="O5" s="21"/>
      <c r="P5" s="21"/>
      <c r="Q5" s="21"/>
      <c r="R5" s="21"/>
      <c r="S5" s="21"/>
      <c r="T5" s="21"/>
      <c r="U5" s="21"/>
      <c r="V5" s="21"/>
      <c r="AA5" s="151"/>
      <c r="AB5" s="151"/>
      <c r="AC5" s="152"/>
      <c r="AD5" s="152"/>
      <c r="AE5" s="152"/>
      <c r="AF5" s="153"/>
      <c r="AG5" s="153"/>
      <c r="AH5" s="153"/>
      <c r="AI5" s="153"/>
      <c r="AJ5" s="153"/>
      <c r="AK5" s="152"/>
      <c r="AL5" s="152"/>
      <c r="AR5">
        <v>4</v>
      </c>
      <c r="AT5">
        <v>0</v>
      </c>
      <c r="AU5" s="52">
        <v>0</v>
      </c>
      <c r="BO5" s="120"/>
    </row>
    <row r="6" spans="1:73" x14ac:dyDescent="0.35">
      <c r="A6" s="92">
        <f t="shared" ca="1" si="0"/>
        <v>0.20147808098189501</v>
      </c>
      <c r="B6" s="92">
        <v>7</v>
      </c>
      <c r="L6" s="21"/>
      <c r="M6" s="21"/>
      <c r="N6" s="21"/>
      <c r="O6" s="21"/>
      <c r="P6" s="21"/>
      <c r="Q6" s="21"/>
      <c r="R6" s="21"/>
      <c r="S6" s="21"/>
      <c r="T6" s="21"/>
      <c r="U6" s="21"/>
      <c r="V6" s="21"/>
      <c r="AA6" s="151"/>
      <c r="AB6" s="151"/>
      <c r="AC6" s="152"/>
      <c r="AD6" s="152"/>
      <c r="AE6" s="152"/>
      <c r="AF6" s="153"/>
      <c r="AG6" s="153"/>
      <c r="AH6" s="153"/>
      <c r="AI6" s="153"/>
      <c r="AJ6" s="153"/>
      <c r="AK6" s="152"/>
      <c r="AL6" s="152"/>
      <c r="AR6">
        <v>5</v>
      </c>
      <c r="AT6">
        <v>0</v>
      </c>
      <c r="AU6" s="52">
        <v>0</v>
      </c>
      <c r="BO6" s="120"/>
    </row>
    <row r="7" spans="1:73" x14ac:dyDescent="0.35">
      <c r="A7" s="92">
        <f t="shared" ca="1" si="0"/>
        <v>0.72195688059523222</v>
      </c>
      <c r="B7" s="92">
        <v>4</v>
      </c>
      <c r="L7" s="21"/>
      <c r="M7" s="21"/>
      <c r="N7" s="21"/>
      <c r="O7" s="21"/>
      <c r="P7" s="21"/>
      <c r="Q7" s="21"/>
      <c r="R7" s="21"/>
      <c r="S7" s="21"/>
      <c r="T7" s="21"/>
      <c r="U7" s="21"/>
      <c r="V7" s="21"/>
      <c r="AA7" s="151"/>
      <c r="AB7" s="151"/>
      <c r="AC7" s="152"/>
      <c r="AD7" s="152"/>
      <c r="AE7" s="152"/>
      <c r="AF7" s="153"/>
      <c r="AG7" s="153"/>
      <c r="AH7" s="153"/>
      <c r="AI7" s="153"/>
      <c r="AJ7" s="153"/>
      <c r="AK7" s="152"/>
      <c r="AL7" s="152"/>
      <c r="AR7">
        <v>6</v>
      </c>
      <c r="AT7">
        <v>0</v>
      </c>
      <c r="AU7" s="52">
        <v>-1</v>
      </c>
      <c r="BN7">
        <v>1</v>
      </c>
      <c r="BO7" s="120" t="s">
        <v>321</v>
      </c>
    </row>
    <row r="8" spans="1:73" x14ac:dyDescent="0.35">
      <c r="A8" s="92">
        <f t="shared" ca="1" si="0"/>
        <v>0.96942103199159424</v>
      </c>
      <c r="B8" s="92">
        <v>6</v>
      </c>
      <c r="L8" s="148"/>
      <c r="M8" s="148"/>
      <c r="N8" s="148"/>
      <c r="O8" s="149"/>
      <c r="P8" s="149"/>
      <c r="Q8" s="149"/>
      <c r="R8" s="149"/>
      <c r="S8" s="148"/>
      <c r="T8" s="148"/>
      <c r="U8" s="148"/>
      <c r="V8" s="148"/>
      <c r="AA8" s="151"/>
      <c r="AB8" s="151"/>
      <c r="AC8" s="152"/>
      <c r="AD8" s="152"/>
      <c r="AE8" s="152"/>
      <c r="AF8" s="153"/>
      <c r="AG8" s="153"/>
      <c r="AH8" s="153"/>
      <c r="AI8" s="153"/>
      <c r="AJ8" s="153"/>
      <c r="AK8" s="152"/>
      <c r="AL8" s="152"/>
      <c r="AR8">
        <v>7</v>
      </c>
      <c r="AT8">
        <v>0</v>
      </c>
      <c r="AU8" s="52">
        <v>-1</v>
      </c>
      <c r="BN8">
        <v>2</v>
      </c>
      <c r="BO8" s="120" t="s">
        <v>322</v>
      </c>
    </row>
    <row r="9" spans="1:73" x14ac:dyDescent="0.35">
      <c r="A9" s="92">
        <f t="shared" ca="1" si="0"/>
        <v>0.66748964884495587</v>
      </c>
      <c r="B9" s="92">
        <v>5</v>
      </c>
      <c r="L9" s="21"/>
      <c r="M9" s="21"/>
      <c r="N9" s="21"/>
      <c r="O9" s="21"/>
      <c r="P9" s="21"/>
      <c r="Q9" s="21"/>
      <c r="R9" s="21"/>
      <c r="S9" s="21"/>
      <c r="T9" s="21"/>
      <c r="U9" s="21"/>
      <c r="V9" s="21"/>
      <c r="AA9" s="151"/>
      <c r="AB9" s="151"/>
      <c r="AC9" s="152"/>
      <c r="AD9" s="152"/>
      <c r="AE9" s="152"/>
      <c r="AF9" s="153"/>
      <c r="AG9" s="153"/>
      <c r="AH9" s="153"/>
      <c r="AI9" s="153"/>
      <c r="AJ9" s="153"/>
      <c r="AK9" s="152"/>
      <c r="AL9" s="152"/>
      <c r="AR9">
        <v>8</v>
      </c>
      <c r="AT9">
        <v>0</v>
      </c>
      <c r="AU9" s="52">
        <v>0</v>
      </c>
      <c r="BN9">
        <v>3</v>
      </c>
      <c r="BO9" s="120" t="s">
        <v>323</v>
      </c>
    </row>
    <row r="10" spans="1:73" x14ac:dyDescent="0.35">
      <c r="A10" s="92">
        <f t="shared" ca="1" si="0"/>
        <v>0.7090412351194294</v>
      </c>
      <c r="B10" s="92">
        <v>10</v>
      </c>
      <c r="L10" s="21"/>
      <c r="M10" s="21"/>
      <c r="N10" s="21"/>
      <c r="O10" s="21"/>
      <c r="P10" s="21"/>
      <c r="Q10" s="21"/>
      <c r="R10" s="21"/>
      <c r="S10" s="21"/>
      <c r="T10" s="21"/>
      <c r="U10" s="21"/>
      <c r="V10" s="21"/>
      <c r="AA10" s="151"/>
      <c r="AB10" s="151"/>
      <c r="AC10" s="152"/>
      <c r="AD10" s="152"/>
      <c r="AE10" s="152"/>
      <c r="AF10" s="153"/>
      <c r="AG10" s="153"/>
      <c r="AH10" s="153"/>
      <c r="AI10" s="153"/>
      <c r="AJ10" s="153"/>
      <c r="AK10" s="152"/>
      <c r="AL10" s="152"/>
      <c r="AR10">
        <v>9</v>
      </c>
      <c r="AT10">
        <v>1</v>
      </c>
      <c r="AU10" s="52">
        <v>-1</v>
      </c>
      <c r="BN10">
        <v>4</v>
      </c>
      <c r="BO10" s="120" t="s">
        <v>324</v>
      </c>
    </row>
    <row r="11" spans="1:73" x14ac:dyDescent="0.35">
      <c r="A11" s="92"/>
      <c r="B11" s="92"/>
      <c r="L11" s="21"/>
      <c r="M11" s="21"/>
      <c r="N11" s="21"/>
      <c r="O11" s="21"/>
      <c r="P11" s="21"/>
      <c r="Q11" s="21"/>
      <c r="R11" s="21"/>
      <c r="S11" s="21"/>
      <c r="T11" s="21"/>
      <c r="U11" s="21"/>
      <c r="V11" s="21"/>
      <c r="AA11" s="151"/>
      <c r="AB11" s="151"/>
      <c r="AC11" s="152"/>
      <c r="AD11" s="152"/>
      <c r="AE11" s="152"/>
      <c r="AF11" s="153"/>
      <c r="AG11" s="153"/>
      <c r="AH11" s="153"/>
      <c r="AI11" s="153"/>
      <c r="AJ11" s="153"/>
      <c r="AK11" s="152"/>
      <c r="AL11" s="152"/>
      <c r="AR11">
        <v>10</v>
      </c>
      <c r="AT11">
        <v>0</v>
      </c>
      <c r="AU11" s="52">
        <v>-1</v>
      </c>
      <c r="AY11" s="63"/>
      <c r="AZ11" s="126">
        <v>1</v>
      </c>
      <c r="BA11" s="126">
        <v>2</v>
      </c>
      <c r="BB11" s="126">
        <v>3</v>
      </c>
      <c r="BC11" s="126">
        <v>4</v>
      </c>
      <c r="BD11" s="126">
        <v>5</v>
      </c>
      <c r="BE11" s="126">
        <v>6</v>
      </c>
      <c r="BF11" s="126">
        <v>7</v>
      </c>
      <c r="BG11" s="126">
        <v>8</v>
      </c>
      <c r="BH11" s="126">
        <v>9</v>
      </c>
      <c r="BI11" s="126">
        <v>10</v>
      </c>
    </row>
    <row r="12" spans="1:73" x14ac:dyDescent="0.35">
      <c r="A12" s="92">
        <f t="shared" ref="A12:A21" ca="1" si="1">RAND()</f>
        <v>0.25411394142029464</v>
      </c>
      <c r="B12" s="92">
        <v>9</v>
      </c>
      <c r="L12" s="21"/>
      <c r="M12" s="21"/>
      <c r="N12" s="21"/>
      <c r="O12" s="21"/>
      <c r="P12" s="21"/>
      <c r="Q12" s="21"/>
      <c r="R12" s="21"/>
      <c r="S12" s="21"/>
      <c r="T12" s="21"/>
      <c r="U12" s="21"/>
      <c r="V12" s="21"/>
      <c r="AA12" s="151"/>
      <c r="AB12" s="151"/>
      <c r="AC12" s="152"/>
      <c r="AD12" s="152"/>
      <c r="AE12" s="152"/>
      <c r="AF12" s="153"/>
      <c r="AG12" s="153"/>
      <c r="AH12" s="153"/>
      <c r="AI12" s="153"/>
      <c r="AJ12" s="153"/>
      <c r="AK12" s="152"/>
      <c r="AL12" s="152"/>
      <c r="AU12" s="52"/>
      <c r="AY12" s="125">
        <v>1</v>
      </c>
      <c r="AZ12" s="127">
        <v>1</v>
      </c>
      <c r="BA12" s="127">
        <v>2</v>
      </c>
      <c r="BB12" s="127">
        <v>3</v>
      </c>
      <c r="BC12" s="127">
        <v>4</v>
      </c>
      <c r="BD12" s="127">
        <v>5</v>
      </c>
      <c r="BE12" s="127">
        <v>6</v>
      </c>
      <c r="BF12" s="127">
        <v>7</v>
      </c>
      <c r="BG12" s="127">
        <v>8</v>
      </c>
      <c r="BH12" s="127">
        <v>9</v>
      </c>
      <c r="BI12" s="127" t="s">
        <v>36</v>
      </c>
    </row>
    <row r="13" spans="1:73" x14ac:dyDescent="0.35">
      <c r="A13" s="92">
        <f t="shared" ca="1" si="1"/>
        <v>0.15415359524455718</v>
      </c>
      <c r="B13" s="92">
        <v>2</v>
      </c>
      <c r="L13" s="21"/>
      <c r="M13" s="21"/>
      <c r="N13" s="21"/>
      <c r="O13" s="21"/>
      <c r="P13" s="21"/>
      <c r="Q13" s="21"/>
      <c r="R13" s="21"/>
      <c r="S13" s="21"/>
      <c r="T13" s="21"/>
      <c r="U13" s="21"/>
      <c r="V13" s="21"/>
      <c r="AA13" s="151"/>
      <c r="AB13" s="151"/>
      <c r="AC13" s="152"/>
      <c r="AD13" s="152"/>
      <c r="AE13" s="152"/>
      <c r="AF13" s="153"/>
      <c r="AG13" s="153"/>
      <c r="AH13" s="153"/>
      <c r="AI13" s="153"/>
      <c r="AJ13" s="153"/>
      <c r="AK13" s="152"/>
      <c r="AL13" s="152"/>
      <c r="AQ13">
        <v>2</v>
      </c>
      <c r="AR13" t="s">
        <v>390</v>
      </c>
      <c r="AT13" t="s">
        <v>391</v>
      </c>
      <c r="AU13" s="52" t="s">
        <v>32</v>
      </c>
      <c r="AY13" s="125">
        <v>2</v>
      </c>
      <c r="AZ13" s="127" t="s">
        <v>36</v>
      </c>
      <c r="BA13" s="127">
        <v>9</v>
      </c>
      <c r="BB13" s="127">
        <v>8</v>
      </c>
      <c r="BC13" s="127">
        <v>7</v>
      </c>
      <c r="BD13" s="127">
        <v>6</v>
      </c>
      <c r="BE13" s="127">
        <v>5</v>
      </c>
      <c r="BF13" s="127">
        <v>4</v>
      </c>
      <c r="BG13" s="127">
        <v>3</v>
      </c>
      <c r="BH13" s="127">
        <v>2</v>
      </c>
      <c r="BI13" s="127">
        <v>1</v>
      </c>
    </row>
    <row r="14" spans="1:73" x14ac:dyDescent="0.35">
      <c r="A14" s="92">
        <f t="shared" ca="1" si="1"/>
        <v>0.2098892649121058</v>
      </c>
      <c r="B14" s="92">
        <v>3</v>
      </c>
      <c r="L14" s="21"/>
      <c r="M14" s="21"/>
      <c r="N14" s="21"/>
      <c r="O14" s="21"/>
      <c r="P14" s="21"/>
      <c r="Q14" s="21"/>
      <c r="R14" s="21"/>
      <c r="S14" s="21"/>
      <c r="T14" s="21"/>
      <c r="U14" s="21"/>
      <c r="V14" s="21"/>
      <c r="AA14" s="151"/>
      <c r="AB14" s="151"/>
      <c r="AC14" s="152"/>
      <c r="AD14" s="152"/>
      <c r="AE14" s="152"/>
      <c r="AF14" s="153"/>
      <c r="AG14" s="153"/>
      <c r="AH14" s="153"/>
      <c r="AI14" s="153"/>
      <c r="AJ14" s="153"/>
      <c r="AK14" s="152"/>
      <c r="AL14" s="152"/>
      <c r="AR14">
        <v>1</v>
      </c>
      <c r="AT14">
        <v>1</v>
      </c>
      <c r="AU14" s="52">
        <v>-1</v>
      </c>
      <c r="AY14" s="125">
        <v>3</v>
      </c>
      <c r="AZ14" s="127">
        <v>5</v>
      </c>
      <c r="BA14" s="127">
        <v>4</v>
      </c>
      <c r="BB14" s="127">
        <v>3</v>
      </c>
      <c r="BC14" s="127">
        <v>2</v>
      </c>
      <c r="BD14" s="127">
        <v>1</v>
      </c>
      <c r="BE14" s="127">
        <v>6</v>
      </c>
      <c r="BF14" s="127">
        <v>7</v>
      </c>
      <c r="BG14" s="127">
        <v>8</v>
      </c>
      <c r="BH14" s="127">
        <v>9</v>
      </c>
      <c r="BI14" s="127" t="s">
        <v>36</v>
      </c>
    </row>
    <row r="15" spans="1:73" x14ac:dyDescent="0.35">
      <c r="A15" s="92">
        <f t="shared" ca="1" si="1"/>
        <v>0.62993170805980725</v>
      </c>
      <c r="B15" s="92">
        <v>8</v>
      </c>
      <c r="L15" s="148"/>
      <c r="M15" s="148"/>
      <c r="N15" s="148"/>
      <c r="O15" s="148"/>
      <c r="P15" s="149"/>
      <c r="Q15" s="149"/>
      <c r="R15" s="149"/>
      <c r="S15" s="148"/>
      <c r="T15" s="148"/>
      <c r="U15" s="148"/>
      <c r="V15" s="148"/>
      <c r="AA15" s="151"/>
      <c r="AB15" s="151"/>
      <c r="AC15" s="152"/>
      <c r="AD15" s="152"/>
      <c r="AE15" s="152"/>
      <c r="AF15" s="153"/>
      <c r="AG15" s="153"/>
      <c r="AH15" s="153"/>
      <c r="AI15" s="153"/>
      <c r="AJ15" s="153"/>
      <c r="AK15" s="152"/>
      <c r="AL15" s="152"/>
      <c r="AR15">
        <v>2</v>
      </c>
      <c r="AT15">
        <v>0</v>
      </c>
      <c r="AU15" s="52">
        <v>0</v>
      </c>
      <c r="AY15" s="125">
        <v>4</v>
      </c>
      <c r="AZ15" s="127">
        <v>6</v>
      </c>
      <c r="BA15" s="127">
        <v>7</v>
      </c>
      <c r="BB15" s="127">
        <v>8</v>
      </c>
      <c r="BC15" s="127">
        <v>9</v>
      </c>
      <c r="BD15" s="127" t="s">
        <v>36</v>
      </c>
      <c r="BE15" s="127">
        <v>1</v>
      </c>
      <c r="BF15" s="127">
        <v>2</v>
      </c>
      <c r="BG15" s="127">
        <v>3</v>
      </c>
      <c r="BH15" s="127">
        <v>4</v>
      </c>
      <c r="BI15" s="127">
        <v>5</v>
      </c>
    </row>
    <row r="16" spans="1:73" x14ac:dyDescent="0.35">
      <c r="A16" s="92">
        <f t="shared" ca="1" si="1"/>
        <v>0.84643810574203204</v>
      </c>
      <c r="B16" s="92">
        <v>7</v>
      </c>
      <c r="L16" s="21"/>
      <c r="M16" s="21"/>
      <c r="N16" s="21"/>
      <c r="O16" s="21"/>
      <c r="P16" s="21"/>
      <c r="Q16" s="21"/>
      <c r="R16" s="21"/>
      <c r="S16" s="21"/>
      <c r="T16" s="21"/>
      <c r="U16" s="21"/>
      <c r="V16" s="21"/>
      <c r="AA16" s="151"/>
      <c r="AB16" s="151"/>
      <c r="AC16" s="152"/>
      <c r="AD16" s="152"/>
      <c r="AE16" s="152"/>
      <c r="AF16" s="153"/>
      <c r="AG16" s="153"/>
      <c r="AH16" s="153"/>
      <c r="AI16" s="153"/>
      <c r="AJ16" s="153"/>
      <c r="AK16" s="152"/>
      <c r="AL16" s="152"/>
      <c r="AR16">
        <v>3</v>
      </c>
      <c r="AT16">
        <v>0</v>
      </c>
      <c r="AU16" s="52">
        <v>-1</v>
      </c>
      <c r="AY16" s="125">
        <v>5</v>
      </c>
      <c r="AZ16" s="127">
        <v>8</v>
      </c>
      <c r="BA16" s="127">
        <v>7</v>
      </c>
      <c r="BB16" s="127" t="s">
        <v>36</v>
      </c>
      <c r="BC16" s="127">
        <v>6</v>
      </c>
      <c r="BD16" s="127">
        <v>9</v>
      </c>
      <c r="BE16" s="127">
        <v>3</v>
      </c>
      <c r="BF16" s="127">
        <v>2</v>
      </c>
      <c r="BG16" s="127">
        <v>1</v>
      </c>
      <c r="BH16" s="127">
        <v>5</v>
      </c>
      <c r="BI16" s="127">
        <v>4</v>
      </c>
    </row>
    <row r="17" spans="1:67" x14ac:dyDescent="0.35">
      <c r="A17" s="92">
        <f t="shared" ca="1" si="1"/>
        <v>0.43217562444680291</v>
      </c>
      <c r="B17" s="92">
        <v>4</v>
      </c>
      <c r="L17" s="21"/>
      <c r="M17" s="21"/>
      <c r="N17" s="21"/>
      <c r="O17" s="21"/>
      <c r="P17" s="21"/>
      <c r="Q17" s="21"/>
      <c r="R17" s="21"/>
      <c r="S17" s="21"/>
      <c r="T17" s="21"/>
      <c r="U17" s="21"/>
      <c r="V17" s="21"/>
      <c r="AA17" s="151"/>
      <c r="AB17" s="151"/>
      <c r="AC17" s="152"/>
      <c r="AD17" s="152"/>
      <c r="AE17" s="152"/>
      <c r="AF17" s="153"/>
      <c r="AG17" s="153"/>
      <c r="AH17" s="153"/>
      <c r="AI17" s="153"/>
      <c r="AJ17" s="153"/>
      <c r="AK17" s="152"/>
      <c r="AL17" s="152"/>
      <c r="AR17">
        <v>4</v>
      </c>
      <c r="AT17">
        <v>0</v>
      </c>
      <c r="AU17" s="52">
        <v>0</v>
      </c>
      <c r="AY17" s="125">
        <v>6</v>
      </c>
      <c r="AZ17" s="127">
        <v>1</v>
      </c>
      <c r="BA17" s="127">
        <v>2</v>
      </c>
      <c r="BB17" s="127">
        <v>3</v>
      </c>
      <c r="BC17" s="127">
        <v>4</v>
      </c>
      <c r="BD17" s="127">
        <v>5</v>
      </c>
      <c r="BE17" s="127">
        <v>6</v>
      </c>
      <c r="BF17" s="127">
        <v>7</v>
      </c>
      <c r="BG17" s="127">
        <v>8</v>
      </c>
      <c r="BH17" s="127">
        <v>9</v>
      </c>
      <c r="BI17" s="127" t="s">
        <v>36</v>
      </c>
    </row>
    <row r="18" spans="1:67" x14ac:dyDescent="0.35">
      <c r="A18" s="92">
        <f t="shared" ca="1" si="1"/>
        <v>0.86387559044456108</v>
      </c>
      <c r="B18" s="92">
        <v>10</v>
      </c>
      <c r="L18" s="21"/>
      <c r="M18" s="21"/>
      <c r="N18" s="21"/>
      <c r="O18" s="21"/>
      <c r="P18" s="21"/>
      <c r="Q18" s="21"/>
      <c r="R18" s="21"/>
      <c r="S18" s="21"/>
      <c r="T18" s="21"/>
      <c r="U18" s="21"/>
      <c r="V18" s="21"/>
      <c r="AA18" s="151"/>
      <c r="AB18" s="151"/>
      <c r="AC18" s="152"/>
      <c r="AD18" s="152"/>
      <c r="AE18" s="152"/>
      <c r="AF18" s="153"/>
      <c r="AG18" s="153"/>
      <c r="AH18" s="153"/>
      <c r="AI18" s="153"/>
      <c r="AJ18" s="153"/>
      <c r="AK18" s="152"/>
      <c r="AL18" s="152"/>
      <c r="AR18">
        <v>5</v>
      </c>
      <c r="AT18">
        <v>1</v>
      </c>
      <c r="AU18" s="52">
        <v>-1</v>
      </c>
      <c r="AY18" s="125">
        <v>7</v>
      </c>
      <c r="AZ18" s="127" t="s">
        <v>36</v>
      </c>
      <c r="BA18" s="127">
        <v>9</v>
      </c>
      <c r="BB18" s="127">
        <v>8</v>
      </c>
      <c r="BC18" s="127">
        <v>7</v>
      </c>
      <c r="BD18" s="127">
        <v>6</v>
      </c>
      <c r="BE18" s="127">
        <v>5</v>
      </c>
      <c r="BF18" s="127">
        <v>4</v>
      </c>
      <c r="BG18" s="127">
        <v>3</v>
      </c>
      <c r="BH18" s="127">
        <v>2</v>
      </c>
      <c r="BI18" s="127">
        <v>1</v>
      </c>
    </row>
    <row r="19" spans="1:67" x14ac:dyDescent="0.35">
      <c r="A19" s="92">
        <f t="shared" ca="1" si="1"/>
        <v>0.75080704264077025</v>
      </c>
      <c r="B19" s="92">
        <v>1</v>
      </c>
      <c r="L19" s="21"/>
      <c r="M19" s="21"/>
      <c r="N19" s="21"/>
      <c r="O19" s="21"/>
      <c r="P19" s="21"/>
      <c r="Q19" s="21"/>
      <c r="R19" s="21"/>
      <c r="S19" s="21"/>
      <c r="T19" s="21"/>
      <c r="U19" s="21"/>
      <c r="V19" s="21"/>
      <c r="AA19" s="151"/>
      <c r="AB19" s="151"/>
      <c r="AC19" s="152"/>
      <c r="AD19" s="152"/>
      <c r="AE19" s="152"/>
      <c r="AF19" s="153"/>
      <c r="AG19" s="153"/>
      <c r="AH19" s="153"/>
      <c r="AI19" s="153"/>
      <c r="AJ19" s="153"/>
      <c r="AK19" s="152"/>
      <c r="AL19" s="152"/>
      <c r="AR19">
        <v>6</v>
      </c>
      <c r="AT19">
        <v>0</v>
      </c>
      <c r="AU19" s="52">
        <v>0</v>
      </c>
      <c r="AY19" s="125">
        <v>8</v>
      </c>
      <c r="AZ19" s="127">
        <v>5</v>
      </c>
      <c r="BA19" s="127">
        <v>4</v>
      </c>
      <c r="BB19" s="127">
        <v>3</v>
      </c>
      <c r="BC19" s="127">
        <v>2</v>
      </c>
      <c r="BD19" s="127">
        <v>1</v>
      </c>
      <c r="BE19" s="127">
        <v>6</v>
      </c>
      <c r="BF19" s="127">
        <v>7</v>
      </c>
      <c r="BG19" s="127">
        <v>8</v>
      </c>
      <c r="BH19" s="127">
        <v>9</v>
      </c>
      <c r="BI19" s="127" t="s">
        <v>36</v>
      </c>
    </row>
    <row r="20" spans="1:67" x14ac:dyDescent="0.35">
      <c r="A20" s="92">
        <f t="shared" ca="1" si="1"/>
        <v>0.70720790978154335</v>
      </c>
      <c r="B20" s="92">
        <v>6</v>
      </c>
      <c r="L20" s="21"/>
      <c r="M20" s="21"/>
      <c r="N20" s="21"/>
      <c r="O20" s="21"/>
      <c r="P20" s="21"/>
      <c r="Q20" s="21"/>
      <c r="R20" s="21"/>
      <c r="S20" s="21"/>
      <c r="T20" s="21"/>
      <c r="U20" s="21"/>
      <c r="V20" s="21"/>
      <c r="AA20" s="151"/>
      <c r="AB20" s="151"/>
      <c r="AC20" s="152"/>
      <c r="AD20" s="152"/>
      <c r="AE20" s="152"/>
      <c r="AF20" s="153"/>
      <c r="AG20" s="153"/>
      <c r="AH20" s="153"/>
      <c r="AI20" s="153"/>
      <c r="AJ20" s="153"/>
      <c r="AK20" s="152"/>
      <c r="AL20" s="152"/>
      <c r="AR20">
        <v>7</v>
      </c>
      <c r="AT20">
        <v>0</v>
      </c>
      <c r="AU20" s="52">
        <v>-1</v>
      </c>
      <c r="AY20" s="125">
        <v>9</v>
      </c>
      <c r="AZ20" s="127">
        <v>6</v>
      </c>
      <c r="BA20" s="127">
        <v>7</v>
      </c>
      <c r="BB20" s="127">
        <v>8</v>
      </c>
      <c r="BC20" s="127">
        <v>9</v>
      </c>
      <c r="BD20" s="127" t="s">
        <v>36</v>
      </c>
      <c r="BE20" s="127">
        <v>1</v>
      </c>
      <c r="BF20" s="127">
        <v>2</v>
      </c>
      <c r="BG20" s="127">
        <v>3</v>
      </c>
      <c r="BH20" s="127">
        <v>4</v>
      </c>
      <c r="BI20" s="127">
        <v>5</v>
      </c>
    </row>
    <row r="21" spans="1:67" x14ac:dyDescent="0.35">
      <c r="A21" s="92">
        <f t="shared" ca="1" si="1"/>
        <v>0.7354826018464794</v>
      </c>
      <c r="B21" s="92">
        <v>5</v>
      </c>
      <c r="L21" s="21"/>
      <c r="M21" s="21"/>
      <c r="N21" s="21"/>
      <c r="O21" s="21"/>
      <c r="P21" s="21"/>
      <c r="Q21" s="21"/>
      <c r="R21" s="21"/>
      <c r="S21" s="21"/>
      <c r="T21" s="21"/>
      <c r="U21" s="21"/>
      <c r="V21" s="21"/>
      <c r="AA21" s="151"/>
      <c r="AB21" s="151"/>
      <c r="AC21" s="152"/>
      <c r="AD21" s="152"/>
      <c r="AE21" s="152"/>
      <c r="AF21" s="153"/>
      <c r="AG21" s="153"/>
      <c r="AH21" s="153"/>
      <c r="AI21" s="153"/>
      <c r="AJ21" s="153"/>
      <c r="AK21" s="152"/>
      <c r="AL21" s="152"/>
      <c r="AR21">
        <v>8</v>
      </c>
      <c r="AT21">
        <v>0</v>
      </c>
      <c r="AU21" s="52">
        <v>0</v>
      </c>
      <c r="AY21" s="125">
        <v>10</v>
      </c>
      <c r="AZ21" s="127">
        <v>8</v>
      </c>
      <c r="BA21" s="127">
        <v>7</v>
      </c>
      <c r="BB21" s="127" t="s">
        <v>36</v>
      </c>
      <c r="BC21" s="127">
        <v>6</v>
      </c>
      <c r="BD21" s="127">
        <v>9</v>
      </c>
      <c r="BE21" s="127">
        <v>3</v>
      </c>
      <c r="BF21" s="127">
        <v>2</v>
      </c>
      <c r="BG21" s="127">
        <v>1</v>
      </c>
      <c r="BH21" s="127">
        <v>5</v>
      </c>
      <c r="BI21" s="127">
        <v>4</v>
      </c>
    </row>
    <row r="22" spans="1:67" x14ac:dyDescent="0.35">
      <c r="L22" s="21"/>
      <c r="M22" s="21"/>
      <c r="N22" s="21"/>
      <c r="O22" s="21"/>
      <c r="P22" s="21"/>
      <c r="Q22" s="21"/>
      <c r="R22" s="21"/>
      <c r="S22" s="21"/>
      <c r="T22" s="21"/>
      <c r="U22" s="21"/>
      <c r="V22" s="21"/>
      <c r="AA22" s="151"/>
      <c r="AB22" s="151"/>
      <c r="AC22" s="152"/>
      <c r="AD22" s="152"/>
      <c r="AE22" s="152"/>
      <c r="AF22" s="153"/>
      <c r="AG22" s="153"/>
      <c r="AH22" s="153"/>
      <c r="AI22" s="153"/>
      <c r="AJ22" s="153"/>
      <c r="AK22" s="152"/>
      <c r="AL22" s="152"/>
      <c r="AR22">
        <v>9</v>
      </c>
      <c r="AT22">
        <v>1</v>
      </c>
      <c r="AU22" s="52">
        <v>-1</v>
      </c>
    </row>
    <row r="23" spans="1:67" x14ac:dyDescent="0.35">
      <c r="AA23" s="151"/>
      <c r="AB23" s="151"/>
      <c r="AC23" s="152"/>
      <c r="AD23" s="152"/>
      <c r="AE23" s="152"/>
      <c r="AF23" s="153"/>
      <c r="AG23" s="153"/>
      <c r="AH23" s="153"/>
      <c r="AI23" s="153"/>
      <c r="AJ23" s="153"/>
      <c r="AK23" s="152"/>
      <c r="AL23" s="152"/>
      <c r="AR23">
        <v>10</v>
      </c>
      <c r="AT23">
        <v>0</v>
      </c>
      <c r="AU23" s="52">
        <v>-1</v>
      </c>
    </row>
    <row r="24" spans="1:67" x14ac:dyDescent="0.35">
      <c r="AA24" s="151"/>
      <c r="AB24" s="151"/>
      <c r="AC24" s="152"/>
      <c r="AD24" s="152"/>
      <c r="AE24" s="152"/>
      <c r="AF24" s="153"/>
      <c r="AG24" s="153"/>
      <c r="AH24" s="153"/>
      <c r="AI24" s="153"/>
      <c r="AJ24" s="153"/>
      <c r="AK24" s="152"/>
      <c r="AL24" s="152"/>
      <c r="AU24" s="52"/>
      <c r="AY24" s="35" t="s">
        <v>393</v>
      </c>
    </row>
    <row r="25" spans="1:67" x14ac:dyDescent="0.35">
      <c r="L25" s="121"/>
      <c r="M25" s="121"/>
      <c r="N25" s="121"/>
      <c r="O25" s="121"/>
      <c r="P25" s="121"/>
      <c r="Q25" s="121"/>
      <c r="R25" s="121"/>
      <c r="S25" s="121"/>
      <c r="T25" s="121"/>
      <c r="U25" s="121"/>
      <c r="AA25" s="151"/>
      <c r="AB25" s="151"/>
      <c r="AC25" s="152"/>
      <c r="AD25" s="152"/>
      <c r="AE25" s="152"/>
      <c r="AF25" s="153"/>
      <c r="AG25" s="153"/>
      <c r="AH25" s="153"/>
      <c r="AI25" s="153"/>
      <c r="AJ25" s="153"/>
      <c r="AK25" s="152"/>
      <c r="AL25" s="152"/>
      <c r="AQ25">
        <v>3</v>
      </c>
      <c r="AR25" t="s">
        <v>390</v>
      </c>
      <c r="AT25" t="s">
        <v>391</v>
      </c>
      <c r="AU25" s="52" t="s">
        <v>32</v>
      </c>
      <c r="AY25" s="35" t="s">
        <v>394</v>
      </c>
      <c r="AZ25" s="35" t="s">
        <v>404</v>
      </c>
      <c r="BA25" s="35" t="s">
        <v>11</v>
      </c>
      <c r="BI25" s="121"/>
      <c r="BJ25" s="121"/>
      <c r="BK25" s="121"/>
      <c r="BL25" s="121"/>
      <c r="BM25" s="121"/>
      <c r="BN25" s="121"/>
      <c r="BO25" s="121"/>
    </row>
    <row r="26" spans="1:67" x14ac:dyDescent="0.35">
      <c r="L26" s="121"/>
      <c r="M26" s="121"/>
      <c r="N26" s="121"/>
      <c r="O26" s="121"/>
      <c r="P26" s="121"/>
      <c r="Q26" s="121"/>
      <c r="R26" s="121"/>
      <c r="S26" s="121"/>
      <c r="T26" s="121"/>
      <c r="U26" s="121"/>
      <c r="AA26" s="151"/>
      <c r="AB26" s="151"/>
      <c r="AC26" s="152"/>
      <c r="AD26" s="152"/>
      <c r="AE26" s="152"/>
      <c r="AF26" s="153"/>
      <c r="AG26" s="153"/>
      <c r="AH26" s="153"/>
      <c r="AI26" s="153"/>
      <c r="AJ26" s="153"/>
      <c r="AK26" s="152"/>
      <c r="AL26" s="152"/>
      <c r="AR26">
        <v>1</v>
      </c>
      <c r="AT26">
        <v>0</v>
      </c>
      <c r="AU26" s="52">
        <v>-1</v>
      </c>
      <c r="AY26" s="35" t="s">
        <v>395</v>
      </c>
      <c r="AZ26" s="35" t="s">
        <v>405</v>
      </c>
      <c r="BA26" s="35" t="s">
        <v>407</v>
      </c>
      <c r="BI26" s="121"/>
      <c r="BJ26" s="121"/>
      <c r="BK26" s="121"/>
      <c r="BL26" s="121"/>
      <c r="BM26" s="121"/>
      <c r="BN26" s="121"/>
      <c r="BO26" s="121"/>
    </row>
    <row r="27" spans="1:67" x14ac:dyDescent="0.35">
      <c r="L27" s="121"/>
      <c r="M27" s="121"/>
      <c r="N27" s="121"/>
      <c r="O27" s="121"/>
      <c r="P27" s="121"/>
      <c r="Q27" s="121"/>
      <c r="R27" s="121"/>
      <c r="S27" s="121"/>
      <c r="T27" s="121"/>
      <c r="U27" s="121"/>
      <c r="AA27" s="151"/>
      <c r="AB27" s="151"/>
      <c r="AC27" s="152"/>
      <c r="AD27" s="152"/>
      <c r="AE27" s="152"/>
      <c r="AF27" s="153"/>
      <c r="AG27" s="153"/>
      <c r="AH27" s="153"/>
      <c r="AI27" s="153"/>
      <c r="AJ27" s="153"/>
      <c r="AK27" s="152"/>
      <c r="AL27" s="152"/>
      <c r="AR27">
        <v>2</v>
      </c>
      <c r="AT27">
        <v>1</v>
      </c>
      <c r="AU27" s="52">
        <v>0</v>
      </c>
      <c r="AY27" s="35" t="s">
        <v>406</v>
      </c>
      <c r="AZ27" s="35" t="s">
        <v>393</v>
      </c>
      <c r="BA27" s="215" t="s">
        <v>408</v>
      </c>
      <c r="BI27" s="121"/>
      <c r="BJ27" s="121"/>
      <c r="BK27" s="121"/>
      <c r="BL27" s="121"/>
      <c r="BM27" s="121"/>
      <c r="BN27" s="121"/>
      <c r="BO27" s="121"/>
    </row>
    <row r="28" spans="1:67" x14ac:dyDescent="0.35">
      <c r="L28" s="121"/>
      <c r="M28" s="121"/>
      <c r="N28" s="121"/>
      <c r="O28" s="121"/>
      <c r="P28" s="121"/>
      <c r="Q28" s="121"/>
      <c r="R28" s="121"/>
      <c r="S28" s="121"/>
      <c r="T28" s="121"/>
      <c r="U28" s="121"/>
      <c r="AA28" s="151"/>
      <c r="AB28" s="151"/>
      <c r="AC28" s="152"/>
      <c r="AD28" s="152"/>
      <c r="AE28" s="152"/>
      <c r="AF28" s="153"/>
      <c r="AG28" s="153"/>
      <c r="AH28" s="153"/>
      <c r="AI28" s="153"/>
      <c r="AJ28" s="153"/>
      <c r="AK28" s="152"/>
      <c r="AL28" s="152"/>
      <c r="AR28">
        <v>3</v>
      </c>
      <c r="AT28">
        <v>0</v>
      </c>
      <c r="AU28" s="52">
        <v>-1</v>
      </c>
      <c r="BI28" s="121"/>
      <c r="BJ28" s="121"/>
      <c r="BK28" s="121"/>
      <c r="BL28" s="121"/>
      <c r="BM28" s="121"/>
      <c r="BN28" s="121"/>
      <c r="BO28" s="121"/>
    </row>
    <row r="29" spans="1:67" x14ac:dyDescent="0.35">
      <c r="L29" s="121"/>
      <c r="M29" s="121"/>
      <c r="N29" s="121"/>
      <c r="O29" s="121"/>
      <c r="P29" s="121"/>
      <c r="Q29" s="121"/>
      <c r="R29" s="121"/>
      <c r="S29" s="121"/>
      <c r="T29" s="121"/>
      <c r="U29" s="121"/>
      <c r="AA29" s="151"/>
      <c r="AB29" s="151"/>
      <c r="AC29" s="152"/>
      <c r="AD29" s="152"/>
      <c r="AE29" s="152"/>
      <c r="AF29" s="153"/>
      <c r="AG29" s="153"/>
      <c r="AH29" s="153"/>
      <c r="AI29" s="153"/>
      <c r="AJ29" s="153"/>
      <c r="AK29" s="152"/>
      <c r="AL29" s="152"/>
      <c r="AR29">
        <v>4</v>
      </c>
      <c r="AT29">
        <v>1</v>
      </c>
      <c r="AU29" s="52">
        <v>0</v>
      </c>
      <c r="BI29" s="121"/>
      <c r="BJ29" s="121"/>
      <c r="BK29" s="121"/>
      <c r="BL29" s="121"/>
      <c r="BM29" s="121"/>
      <c r="BN29" s="121"/>
      <c r="BO29" s="121"/>
    </row>
    <row r="30" spans="1:67" x14ac:dyDescent="0.35">
      <c r="L30" s="121"/>
      <c r="M30" s="121"/>
      <c r="N30" s="121"/>
      <c r="O30" s="121"/>
      <c r="P30" s="121"/>
      <c r="Q30" s="121"/>
      <c r="R30" s="121"/>
      <c r="S30" s="121"/>
      <c r="T30" s="121"/>
      <c r="U30" s="121"/>
      <c r="AA30" s="151"/>
      <c r="AB30" s="151"/>
      <c r="AC30" s="152"/>
      <c r="AD30" s="152"/>
      <c r="AE30" s="152"/>
      <c r="AF30" s="153"/>
      <c r="AG30" s="153"/>
      <c r="AH30" s="153"/>
      <c r="AI30" s="153"/>
      <c r="AJ30" s="153"/>
      <c r="AK30" s="152"/>
      <c r="AL30" s="152"/>
      <c r="AR30">
        <v>5</v>
      </c>
      <c r="AT30">
        <v>0</v>
      </c>
      <c r="AU30" s="52">
        <v>0</v>
      </c>
      <c r="BI30" s="121"/>
      <c r="BJ30" s="121"/>
      <c r="BK30" s="121"/>
      <c r="BL30" s="121"/>
      <c r="BM30" s="121"/>
      <c r="BN30" s="121"/>
      <c r="BO30" s="121"/>
    </row>
    <row r="31" spans="1:67" x14ac:dyDescent="0.35">
      <c r="L31" s="121"/>
      <c r="M31" s="121"/>
      <c r="N31" s="121"/>
      <c r="O31" s="121"/>
      <c r="P31" s="121"/>
      <c r="Q31" s="121"/>
      <c r="R31" s="121"/>
      <c r="S31" s="121"/>
      <c r="T31" s="121"/>
      <c r="U31" s="121"/>
      <c r="AA31" s="151"/>
      <c r="AB31" s="151"/>
      <c r="AC31" s="152"/>
      <c r="AD31" s="152"/>
      <c r="AE31" s="152"/>
      <c r="AF31" s="153"/>
      <c r="AG31" s="153"/>
      <c r="AH31" s="153"/>
      <c r="AI31" s="153"/>
      <c r="AJ31" s="153"/>
      <c r="AK31" s="152"/>
      <c r="AL31" s="152"/>
      <c r="AR31">
        <v>6</v>
      </c>
      <c r="AT31">
        <v>1</v>
      </c>
      <c r="AU31" s="52">
        <v>-1</v>
      </c>
      <c r="BI31" s="121"/>
      <c r="BJ31" s="121"/>
      <c r="BK31" s="121"/>
      <c r="BL31" s="121"/>
      <c r="BM31" s="121"/>
      <c r="BN31" s="121"/>
      <c r="BO31" s="121"/>
    </row>
    <row r="32" spans="1:67" x14ac:dyDescent="0.35">
      <c r="L32" s="121"/>
      <c r="M32" s="121"/>
      <c r="N32" s="121"/>
      <c r="O32" s="121"/>
      <c r="P32" s="121"/>
      <c r="Q32" s="121"/>
      <c r="R32" s="121"/>
      <c r="S32" s="121"/>
      <c r="T32" s="121"/>
      <c r="U32" s="121"/>
      <c r="AA32" s="151"/>
      <c r="AB32" s="151"/>
      <c r="AC32" s="152"/>
      <c r="AD32" s="152"/>
      <c r="AE32" s="152"/>
      <c r="AF32" s="153"/>
      <c r="AG32" s="153"/>
      <c r="AH32" s="153"/>
      <c r="AI32" s="153"/>
      <c r="AJ32" s="153"/>
      <c r="AK32" s="152"/>
      <c r="AL32" s="152"/>
      <c r="AR32">
        <v>7</v>
      </c>
      <c r="AT32">
        <v>0</v>
      </c>
      <c r="AU32" s="52">
        <v>-1</v>
      </c>
      <c r="BI32" s="121"/>
      <c r="BJ32" s="121"/>
      <c r="BK32" s="121"/>
      <c r="BL32" s="121"/>
      <c r="BM32" s="121"/>
      <c r="BN32" s="121"/>
      <c r="BO32" s="121"/>
    </row>
    <row r="33" spans="12:68" x14ac:dyDescent="0.35">
      <c r="L33" s="121"/>
      <c r="M33" s="121"/>
      <c r="N33" s="121"/>
      <c r="O33" s="121"/>
      <c r="P33" s="121"/>
      <c r="Q33" s="121"/>
      <c r="R33" s="121"/>
      <c r="S33" s="121"/>
      <c r="T33" s="121"/>
      <c r="U33" s="121"/>
      <c r="AA33" s="151"/>
      <c r="AB33" s="151"/>
      <c r="AC33" s="152"/>
      <c r="AD33" s="152"/>
      <c r="AE33" s="152"/>
      <c r="AF33" s="153"/>
      <c r="AG33" s="153"/>
      <c r="AH33" s="153"/>
      <c r="AI33" s="153"/>
      <c r="AJ33" s="153"/>
      <c r="AK33" s="152"/>
      <c r="AL33" s="152"/>
      <c r="AR33">
        <v>8</v>
      </c>
      <c r="AT33">
        <v>0</v>
      </c>
      <c r="AU33" s="52">
        <v>0</v>
      </c>
      <c r="BI33" s="121"/>
      <c r="BJ33" s="121"/>
      <c r="BK33" s="121"/>
      <c r="BL33" s="121"/>
      <c r="BM33" s="121"/>
      <c r="BN33" s="121"/>
      <c r="BO33" s="121"/>
    </row>
    <row r="34" spans="12:68" x14ac:dyDescent="0.35">
      <c r="L34" s="121"/>
      <c r="M34" s="121"/>
      <c r="N34" s="121"/>
      <c r="O34" s="121"/>
      <c r="P34" s="121"/>
      <c r="Q34" s="121"/>
      <c r="R34" s="121"/>
      <c r="S34" s="121"/>
      <c r="T34" s="121"/>
      <c r="U34" s="121"/>
      <c r="AA34" s="151"/>
      <c r="AB34" s="151"/>
      <c r="AC34" s="152"/>
      <c r="AD34" s="152"/>
      <c r="AE34" s="152"/>
      <c r="AF34" s="153"/>
      <c r="AG34" s="153"/>
      <c r="AH34" s="153"/>
      <c r="AI34" s="153"/>
      <c r="AJ34" s="153"/>
      <c r="AK34" s="152"/>
      <c r="AL34" s="152"/>
      <c r="AR34">
        <v>9</v>
      </c>
      <c r="AT34">
        <v>0</v>
      </c>
      <c r="AU34" s="52">
        <v>-1</v>
      </c>
      <c r="BI34" s="121"/>
      <c r="BJ34" s="121"/>
      <c r="BK34" s="121"/>
      <c r="BL34" s="121"/>
      <c r="BM34" s="121"/>
      <c r="BN34" s="121"/>
      <c r="BO34" s="121"/>
    </row>
    <row r="35" spans="12:68" x14ac:dyDescent="0.35">
      <c r="AA35" s="151"/>
      <c r="AB35" s="151"/>
      <c r="AC35" s="152"/>
      <c r="AD35" s="152"/>
      <c r="AE35" s="152"/>
      <c r="AF35" s="153"/>
      <c r="AG35" s="153"/>
      <c r="AH35" s="153"/>
      <c r="AI35" s="153"/>
      <c r="AJ35" s="153"/>
      <c r="AK35" s="152"/>
      <c r="AL35" s="152"/>
      <c r="AR35">
        <v>10</v>
      </c>
      <c r="AT35">
        <v>1</v>
      </c>
      <c r="AU35" s="52">
        <v>0</v>
      </c>
      <c r="BI35" s="121"/>
      <c r="BJ35" s="121"/>
      <c r="BK35" s="121"/>
      <c r="BL35" s="121"/>
      <c r="BM35" s="121"/>
      <c r="BN35" s="121"/>
      <c r="BO35" s="121"/>
    </row>
    <row r="36" spans="12:68" x14ac:dyDescent="0.35">
      <c r="AA36" s="151"/>
      <c r="AB36" s="151"/>
      <c r="AC36" s="152"/>
      <c r="AD36" s="152"/>
      <c r="AE36" s="152"/>
      <c r="AF36" s="153"/>
      <c r="AG36" s="153"/>
      <c r="AH36" s="153"/>
      <c r="AI36" s="153"/>
      <c r="AJ36" s="153"/>
      <c r="AK36" s="152"/>
      <c r="AL36" s="152"/>
      <c r="AU36" s="52"/>
      <c r="BI36" s="121"/>
      <c r="BJ36" s="121"/>
      <c r="BK36" s="121"/>
      <c r="BL36" s="121"/>
      <c r="BM36" s="121"/>
      <c r="BN36" s="121"/>
      <c r="BO36" s="121"/>
    </row>
    <row r="37" spans="12:68" x14ac:dyDescent="0.35">
      <c r="AA37" s="151"/>
      <c r="AB37" s="151"/>
      <c r="AC37" s="152"/>
      <c r="AD37" s="152"/>
      <c r="AE37" s="152"/>
      <c r="AF37" s="153"/>
      <c r="AG37" s="153"/>
      <c r="AH37" s="153"/>
      <c r="AI37" s="153"/>
      <c r="AJ37" s="153"/>
      <c r="AK37" s="152"/>
      <c r="AL37" s="152"/>
      <c r="AQ37">
        <v>4</v>
      </c>
      <c r="AR37" t="s">
        <v>390</v>
      </c>
      <c r="AT37" t="s">
        <v>391</v>
      </c>
      <c r="AU37" s="52" t="s">
        <v>32</v>
      </c>
      <c r="BI37" s="121"/>
      <c r="BJ37" s="121"/>
      <c r="BK37" s="121"/>
      <c r="BL37" s="121"/>
      <c r="BM37" s="121"/>
      <c r="BN37" s="121"/>
      <c r="BO37" s="121"/>
    </row>
    <row r="38" spans="12:68" x14ac:dyDescent="0.35">
      <c r="AA38" s="151"/>
      <c r="AB38" s="151"/>
      <c r="AC38" s="152"/>
      <c r="AD38" s="152"/>
      <c r="AE38" s="152"/>
      <c r="AF38" s="153"/>
      <c r="AG38" s="153"/>
      <c r="AH38" s="153"/>
      <c r="AI38" s="153"/>
      <c r="AJ38" s="153"/>
      <c r="AK38" s="152"/>
      <c r="AL38" s="152"/>
      <c r="AR38">
        <v>1</v>
      </c>
      <c r="AT38">
        <v>1</v>
      </c>
      <c r="AU38" s="52">
        <v>-1</v>
      </c>
    </row>
    <row r="39" spans="12:68" x14ac:dyDescent="0.35">
      <c r="AA39" s="151"/>
      <c r="AB39" s="151"/>
      <c r="AC39" s="152"/>
      <c r="AD39" s="152"/>
      <c r="AE39" s="152"/>
      <c r="AF39" s="153"/>
      <c r="AG39" s="153"/>
      <c r="AH39" s="153"/>
      <c r="AI39" s="153"/>
      <c r="AJ39" s="153"/>
      <c r="AK39" s="152"/>
      <c r="AL39" s="152"/>
      <c r="AR39">
        <v>2</v>
      </c>
      <c r="AT39">
        <v>0</v>
      </c>
      <c r="AU39" s="52">
        <v>0</v>
      </c>
      <c r="BJ39" s="121"/>
      <c r="BK39" s="121"/>
      <c r="BL39" s="121"/>
      <c r="BM39" s="121"/>
      <c r="BN39" s="121"/>
      <c r="BO39" s="121"/>
      <c r="BP39" s="121"/>
    </row>
    <row r="40" spans="12:68" x14ac:dyDescent="0.35">
      <c r="AA40" s="151"/>
      <c r="AB40" s="151"/>
      <c r="AC40" s="152"/>
      <c r="AD40" s="152"/>
      <c r="AE40" s="152"/>
      <c r="AF40" s="153"/>
      <c r="AG40" s="153"/>
      <c r="AH40" s="153"/>
      <c r="AI40" s="153"/>
      <c r="AJ40" s="153"/>
      <c r="AK40" s="152"/>
      <c r="AL40" s="152"/>
      <c r="AR40">
        <v>3</v>
      </c>
      <c r="AT40">
        <v>0</v>
      </c>
      <c r="AU40" s="52">
        <v>0</v>
      </c>
      <c r="BJ40" s="121"/>
      <c r="BK40" s="121"/>
      <c r="BL40" s="121"/>
      <c r="BM40" s="121"/>
      <c r="BN40" s="121"/>
      <c r="BO40" s="121"/>
      <c r="BP40" s="121"/>
    </row>
    <row r="41" spans="12:68" x14ac:dyDescent="0.35">
      <c r="AA41" s="151"/>
      <c r="AB41" s="151"/>
      <c r="AC41" s="152"/>
      <c r="AD41" s="152"/>
      <c r="AE41" s="152"/>
      <c r="AF41" s="153"/>
      <c r="AG41" s="153"/>
      <c r="AH41" s="153"/>
      <c r="AI41" s="153"/>
      <c r="AJ41" s="153"/>
      <c r="AK41" s="152"/>
      <c r="AL41" s="152"/>
      <c r="AR41">
        <v>4</v>
      </c>
      <c r="AT41">
        <v>1</v>
      </c>
      <c r="AU41" s="52">
        <v>-1</v>
      </c>
      <c r="BJ41" s="121"/>
      <c r="BK41" s="121"/>
      <c r="BL41" s="121"/>
      <c r="BM41" s="121"/>
      <c r="BN41" s="121"/>
      <c r="BO41" s="121"/>
      <c r="BP41" s="121"/>
    </row>
    <row r="42" spans="12:68" x14ac:dyDescent="0.35">
      <c r="AA42" s="151"/>
      <c r="AB42" s="151"/>
      <c r="AC42" s="152"/>
      <c r="AD42" s="152"/>
      <c r="AE42" s="152"/>
      <c r="AF42" s="153"/>
      <c r="AG42" s="153"/>
      <c r="AH42" s="153"/>
      <c r="AI42" s="153"/>
      <c r="AJ42" s="153"/>
      <c r="AK42" s="152"/>
      <c r="AL42" s="152"/>
      <c r="AR42">
        <v>5</v>
      </c>
      <c r="AT42">
        <v>1</v>
      </c>
      <c r="AU42" s="52">
        <v>0</v>
      </c>
      <c r="BJ42" s="121"/>
      <c r="BK42" s="121"/>
      <c r="BL42" s="121"/>
      <c r="BM42" s="121"/>
      <c r="BN42" s="121"/>
      <c r="BO42" s="121"/>
      <c r="BP42" s="121"/>
    </row>
    <row r="43" spans="12:68" x14ac:dyDescent="0.35">
      <c r="AA43" s="151"/>
      <c r="AB43" s="151"/>
      <c r="AC43" s="152"/>
      <c r="AD43" s="152"/>
      <c r="AE43" s="152"/>
      <c r="AF43" s="153"/>
      <c r="AG43" s="153"/>
      <c r="AH43" s="153"/>
      <c r="AI43" s="153"/>
      <c r="AJ43" s="153"/>
      <c r="AK43" s="152"/>
      <c r="AL43" s="152"/>
      <c r="AR43">
        <v>6</v>
      </c>
      <c r="AT43">
        <v>0</v>
      </c>
      <c r="AU43" s="52">
        <v>0</v>
      </c>
      <c r="BJ43" s="121"/>
      <c r="BK43" s="121"/>
      <c r="BL43" s="121"/>
      <c r="BM43" s="121"/>
      <c r="BN43" s="121"/>
      <c r="BO43" s="121"/>
      <c r="BP43" s="121"/>
    </row>
    <row r="44" spans="12:68" x14ac:dyDescent="0.35">
      <c r="AA44" s="151"/>
      <c r="AB44" s="151"/>
      <c r="AC44" s="152"/>
      <c r="AD44" s="152"/>
      <c r="AE44" s="152"/>
      <c r="AF44" s="153"/>
      <c r="AG44" s="153"/>
      <c r="AH44" s="153"/>
      <c r="AI44" s="153"/>
      <c r="AJ44" s="153"/>
      <c r="AK44" s="152"/>
      <c r="AL44" s="152"/>
      <c r="AR44">
        <v>7</v>
      </c>
      <c r="AT44">
        <v>1</v>
      </c>
      <c r="AU44" s="52">
        <v>-1</v>
      </c>
      <c r="BJ44" s="121"/>
      <c r="BK44" s="121"/>
      <c r="BL44" s="121"/>
      <c r="BM44" s="121"/>
      <c r="BN44" s="121"/>
      <c r="BO44" s="121"/>
      <c r="BP44" s="121"/>
    </row>
    <row r="45" spans="12:68" x14ac:dyDescent="0.35">
      <c r="AA45" s="151"/>
      <c r="AB45" s="151"/>
      <c r="AC45" s="152"/>
      <c r="AD45" s="152"/>
      <c r="AE45" s="152"/>
      <c r="AF45" s="153"/>
      <c r="AG45" s="153"/>
      <c r="AH45" s="153"/>
      <c r="AI45" s="153"/>
      <c r="AJ45" s="153"/>
      <c r="AK45" s="152"/>
      <c r="AL45" s="152"/>
      <c r="AR45">
        <v>8</v>
      </c>
      <c r="AT45">
        <v>1</v>
      </c>
      <c r="AU45" s="52">
        <v>0</v>
      </c>
      <c r="BJ45" s="121"/>
      <c r="BK45" s="121"/>
      <c r="BL45" s="121"/>
      <c r="BM45" s="121"/>
      <c r="BN45" s="121"/>
      <c r="BO45" s="121"/>
      <c r="BP45" s="121"/>
    </row>
    <row r="46" spans="12:68" x14ac:dyDescent="0.35">
      <c r="AA46" s="151"/>
      <c r="AB46" s="151"/>
      <c r="AC46" s="152"/>
      <c r="AD46" s="152"/>
      <c r="AE46" s="152"/>
      <c r="AF46" s="153"/>
      <c r="AG46" s="153"/>
      <c r="AH46" s="153"/>
      <c r="AI46" s="153"/>
      <c r="AJ46" s="153"/>
      <c r="AK46" s="152"/>
      <c r="AL46" s="152"/>
      <c r="AR46">
        <v>9</v>
      </c>
      <c r="AT46">
        <v>0</v>
      </c>
      <c r="AU46" s="52">
        <v>0</v>
      </c>
      <c r="BJ46" s="121"/>
      <c r="BK46" s="121"/>
      <c r="BL46" s="121"/>
      <c r="BM46" s="121"/>
      <c r="BN46" s="121"/>
      <c r="BO46" s="121"/>
      <c r="BP46" s="121"/>
    </row>
    <row r="47" spans="12:68" x14ac:dyDescent="0.35">
      <c r="AA47" s="151"/>
      <c r="AB47" s="151"/>
      <c r="AC47" s="152"/>
      <c r="AD47" s="152"/>
      <c r="AE47" s="152"/>
      <c r="AF47" s="153"/>
      <c r="AG47" s="153"/>
      <c r="AH47" s="153"/>
      <c r="AI47" s="153"/>
      <c r="AJ47" s="153"/>
      <c r="AK47" s="152"/>
      <c r="AL47" s="152"/>
      <c r="AR47">
        <v>10</v>
      </c>
      <c r="AT47">
        <v>1</v>
      </c>
      <c r="AU47" s="52">
        <v>-1</v>
      </c>
      <c r="BJ47" s="121"/>
      <c r="BK47" s="121"/>
      <c r="BL47" s="121"/>
      <c r="BM47" s="121"/>
      <c r="BN47" s="121"/>
      <c r="BO47" s="121"/>
      <c r="BP47" s="121"/>
    </row>
    <row r="48" spans="12:68" x14ac:dyDescent="0.35">
      <c r="AA48" s="151"/>
      <c r="AB48" s="151"/>
      <c r="AC48" s="152"/>
      <c r="AD48" s="152"/>
      <c r="AE48" s="152"/>
      <c r="AF48" s="153"/>
      <c r="AG48" s="153"/>
      <c r="AH48" s="153"/>
      <c r="AI48" s="153"/>
      <c r="AJ48" s="153"/>
      <c r="AK48" s="152"/>
      <c r="AL48" s="152"/>
      <c r="AU48" s="52"/>
      <c r="BJ48" s="121"/>
      <c r="BK48" s="121"/>
      <c r="BL48" s="121"/>
      <c r="BM48" s="121"/>
      <c r="BN48" s="121"/>
      <c r="BO48" s="121"/>
      <c r="BP48" s="121"/>
    </row>
    <row r="49" spans="27:68" x14ac:dyDescent="0.35">
      <c r="AA49" s="151"/>
      <c r="AB49" s="151"/>
      <c r="AC49" s="152"/>
      <c r="AD49" s="152"/>
      <c r="AE49" s="152"/>
      <c r="AF49" s="153"/>
      <c r="AG49" s="153"/>
      <c r="AH49" s="153"/>
      <c r="AI49" s="153"/>
      <c r="AJ49" s="153"/>
      <c r="AK49" s="152"/>
      <c r="AL49" s="152"/>
      <c r="AQ49">
        <v>5</v>
      </c>
      <c r="AR49" t="s">
        <v>390</v>
      </c>
      <c r="AT49" t="s">
        <v>391</v>
      </c>
      <c r="AU49" s="52" t="s">
        <v>32</v>
      </c>
      <c r="AZ49" t="s">
        <v>403</v>
      </c>
      <c r="BJ49" s="121"/>
      <c r="BK49" s="121"/>
      <c r="BL49" s="121"/>
      <c r="BM49" s="121"/>
      <c r="BN49" s="121"/>
      <c r="BO49" s="121"/>
      <c r="BP49" s="121"/>
    </row>
    <row r="50" spans="27:68" x14ac:dyDescent="0.35">
      <c r="AA50" s="151"/>
      <c r="AB50" s="151"/>
      <c r="AC50" s="152"/>
      <c r="AD50" s="152"/>
      <c r="AE50" s="152"/>
      <c r="AF50" s="153"/>
      <c r="AG50" s="153"/>
      <c r="AH50" s="153"/>
      <c r="AI50" s="153"/>
      <c r="AJ50" s="153"/>
      <c r="AK50" s="152"/>
      <c r="AL50" s="152"/>
      <c r="AR50">
        <v>1</v>
      </c>
      <c r="AT50">
        <v>0</v>
      </c>
      <c r="AU50" s="52">
        <v>-1</v>
      </c>
    </row>
    <row r="51" spans="27:68" x14ac:dyDescent="0.35">
      <c r="AA51" s="151"/>
      <c r="AB51" s="151"/>
      <c r="AC51" s="152"/>
      <c r="AD51" s="152"/>
      <c r="AE51" s="152"/>
      <c r="AF51" s="153"/>
      <c r="AG51" s="153"/>
      <c r="AH51" s="153"/>
      <c r="AI51" s="153"/>
      <c r="AJ51" s="153"/>
      <c r="AK51" s="152"/>
      <c r="AL51" s="152"/>
      <c r="AR51">
        <v>2</v>
      </c>
      <c r="AT51">
        <v>1</v>
      </c>
      <c r="AU51" s="52">
        <v>0</v>
      </c>
    </row>
    <row r="52" spans="27:68" x14ac:dyDescent="0.35">
      <c r="AA52" s="151"/>
      <c r="AB52" s="151"/>
      <c r="AC52" s="152"/>
      <c r="AD52" s="152"/>
      <c r="AE52" s="152"/>
      <c r="AF52" s="153"/>
      <c r="AG52" s="153"/>
      <c r="AH52" s="153"/>
      <c r="AI52" s="153"/>
      <c r="AJ52" s="153"/>
      <c r="AK52" s="152"/>
      <c r="AL52" s="152"/>
      <c r="AR52">
        <v>3</v>
      </c>
      <c r="AT52">
        <v>0</v>
      </c>
      <c r="AU52" s="52">
        <v>-1</v>
      </c>
    </row>
    <row r="53" spans="27:68" x14ac:dyDescent="0.35">
      <c r="AA53" s="151"/>
      <c r="AB53" s="151"/>
      <c r="AC53" s="152"/>
      <c r="AD53" s="152"/>
      <c r="AE53" s="152"/>
      <c r="AF53" s="153"/>
      <c r="AG53" s="153"/>
      <c r="AH53" s="153"/>
      <c r="AI53" s="153"/>
      <c r="AJ53" s="153"/>
      <c r="AK53" s="152"/>
      <c r="AL53" s="152"/>
      <c r="AR53">
        <v>4</v>
      </c>
      <c r="AT53">
        <v>1</v>
      </c>
      <c r="AU53" s="52">
        <v>0</v>
      </c>
    </row>
    <row r="54" spans="27:68" x14ac:dyDescent="0.35">
      <c r="AA54" s="151"/>
      <c r="AB54" s="151"/>
      <c r="AC54" s="152"/>
      <c r="AD54" s="152"/>
      <c r="AE54" s="152"/>
      <c r="AF54" s="153"/>
      <c r="AG54" s="153"/>
      <c r="AH54" s="153"/>
      <c r="AI54" s="153"/>
      <c r="AJ54" s="153"/>
      <c r="AK54" s="152"/>
      <c r="AL54" s="152"/>
      <c r="AR54">
        <v>5</v>
      </c>
      <c r="AT54">
        <v>1</v>
      </c>
      <c r="AU54" s="52">
        <v>0</v>
      </c>
    </row>
    <row r="55" spans="27:68" x14ac:dyDescent="0.35">
      <c r="AA55" s="151"/>
      <c r="AB55" s="151"/>
      <c r="AC55" s="152"/>
      <c r="AD55" s="152"/>
      <c r="AE55" s="152"/>
      <c r="AF55" s="153"/>
      <c r="AG55" s="153"/>
      <c r="AH55" s="153"/>
      <c r="AI55" s="153"/>
      <c r="AJ55" s="153"/>
      <c r="AK55" s="152"/>
      <c r="AL55" s="152"/>
      <c r="AR55">
        <v>6</v>
      </c>
      <c r="AT55">
        <v>0</v>
      </c>
      <c r="AU55" s="52">
        <v>0</v>
      </c>
    </row>
    <row r="56" spans="27:68" x14ac:dyDescent="0.35">
      <c r="AA56" s="151"/>
      <c r="AB56" s="151"/>
      <c r="AC56" s="152"/>
      <c r="AD56" s="152"/>
      <c r="AE56" s="152"/>
      <c r="AF56" s="153"/>
      <c r="AG56" s="153"/>
      <c r="AH56" s="153"/>
      <c r="AI56" s="153"/>
      <c r="AJ56" s="153"/>
      <c r="AK56" s="152"/>
      <c r="AL56" s="152"/>
      <c r="AR56">
        <v>7</v>
      </c>
      <c r="AT56">
        <v>1</v>
      </c>
      <c r="AU56" s="52">
        <v>-1</v>
      </c>
    </row>
    <row r="57" spans="27:68" x14ac:dyDescent="0.35">
      <c r="AA57" s="151"/>
      <c r="AB57" s="151"/>
      <c r="AC57" s="152"/>
      <c r="AD57" s="152"/>
      <c r="AE57" s="152"/>
      <c r="AF57" s="153"/>
      <c r="AG57" s="153"/>
      <c r="AH57" s="153"/>
      <c r="AI57" s="153"/>
      <c r="AJ57" s="153"/>
      <c r="AK57" s="152"/>
      <c r="AL57" s="152"/>
      <c r="AR57">
        <v>8</v>
      </c>
      <c r="AT57">
        <v>1</v>
      </c>
      <c r="AU57" s="52">
        <v>0</v>
      </c>
    </row>
    <row r="58" spans="27:68" x14ac:dyDescent="0.35">
      <c r="AA58" s="151"/>
      <c r="AB58" s="151"/>
      <c r="AC58" s="152"/>
      <c r="AD58" s="152"/>
      <c r="AE58" s="152"/>
      <c r="AF58" s="153"/>
      <c r="AG58" s="153"/>
      <c r="AH58" s="153"/>
      <c r="AI58" s="153"/>
      <c r="AJ58" s="153"/>
      <c r="AK58" s="152"/>
      <c r="AL58" s="152"/>
      <c r="AR58">
        <v>9</v>
      </c>
      <c r="AT58">
        <v>0</v>
      </c>
      <c r="AU58" s="52">
        <v>0</v>
      </c>
    </row>
    <row r="59" spans="27:68" x14ac:dyDescent="0.35">
      <c r="AA59" s="151"/>
      <c r="AB59" s="151"/>
      <c r="AC59" s="152"/>
      <c r="AD59" s="152"/>
      <c r="AE59" s="152"/>
      <c r="AF59" s="153"/>
      <c r="AG59" s="153"/>
      <c r="AH59" s="153"/>
      <c r="AI59" s="153"/>
      <c r="AJ59" s="153"/>
      <c r="AK59" s="152"/>
      <c r="AL59" s="152"/>
      <c r="AR59">
        <v>10</v>
      </c>
      <c r="AT59">
        <v>1</v>
      </c>
      <c r="AU59" s="52">
        <v>0</v>
      </c>
    </row>
  </sheetData>
  <sortState xmlns:xlrd2="http://schemas.microsoft.com/office/spreadsheetml/2017/richdata2" ref="A1:B10">
    <sortCondition descending="1" ref="A1:A10"/>
  </sortState>
  <mergeCells count="1">
    <mergeCell ref="AZ2:BU4"/>
  </mergeCells>
  <pageMargins left="0.7" right="0.7" top="0.75" bottom="0.75" header="0.3" footer="0.3"/>
  <pageSetup orientation="portrait" horizontalDpi="200" verticalDpi="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4564C-65EF-4C70-B69A-FCAEF4D5F3E5}">
  <sheetPr codeName="Sheet3"/>
  <dimension ref="A1:AK30"/>
  <sheetViews>
    <sheetView workbookViewId="0">
      <selection activeCell="AQ43" sqref="AQ43"/>
    </sheetView>
  </sheetViews>
  <sheetFormatPr defaultRowHeight="14.5" x14ac:dyDescent="0.35"/>
  <cols>
    <col min="1" max="2" width="3.6328125" customWidth="1"/>
    <col min="3" max="5" width="3.6328125" style="1" customWidth="1"/>
    <col min="6" max="6" width="3.6328125" style="8" customWidth="1"/>
    <col min="7" max="11" width="3.6328125" style="1" customWidth="1"/>
    <col min="12" max="14" width="8.7265625" style="1" customWidth="1"/>
    <col min="15" max="24" width="2.6328125" style="1" customWidth="1"/>
    <col min="25" max="26" width="2.6328125" style="8" customWidth="1"/>
    <col min="27" max="37" width="3.6328125" style="1" customWidth="1"/>
    <col min="38" max="45" width="3.6328125" customWidth="1"/>
  </cols>
  <sheetData>
    <row r="1" spans="1:37" x14ac:dyDescent="0.35">
      <c r="A1" t="s">
        <v>363</v>
      </c>
      <c r="B1" s="21"/>
      <c r="C1" s="267"/>
      <c r="D1" s="268"/>
      <c r="E1" s="268"/>
      <c r="F1" s="144"/>
      <c r="G1" s="145"/>
      <c r="H1" s="145"/>
      <c r="L1" s="4"/>
      <c r="M1" s="4" t="s">
        <v>28</v>
      </c>
      <c r="N1" s="4" t="s">
        <v>29</v>
      </c>
      <c r="O1" s="4" t="s">
        <v>36</v>
      </c>
      <c r="P1" s="4"/>
      <c r="Q1" s="4" t="s">
        <v>34</v>
      </c>
      <c r="R1" s="4" t="s">
        <v>35</v>
      </c>
      <c r="S1" t="s">
        <v>91</v>
      </c>
      <c r="T1" t="s">
        <v>32</v>
      </c>
      <c r="U1" t="s">
        <v>33</v>
      </c>
      <c r="V1" t="s">
        <v>244</v>
      </c>
      <c r="W1" t="s">
        <v>90</v>
      </c>
      <c r="X1" s="35" t="s">
        <v>340</v>
      </c>
      <c r="Y1"/>
      <c r="Z1" s="35" t="s">
        <v>342</v>
      </c>
      <c r="AA1" s="35" t="s">
        <v>93</v>
      </c>
      <c r="AB1" s="35" t="s">
        <v>362</v>
      </c>
      <c r="AC1" s="35" t="s">
        <v>37</v>
      </c>
      <c r="AD1" s="4"/>
      <c r="AE1"/>
      <c r="AF1"/>
      <c r="AG1"/>
      <c r="AH1"/>
      <c r="AI1"/>
      <c r="AJ1"/>
      <c r="AK1"/>
    </row>
    <row r="2" spans="1:37" x14ac:dyDescent="0.35">
      <c r="B2" s="21"/>
      <c r="C2" s="21"/>
      <c r="D2" s="34"/>
      <c r="E2" s="34"/>
      <c r="F2" s="9"/>
      <c r="G2" s="268"/>
      <c r="H2" s="268"/>
      <c r="I2" s="36"/>
      <c r="J2" s="36"/>
      <c r="K2" s="36"/>
      <c r="L2" s="49"/>
      <c r="M2" s="49"/>
      <c r="N2" s="49"/>
      <c r="O2" s="49"/>
      <c r="P2" s="49"/>
      <c r="Q2" s="49"/>
      <c r="R2" s="49"/>
      <c r="S2"/>
      <c r="T2"/>
      <c r="U2"/>
      <c r="V2"/>
      <c r="W2"/>
      <c r="X2" s="35"/>
      <c r="Y2"/>
      <c r="Z2" s="35"/>
      <c r="AA2"/>
      <c r="AB2"/>
      <c r="AC2"/>
      <c r="AD2" s="8"/>
      <c r="AE2"/>
      <c r="AF2"/>
      <c r="AG2"/>
      <c r="AH2"/>
      <c r="AI2"/>
      <c r="AJ2"/>
      <c r="AK2"/>
    </row>
    <row r="3" spans="1:37" x14ac:dyDescent="0.35">
      <c r="B3" s="21"/>
      <c r="C3" s="268"/>
      <c r="D3" s="268"/>
      <c r="E3" s="268"/>
      <c r="F3" s="9"/>
      <c r="G3" s="34"/>
      <c r="H3" s="34"/>
      <c r="I3" s="36"/>
      <c r="J3" s="36"/>
      <c r="K3" s="36"/>
      <c r="L3" s="1" t="s">
        <v>16</v>
      </c>
      <c r="M3" s="171" t="s">
        <v>197</v>
      </c>
      <c r="N3" s="171" t="s">
        <v>31</v>
      </c>
      <c r="O3" s="172" t="s">
        <v>11</v>
      </c>
      <c r="P3" s="172" t="s">
        <v>44</v>
      </c>
      <c r="Q3" s="172" t="s">
        <v>14</v>
      </c>
      <c r="R3" s="172" t="s">
        <v>14</v>
      </c>
      <c r="S3" s="172" t="s">
        <v>15</v>
      </c>
      <c r="T3" s="172" t="s">
        <v>13</v>
      </c>
      <c r="U3" s="172" t="s">
        <v>13</v>
      </c>
      <c r="V3" s="172">
        <v>4</v>
      </c>
      <c r="W3" s="172">
        <v>4</v>
      </c>
      <c r="X3" s="152" t="s">
        <v>39</v>
      </c>
      <c r="Y3" s="172"/>
      <c r="Z3" s="172">
        <v>2</v>
      </c>
      <c r="AA3" s="140"/>
      <c r="AB3" s="140"/>
      <c r="AC3" s="140">
        <v>3</v>
      </c>
      <c r="AD3" s="8"/>
      <c r="AE3"/>
      <c r="AF3"/>
      <c r="AG3"/>
      <c r="AH3"/>
      <c r="AI3"/>
      <c r="AJ3"/>
      <c r="AK3"/>
    </row>
    <row r="4" spans="1:37" x14ac:dyDescent="0.35">
      <c r="B4" s="21"/>
      <c r="C4" s="268"/>
      <c r="D4" s="268"/>
      <c r="E4" s="268"/>
      <c r="F4" s="9"/>
      <c r="G4" s="34"/>
      <c r="H4" s="34"/>
      <c r="I4" s="36"/>
      <c r="J4" s="36"/>
      <c r="K4" s="36"/>
      <c r="L4" s="1" t="s">
        <v>15</v>
      </c>
      <c r="M4" s="171" t="s">
        <v>198</v>
      </c>
      <c r="N4" s="171" t="s">
        <v>199</v>
      </c>
      <c r="O4" s="172" t="s">
        <v>11</v>
      </c>
      <c r="P4" s="172" t="s">
        <v>39</v>
      </c>
      <c r="Q4" s="172" t="s">
        <v>14</v>
      </c>
      <c r="R4" s="172" t="s">
        <v>14</v>
      </c>
      <c r="S4" s="172" t="s">
        <v>16</v>
      </c>
      <c r="T4" s="172" t="s">
        <v>13</v>
      </c>
      <c r="U4" s="172" t="s">
        <v>13</v>
      </c>
      <c r="V4" s="172">
        <v>3</v>
      </c>
      <c r="W4" s="172">
        <v>4</v>
      </c>
      <c r="X4" s="152" t="s">
        <v>38</v>
      </c>
      <c r="Y4" s="172"/>
      <c r="Z4" s="172">
        <v>2</v>
      </c>
      <c r="AA4" s="140"/>
      <c r="AB4" s="140"/>
      <c r="AC4" s="140">
        <v>4</v>
      </c>
      <c r="AD4" s="8"/>
      <c r="AE4"/>
      <c r="AF4"/>
      <c r="AG4"/>
      <c r="AH4"/>
      <c r="AI4"/>
      <c r="AJ4"/>
      <c r="AK4"/>
    </row>
    <row r="5" spans="1:37" x14ac:dyDescent="0.35">
      <c r="B5" s="21"/>
      <c r="C5" s="268"/>
      <c r="D5" s="268"/>
      <c r="E5" s="268"/>
      <c r="F5" s="9"/>
      <c r="G5" s="34"/>
      <c r="H5" s="34"/>
      <c r="I5" s="36"/>
      <c r="J5" s="36"/>
      <c r="K5" s="36"/>
      <c r="L5" s="1" t="s">
        <v>14</v>
      </c>
      <c r="M5" s="171" t="s">
        <v>200</v>
      </c>
      <c r="N5" s="171" t="s">
        <v>123</v>
      </c>
      <c r="O5" s="172" t="s">
        <v>11</v>
      </c>
      <c r="P5" s="172" t="s">
        <v>38</v>
      </c>
      <c r="Q5" s="172" t="s">
        <v>13</v>
      </c>
      <c r="R5" s="172" t="s">
        <v>14</v>
      </c>
      <c r="S5" s="172" t="s">
        <v>16</v>
      </c>
      <c r="T5" s="172" t="s">
        <v>15</v>
      </c>
      <c r="U5" s="172" t="s">
        <v>15</v>
      </c>
      <c r="V5" s="172">
        <v>3</v>
      </c>
      <c r="W5" s="172">
        <v>2</v>
      </c>
      <c r="X5" s="152" t="s">
        <v>39</v>
      </c>
      <c r="Y5" s="172" t="s">
        <v>44</v>
      </c>
      <c r="Z5" s="172">
        <v>2</v>
      </c>
      <c r="AA5" s="140"/>
      <c r="AB5" s="140"/>
      <c r="AC5" s="140">
        <v>5</v>
      </c>
      <c r="AD5" s="8"/>
      <c r="AE5"/>
      <c r="AF5"/>
      <c r="AG5"/>
      <c r="AH5"/>
      <c r="AI5"/>
      <c r="AJ5"/>
      <c r="AK5"/>
    </row>
    <row r="6" spans="1:37" x14ac:dyDescent="0.35">
      <c r="B6" s="21"/>
      <c r="C6" s="268"/>
      <c r="D6" s="268"/>
      <c r="E6" s="268"/>
      <c r="F6" s="9"/>
      <c r="G6" s="34"/>
      <c r="H6" s="34"/>
      <c r="I6" s="36"/>
      <c r="J6" s="36"/>
      <c r="K6" s="36"/>
      <c r="L6" s="1" t="s">
        <v>13</v>
      </c>
      <c r="M6" s="171" t="s">
        <v>201</v>
      </c>
      <c r="N6" s="171" t="s">
        <v>202</v>
      </c>
      <c r="O6" s="172" t="s">
        <v>11</v>
      </c>
      <c r="P6" s="172" t="s">
        <v>0</v>
      </c>
      <c r="Q6" s="172" t="s">
        <v>14</v>
      </c>
      <c r="R6" s="172" t="s">
        <v>15</v>
      </c>
      <c r="S6" s="172" t="s">
        <v>16</v>
      </c>
      <c r="T6" s="173">
        <v>2</v>
      </c>
      <c r="U6" s="172" t="s">
        <v>16</v>
      </c>
      <c r="V6" s="172">
        <v>5</v>
      </c>
      <c r="W6" s="172">
        <v>2</v>
      </c>
      <c r="X6" s="152" t="s">
        <v>2</v>
      </c>
      <c r="Y6" s="172"/>
      <c r="Z6" s="172">
        <v>2</v>
      </c>
      <c r="AA6" s="140"/>
      <c r="AB6" s="140"/>
      <c r="AC6" s="140">
        <v>5</v>
      </c>
      <c r="AD6" s="8"/>
      <c r="AE6"/>
      <c r="AF6"/>
      <c r="AG6"/>
      <c r="AH6"/>
      <c r="AI6"/>
      <c r="AJ6"/>
      <c r="AK6"/>
    </row>
    <row r="7" spans="1:37" x14ac:dyDescent="0.35">
      <c r="B7" s="21"/>
      <c r="C7" s="21"/>
      <c r="D7" s="34"/>
      <c r="E7" s="34"/>
      <c r="F7" s="9"/>
      <c r="G7" s="268"/>
      <c r="H7" s="268"/>
      <c r="I7" s="36"/>
      <c r="J7" s="36"/>
      <c r="K7" s="36"/>
      <c r="L7" s="1" t="s">
        <v>12</v>
      </c>
      <c r="M7" s="171" t="s">
        <v>203</v>
      </c>
      <c r="N7" s="171" t="s">
        <v>111</v>
      </c>
      <c r="O7" s="172" t="s">
        <v>11</v>
      </c>
      <c r="P7" s="172" t="s">
        <v>196</v>
      </c>
      <c r="Q7" s="172" t="s">
        <v>14</v>
      </c>
      <c r="R7" s="172" t="s">
        <v>15</v>
      </c>
      <c r="S7" s="172" t="s">
        <v>15</v>
      </c>
      <c r="T7" s="172" t="s">
        <v>15</v>
      </c>
      <c r="U7" s="172" t="s">
        <v>15</v>
      </c>
      <c r="V7" s="172">
        <v>2</v>
      </c>
      <c r="W7" s="172">
        <v>2</v>
      </c>
      <c r="X7" s="152" t="s">
        <v>0</v>
      </c>
      <c r="Y7" s="172"/>
      <c r="Z7" s="172">
        <v>1</v>
      </c>
      <c r="AA7" s="140"/>
      <c r="AB7" s="140"/>
      <c r="AC7" s="140">
        <v>4</v>
      </c>
      <c r="AD7" s="8"/>
      <c r="AE7"/>
      <c r="AF7"/>
      <c r="AG7"/>
      <c r="AH7"/>
      <c r="AI7"/>
      <c r="AJ7"/>
      <c r="AK7"/>
    </row>
    <row r="8" spans="1:37" x14ac:dyDescent="0.35">
      <c r="B8" s="21"/>
      <c r="C8" s="268"/>
      <c r="D8" s="268"/>
      <c r="E8" s="268"/>
      <c r="F8" s="9"/>
      <c r="G8" s="34"/>
      <c r="H8" s="34"/>
      <c r="I8" s="36"/>
      <c r="J8" s="36"/>
      <c r="K8" s="36"/>
      <c r="L8" s="1" t="s">
        <v>210</v>
      </c>
      <c r="M8" s="171" t="s">
        <v>204</v>
      </c>
      <c r="N8" s="171" t="s">
        <v>205</v>
      </c>
      <c r="O8" s="172" t="s">
        <v>36</v>
      </c>
      <c r="P8" s="172" t="s">
        <v>2</v>
      </c>
      <c r="Q8" s="172" t="s">
        <v>15</v>
      </c>
      <c r="R8" s="172" t="s">
        <v>14</v>
      </c>
      <c r="S8" s="172" t="s">
        <v>16</v>
      </c>
      <c r="T8" s="172" t="s">
        <v>14</v>
      </c>
      <c r="U8" s="172" t="s">
        <v>14</v>
      </c>
      <c r="V8" s="172">
        <v>4</v>
      </c>
      <c r="W8" s="172">
        <v>3</v>
      </c>
      <c r="X8" s="152" t="s">
        <v>41</v>
      </c>
      <c r="Y8" s="172"/>
      <c r="Z8" s="172">
        <v>2</v>
      </c>
      <c r="AA8" s="140"/>
      <c r="AB8" s="140"/>
      <c r="AC8" s="140">
        <v>5</v>
      </c>
      <c r="AD8" s="8"/>
      <c r="AE8"/>
      <c r="AF8"/>
      <c r="AG8"/>
      <c r="AH8"/>
      <c r="AI8"/>
      <c r="AJ8"/>
      <c r="AK8"/>
    </row>
    <row r="9" spans="1:37" x14ac:dyDescent="0.35">
      <c r="B9" s="21"/>
      <c r="C9" s="268"/>
      <c r="D9" s="268"/>
      <c r="E9" s="268"/>
      <c r="F9" s="9"/>
      <c r="G9" s="34"/>
      <c r="H9" s="34"/>
      <c r="I9" s="36"/>
      <c r="J9" s="36"/>
      <c r="K9" s="36"/>
      <c r="L9" s="1" t="s">
        <v>211</v>
      </c>
      <c r="M9" s="171" t="s">
        <v>206</v>
      </c>
      <c r="N9" s="171" t="s">
        <v>207</v>
      </c>
      <c r="O9" s="172" t="s">
        <v>10</v>
      </c>
      <c r="P9" s="172" t="s">
        <v>42</v>
      </c>
      <c r="Q9" s="172" t="s">
        <v>15</v>
      </c>
      <c r="R9" s="172" t="s">
        <v>14</v>
      </c>
      <c r="S9" s="172" t="s">
        <v>15</v>
      </c>
      <c r="T9" s="172" t="s">
        <v>15</v>
      </c>
      <c r="U9" s="172" t="s">
        <v>16</v>
      </c>
      <c r="V9" s="172">
        <v>3</v>
      </c>
      <c r="W9" s="172">
        <v>1</v>
      </c>
      <c r="X9" s="152" t="s">
        <v>41</v>
      </c>
      <c r="Y9" s="172"/>
      <c r="Z9" s="172">
        <v>2</v>
      </c>
      <c r="AA9" s="140"/>
      <c r="AB9" s="140"/>
      <c r="AC9" s="140">
        <v>3</v>
      </c>
      <c r="AD9" s="8"/>
      <c r="AE9"/>
      <c r="AF9"/>
      <c r="AG9"/>
      <c r="AH9"/>
      <c r="AI9"/>
      <c r="AJ9"/>
      <c r="AK9"/>
    </row>
    <row r="10" spans="1:37" x14ac:dyDescent="0.35">
      <c r="B10" s="21"/>
      <c r="C10" s="268"/>
      <c r="D10" s="268"/>
      <c r="E10" s="268"/>
      <c r="F10" s="9"/>
      <c r="G10" s="34"/>
      <c r="H10" s="34"/>
      <c r="I10" s="36"/>
      <c r="J10" s="36"/>
      <c r="K10" s="36"/>
      <c r="L10" s="1" t="s">
        <v>212</v>
      </c>
      <c r="M10" s="171" t="s">
        <v>208</v>
      </c>
      <c r="N10" s="171" t="s">
        <v>45</v>
      </c>
      <c r="O10" s="172" t="s">
        <v>10</v>
      </c>
      <c r="P10" s="172" t="s">
        <v>1</v>
      </c>
      <c r="Q10" s="172" t="s">
        <v>15</v>
      </c>
      <c r="R10" s="172" t="s">
        <v>14</v>
      </c>
      <c r="S10" s="172" t="s">
        <v>15</v>
      </c>
      <c r="T10" s="172" t="s">
        <v>13</v>
      </c>
      <c r="U10" s="172" t="s">
        <v>15</v>
      </c>
      <c r="V10" s="172">
        <v>3</v>
      </c>
      <c r="W10" s="172">
        <v>3</v>
      </c>
      <c r="X10" s="152" t="s">
        <v>41</v>
      </c>
      <c r="Y10" s="172"/>
      <c r="Z10" s="172">
        <v>2</v>
      </c>
      <c r="AA10" s="140"/>
      <c r="AB10" s="140"/>
      <c r="AC10" s="140">
        <v>2</v>
      </c>
      <c r="AD10" s="8"/>
      <c r="AE10"/>
      <c r="AF10"/>
      <c r="AG10"/>
      <c r="AH10"/>
      <c r="AI10"/>
      <c r="AJ10"/>
      <c r="AK10"/>
    </row>
    <row r="11" spans="1:37" x14ac:dyDescent="0.35">
      <c r="B11" s="21"/>
      <c r="C11" s="268"/>
      <c r="D11" s="268"/>
      <c r="E11" s="268"/>
      <c r="F11" s="9"/>
      <c r="G11" s="34"/>
      <c r="H11" s="34"/>
      <c r="I11" s="36"/>
      <c r="J11" s="36"/>
      <c r="K11" s="36"/>
      <c r="L11" s="1" t="s">
        <v>213</v>
      </c>
      <c r="M11" s="171" t="s">
        <v>209</v>
      </c>
      <c r="N11" s="171" t="s">
        <v>180</v>
      </c>
      <c r="O11" s="172" t="s">
        <v>10</v>
      </c>
      <c r="P11" s="172" t="s">
        <v>41</v>
      </c>
      <c r="Q11" s="172" t="s">
        <v>16</v>
      </c>
      <c r="R11" s="172" t="s">
        <v>15</v>
      </c>
      <c r="S11" s="172" t="s">
        <v>13</v>
      </c>
      <c r="T11" s="172" t="s">
        <v>13</v>
      </c>
      <c r="U11" s="172" t="s">
        <v>13</v>
      </c>
      <c r="V11" s="172">
        <v>5</v>
      </c>
      <c r="W11" s="172">
        <v>4</v>
      </c>
      <c r="X11" s="152" t="s">
        <v>1</v>
      </c>
      <c r="Y11" s="172"/>
      <c r="Z11" s="172">
        <v>3</v>
      </c>
      <c r="AA11" s="140"/>
      <c r="AB11" s="140"/>
      <c r="AC11" s="140">
        <v>1</v>
      </c>
      <c r="AD11" s="8"/>
      <c r="AE11"/>
      <c r="AF11"/>
      <c r="AG11"/>
      <c r="AH11"/>
      <c r="AI11"/>
      <c r="AJ11"/>
      <c r="AK11"/>
    </row>
    <row r="12" spans="1:37" x14ac:dyDescent="0.35">
      <c r="B12" s="21"/>
      <c r="C12" s="21"/>
      <c r="D12" s="34"/>
      <c r="E12" s="34"/>
      <c r="F12" s="9"/>
      <c r="G12" s="268"/>
      <c r="H12" s="268"/>
      <c r="I12" s="36"/>
      <c r="J12" s="36"/>
      <c r="K12" s="36"/>
      <c r="L12" s="1" t="s">
        <v>214</v>
      </c>
      <c r="M12" s="171" t="s">
        <v>220</v>
      </c>
      <c r="N12" s="171" t="s">
        <v>40</v>
      </c>
      <c r="O12" s="172" t="s">
        <v>11</v>
      </c>
      <c r="P12" s="172" t="s">
        <v>0</v>
      </c>
      <c r="Q12" s="172" t="s">
        <v>14</v>
      </c>
      <c r="R12" s="172" t="s">
        <v>14</v>
      </c>
      <c r="S12" s="172" t="s">
        <v>15</v>
      </c>
      <c r="T12" s="172" t="s">
        <v>15</v>
      </c>
      <c r="U12" s="172" t="s">
        <v>15</v>
      </c>
      <c r="V12" s="172">
        <v>3</v>
      </c>
      <c r="W12" s="172">
        <v>2</v>
      </c>
      <c r="X12" s="152" t="s">
        <v>2</v>
      </c>
      <c r="Y12" s="172"/>
      <c r="Z12" s="172">
        <v>2</v>
      </c>
      <c r="AA12" s="140"/>
      <c r="AB12" s="140"/>
      <c r="AC12" s="140">
        <v>4</v>
      </c>
      <c r="AD12" s="8"/>
      <c r="AE12"/>
      <c r="AF12"/>
      <c r="AG12"/>
      <c r="AH12"/>
      <c r="AI12"/>
      <c r="AJ12"/>
      <c r="AK12"/>
    </row>
    <row r="13" spans="1:37" x14ac:dyDescent="0.35">
      <c r="B13" s="21"/>
      <c r="C13" s="268"/>
      <c r="D13" s="268"/>
      <c r="E13" s="268"/>
      <c r="F13" s="9"/>
      <c r="G13" s="34"/>
      <c r="H13" s="34"/>
      <c r="I13" s="36"/>
      <c r="J13" s="36"/>
      <c r="K13" s="36"/>
      <c r="L13" s="1" t="s">
        <v>215</v>
      </c>
      <c r="M13" s="171" t="s">
        <v>221</v>
      </c>
      <c r="N13" s="171" t="s">
        <v>104</v>
      </c>
      <c r="O13" s="172" t="s">
        <v>10</v>
      </c>
      <c r="P13" s="172" t="s">
        <v>39</v>
      </c>
      <c r="Q13" s="172" t="s">
        <v>15</v>
      </c>
      <c r="R13" s="172" t="s">
        <v>14</v>
      </c>
      <c r="S13" s="172" t="s">
        <v>14</v>
      </c>
      <c r="T13" s="172" t="s">
        <v>14</v>
      </c>
      <c r="U13" s="172" t="s">
        <v>13</v>
      </c>
      <c r="V13" s="172">
        <v>2</v>
      </c>
      <c r="W13" s="172">
        <v>2</v>
      </c>
      <c r="X13" s="152" t="s">
        <v>0</v>
      </c>
      <c r="Y13" s="172"/>
      <c r="Z13" s="172">
        <v>1</v>
      </c>
      <c r="AA13" s="140"/>
      <c r="AB13" s="140"/>
      <c r="AC13" s="140">
        <v>2</v>
      </c>
      <c r="AD13" s="8"/>
      <c r="AE13"/>
      <c r="AF13"/>
      <c r="AG13"/>
      <c r="AH13"/>
      <c r="AI13"/>
      <c r="AJ13"/>
      <c r="AK13"/>
    </row>
    <row r="14" spans="1:37" x14ac:dyDescent="0.35">
      <c r="B14" s="21"/>
      <c r="C14" s="268"/>
      <c r="D14" s="268"/>
      <c r="E14" s="268"/>
      <c r="F14" s="9"/>
      <c r="G14" s="34"/>
      <c r="H14" s="34"/>
      <c r="I14" s="36"/>
      <c r="J14" s="36"/>
      <c r="K14" s="36"/>
      <c r="L14" s="1" t="s">
        <v>216</v>
      </c>
      <c r="M14" s="171" t="s">
        <v>222</v>
      </c>
      <c r="N14" s="171" t="s">
        <v>223</v>
      </c>
      <c r="O14" s="172" t="s">
        <v>11</v>
      </c>
      <c r="P14" s="172" t="s">
        <v>57</v>
      </c>
      <c r="Q14" s="172" t="s">
        <v>15</v>
      </c>
      <c r="R14" s="172" t="s">
        <v>16</v>
      </c>
      <c r="S14" s="172" t="s">
        <v>14</v>
      </c>
      <c r="T14" s="172" t="s">
        <v>14</v>
      </c>
      <c r="U14" s="172" t="s">
        <v>16</v>
      </c>
      <c r="V14" s="172">
        <v>3</v>
      </c>
      <c r="W14" s="172">
        <v>2</v>
      </c>
      <c r="X14" s="152" t="s">
        <v>1</v>
      </c>
      <c r="Y14" s="172"/>
      <c r="Z14" s="172">
        <v>2</v>
      </c>
      <c r="AA14" s="140"/>
      <c r="AB14" s="140"/>
      <c r="AC14" s="140">
        <v>3</v>
      </c>
      <c r="AD14" s="8"/>
      <c r="AE14"/>
      <c r="AF14"/>
      <c r="AG14"/>
      <c r="AH14"/>
      <c r="AI14"/>
      <c r="AJ14"/>
      <c r="AK14"/>
    </row>
    <row r="15" spans="1:37" x14ac:dyDescent="0.35">
      <c r="B15" s="21"/>
      <c r="C15" s="268"/>
      <c r="D15" s="268"/>
      <c r="E15" s="268"/>
      <c r="F15" s="9"/>
      <c r="G15" s="34"/>
      <c r="H15" s="34"/>
      <c r="I15" s="36"/>
      <c r="J15" s="36"/>
      <c r="K15" s="36"/>
      <c r="L15" s="1" t="s">
        <v>217</v>
      </c>
      <c r="M15" s="171" t="s">
        <v>224</v>
      </c>
      <c r="N15" s="171" t="s">
        <v>104</v>
      </c>
      <c r="O15" s="172" t="s">
        <v>10</v>
      </c>
      <c r="P15" s="172" t="s">
        <v>44</v>
      </c>
      <c r="Q15" s="172" t="s">
        <v>15</v>
      </c>
      <c r="R15" s="172" t="s">
        <v>15</v>
      </c>
      <c r="S15" s="172" t="s">
        <v>15</v>
      </c>
      <c r="T15" s="172" t="s">
        <v>12</v>
      </c>
      <c r="U15" s="172" t="s">
        <v>14</v>
      </c>
      <c r="V15" s="172">
        <v>4</v>
      </c>
      <c r="W15" s="172">
        <v>4</v>
      </c>
      <c r="X15" s="152" t="s">
        <v>39</v>
      </c>
      <c r="Y15" s="172"/>
      <c r="Z15" s="172">
        <v>3</v>
      </c>
      <c r="AA15" s="140"/>
      <c r="AB15" s="140"/>
      <c r="AC15" s="140">
        <v>3</v>
      </c>
      <c r="AD15" s="8"/>
      <c r="AE15"/>
      <c r="AF15"/>
      <c r="AG15"/>
      <c r="AH15"/>
      <c r="AI15"/>
      <c r="AJ15"/>
      <c r="AK15"/>
    </row>
    <row r="16" spans="1:37" x14ac:dyDescent="0.35">
      <c r="B16" s="21"/>
      <c r="C16" s="268"/>
      <c r="D16" s="268"/>
      <c r="E16" s="268"/>
      <c r="F16" s="9"/>
      <c r="G16" s="34"/>
      <c r="H16" s="34"/>
      <c r="I16" s="36"/>
      <c r="J16" s="36"/>
      <c r="K16" s="36"/>
      <c r="L16" s="1" t="s">
        <v>218</v>
      </c>
      <c r="M16" s="171" t="s">
        <v>225</v>
      </c>
      <c r="N16" s="171" t="s">
        <v>117</v>
      </c>
      <c r="O16" s="172" t="s">
        <v>11</v>
      </c>
      <c r="P16" s="172" t="s">
        <v>42</v>
      </c>
      <c r="Q16" s="172" t="s">
        <v>14</v>
      </c>
      <c r="R16" s="172" t="s">
        <v>15</v>
      </c>
      <c r="S16" s="172" t="s">
        <v>16</v>
      </c>
      <c r="T16" s="172" t="s">
        <v>15</v>
      </c>
      <c r="U16" s="172" t="s">
        <v>16</v>
      </c>
      <c r="V16" s="172">
        <v>4</v>
      </c>
      <c r="W16" s="172">
        <v>2</v>
      </c>
      <c r="X16" s="152" t="s">
        <v>38</v>
      </c>
      <c r="Y16" s="172"/>
      <c r="Z16" s="172">
        <v>2</v>
      </c>
      <c r="AA16" s="140"/>
      <c r="AB16" s="140"/>
      <c r="AC16" s="140">
        <v>3</v>
      </c>
      <c r="AD16" s="8"/>
      <c r="AE16"/>
      <c r="AF16"/>
      <c r="AG16"/>
      <c r="AH16"/>
      <c r="AI16"/>
      <c r="AJ16"/>
      <c r="AK16"/>
    </row>
    <row r="17" spans="2:37" x14ac:dyDescent="0.35">
      <c r="B17" s="21"/>
      <c r="C17" s="21"/>
      <c r="D17" s="34"/>
      <c r="E17" s="34"/>
      <c r="F17" s="9"/>
      <c r="G17" s="268"/>
      <c r="H17" s="268"/>
      <c r="I17" s="36"/>
      <c r="J17" s="36"/>
      <c r="K17" s="36"/>
      <c r="L17" s="1" t="s">
        <v>219</v>
      </c>
      <c r="M17" s="171" t="s">
        <v>226</v>
      </c>
      <c r="N17" s="171" t="s">
        <v>43</v>
      </c>
      <c r="O17" s="172" t="s">
        <v>10</v>
      </c>
      <c r="P17" s="172" t="s">
        <v>42</v>
      </c>
      <c r="Q17" s="172" t="s">
        <v>15</v>
      </c>
      <c r="R17" s="172" t="s">
        <v>14</v>
      </c>
      <c r="S17" s="172" t="s">
        <v>15</v>
      </c>
      <c r="T17" s="172" t="s">
        <v>15</v>
      </c>
      <c r="U17" s="172" t="s">
        <v>15</v>
      </c>
      <c r="V17" s="172">
        <v>3</v>
      </c>
      <c r="W17" s="172">
        <v>2</v>
      </c>
      <c r="X17" s="152" t="s">
        <v>0</v>
      </c>
      <c r="Y17" s="172"/>
      <c r="Z17" s="172">
        <v>2</v>
      </c>
      <c r="AA17" s="140"/>
      <c r="AB17" s="140"/>
      <c r="AC17" s="140">
        <v>4</v>
      </c>
      <c r="AD17"/>
      <c r="AE17"/>
      <c r="AF17"/>
      <c r="AG17"/>
      <c r="AH17"/>
      <c r="AI17"/>
      <c r="AJ17"/>
      <c r="AK17"/>
    </row>
    <row r="18" spans="2:37" x14ac:dyDescent="0.35">
      <c r="B18" s="21"/>
      <c r="C18" s="268"/>
      <c r="D18" s="268"/>
      <c r="E18" s="268"/>
      <c r="F18" s="9"/>
      <c r="G18" s="34"/>
      <c r="H18" s="34"/>
      <c r="I18" s="36"/>
      <c r="J18" s="36"/>
      <c r="K18" s="36"/>
      <c r="M18" s="57"/>
      <c r="N18" s="57"/>
      <c r="O18" s="14"/>
      <c r="P18" s="14"/>
      <c r="Q18" s="14"/>
      <c r="R18" s="14"/>
      <c r="S18" s="14"/>
      <c r="T18" s="14"/>
      <c r="U18" s="14"/>
      <c r="V18" s="14"/>
      <c r="W18"/>
      <c r="X18"/>
      <c r="Y18"/>
      <c r="Z18"/>
      <c r="AA18"/>
      <c r="AB18"/>
      <c r="AC18"/>
      <c r="AD18"/>
      <c r="AE18"/>
      <c r="AF18"/>
      <c r="AG18"/>
      <c r="AH18"/>
      <c r="AI18"/>
      <c r="AJ18"/>
      <c r="AK18"/>
    </row>
    <row r="19" spans="2:37" x14ac:dyDescent="0.35">
      <c r="B19" s="21"/>
      <c r="C19" s="268"/>
      <c r="D19" s="268"/>
      <c r="E19" s="268"/>
      <c r="F19" s="9"/>
      <c r="G19" s="34"/>
      <c r="H19" s="34"/>
      <c r="I19" s="36"/>
      <c r="J19" s="36"/>
      <c r="K19" s="36"/>
      <c r="M19" s="57"/>
      <c r="N19" s="57"/>
      <c r="O19" s="121" t="s">
        <v>92</v>
      </c>
      <c r="P19" s="121" t="s">
        <v>49</v>
      </c>
      <c r="Q19" s="121" t="s">
        <v>50</v>
      </c>
      <c r="R19" s="121" t="s">
        <v>93</v>
      </c>
      <c r="S19" s="121">
        <v>-1</v>
      </c>
      <c r="T19" s="121" t="s">
        <v>4</v>
      </c>
      <c r="U19" s="121" t="s">
        <v>5</v>
      </c>
      <c r="V19" s="121" t="s">
        <v>6</v>
      </c>
      <c r="W19" s="121" t="s">
        <v>7</v>
      </c>
      <c r="X19" s="121" t="s">
        <v>8</v>
      </c>
      <c r="Y19" s="121" t="s">
        <v>9</v>
      </c>
      <c r="Z19" s="121" t="s">
        <v>37</v>
      </c>
      <c r="AA19" s="121" t="s">
        <v>93</v>
      </c>
      <c r="AB19" s="121" t="s">
        <v>362</v>
      </c>
      <c r="AC19" s="121" t="s">
        <v>341</v>
      </c>
      <c r="AD19" s="121" t="s">
        <v>90</v>
      </c>
      <c r="AE19" s="121" t="s">
        <v>27</v>
      </c>
      <c r="AF19" s="121" t="s">
        <v>391</v>
      </c>
      <c r="AG19"/>
      <c r="AH19"/>
      <c r="AI19"/>
      <c r="AJ19"/>
      <c r="AK19"/>
    </row>
    <row r="20" spans="2:37" x14ac:dyDescent="0.35">
      <c r="B20" s="21"/>
      <c r="C20" s="268"/>
      <c r="D20" s="268"/>
      <c r="E20" s="268"/>
      <c r="F20" s="9"/>
      <c r="G20" s="34"/>
      <c r="H20" s="34"/>
      <c r="I20" s="36"/>
      <c r="M20" s="57"/>
      <c r="N20" s="57"/>
      <c r="O20" s="14"/>
      <c r="P20" s="14"/>
      <c r="Q20" s="14"/>
      <c r="R20" s="14"/>
      <c r="S20" s="14"/>
      <c r="T20" s="14"/>
      <c r="U20" s="14"/>
      <c r="V20" s="14"/>
      <c r="W20" s="14"/>
      <c r="X20" s="14"/>
      <c r="Y20" s="14"/>
      <c r="Z20" s="14"/>
      <c r="AA20"/>
      <c r="AB20"/>
      <c r="AC20"/>
      <c r="AD20"/>
      <c r="AE20"/>
      <c r="AF20"/>
      <c r="AG20"/>
      <c r="AH20"/>
      <c r="AI20"/>
      <c r="AJ20"/>
      <c r="AK20"/>
    </row>
    <row r="21" spans="2:37" x14ac:dyDescent="0.35">
      <c r="B21" s="21"/>
      <c r="C21" s="268"/>
      <c r="D21" s="268"/>
      <c r="E21" s="268"/>
      <c r="F21" s="9"/>
      <c r="G21" s="34"/>
      <c r="H21" s="34"/>
      <c r="I21" s="36"/>
      <c r="L21" s="1">
        <v>1</v>
      </c>
      <c r="M21" s="174" t="s">
        <v>227</v>
      </c>
      <c r="N21" s="174" t="s">
        <v>228</v>
      </c>
      <c r="O21" s="174" t="s">
        <v>10</v>
      </c>
      <c r="P21" s="174">
        <v>-3</v>
      </c>
      <c r="Q21" s="174">
        <v>-2</v>
      </c>
      <c r="R21" s="174" t="s">
        <v>12</v>
      </c>
      <c r="S21" s="174"/>
      <c r="T21" s="174"/>
      <c r="U21" s="174"/>
      <c r="V21" s="174"/>
      <c r="W21" s="174"/>
      <c r="X21" s="174">
        <v>0</v>
      </c>
      <c r="Y21" s="174">
        <v>0</v>
      </c>
      <c r="Z21" s="174">
        <v>2</v>
      </c>
      <c r="AA21" s="140"/>
      <c r="AB21" s="140"/>
      <c r="AC21" s="172">
        <v>4</v>
      </c>
      <c r="AD21" s="172">
        <v>3</v>
      </c>
      <c r="AE21" s="172">
        <v>2</v>
      </c>
      <c r="AF21" s="173">
        <v>4</v>
      </c>
      <c r="AG21"/>
      <c r="AH21"/>
      <c r="AI21"/>
      <c r="AJ21"/>
      <c r="AK21"/>
    </row>
    <row r="22" spans="2:37" x14ac:dyDescent="0.35">
      <c r="B22" s="21"/>
      <c r="C22" s="21"/>
      <c r="D22" s="34"/>
      <c r="E22" s="34"/>
      <c r="F22" s="9"/>
      <c r="G22" s="268"/>
      <c r="H22" s="268"/>
      <c r="I22" s="36"/>
      <c r="L22" s="1">
        <v>2</v>
      </c>
      <c r="M22" s="174" t="s">
        <v>229</v>
      </c>
      <c r="N22" s="174" t="s">
        <v>230</v>
      </c>
      <c r="O22" s="174" t="s">
        <v>11</v>
      </c>
      <c r="P22" s="174">
        <v>-3</v>
      </c>
      <c r="Q22" s="174">
        <v>-4</v>
      </c>
      <c r="R22" s="174" t="s">
        <v>13</v>
      </c>
      <c r="S22" s="174"/>
      <c r="T22" s="174"/>
      <c r="U22" s="174"/>
      <c r="V22" s="174"/>
      <c r="W22" s="174"/>
      <c r="X22" s="175">
        <v>0</v>
      </c>
      <c r="Y22" s="174"/>
      <c r="Z22" s="174">
        <v>2</v>
      </c>
      <c r="AA22" s="140"/>
      <c r="AB22" s="140"/>
      <c r="AC22" s="172">
        <v>2</v>
      </c>
      <c r="AD22" s="172">
        <v>2</v>
      </c>
      <c r="AE22" s="172">
        <v>3</v>
      </c>
      <c r="AF22" s="173">
        <v>1</v>
      </c>
      <c r="AG22"/>
      <c r="AH22"/>
      <c r="AI22"/>
      <c r="AJ22"/>
      <c r="AK22"/>
    </row>
    <row r="23" spans="2:37" x14ac:dyDescent="0.35">
      <c r="B23" s="21"/>
      <c r="C23" s="268"/>
      <c r="D23" s="268"/>
      <c r="E23" s="268"/>
      <c r="F23" s="9"/>
      <c r="G23" s="34"/>
      <c r="H23" s="34"/>
      <c r="I23" s="36"/>
      <c r="L23" s="1">
        <v>3</v>
      </c>
      <c r="M23" s="174" t="s">
        <v>231</v>
      </c>
      <c r="N23" s="174" t="s">
        <v>232</v>
      </c>
      <c r="O23" s="174" t="s">
        <v>11</v>
      </c>
      <c r="P23" s="174">
        <v>-2</v>
      </c>
      <c r="Q23" s="174">
        <v>-3</v>
      </c>
      <c r="R23" s="174" t="s">
        <v>13</v>
      </c>
      <c r="S23" s="174"/>
      <c r="T23" s="174"/>
      <c r="U23" s="174"/>
      <c r="V23" s="174"/>
      <c r="W23" s="174"/>
      <c r="X23" s="174">
        <v>0</v>
      </c>
      <c r="Y23" s="174">
        <v>0</v>
      </c>
      <c r="Z23" s="174">
        <v>3</v>
      </c>
      <c r="AA23" s="140"/>
      <c r="AB23" s="140"/>
      <c r="AC23" s="172">
        <v>2</v>
      </c>
      <c r="AD23" s="172">
        <v>2</v>
      </c>
      <c r="AE23" s="172">
        <v>2</v>
      </c>
      <c r="AF23" s="173">
        <v>2</v>
      </c>
      <c r="AG23"/>
      <c r="AH23"/>
      <c r="AI23"/>
      <c r="AJ23"/>
      <c r="AK23"/>
    </row>
    <row r="24" spans="2:37" x14ac:dyDescent="0.35">
      <c r="B24" s="21"/>
      <c r="C24" s="268"/>
      <c r="D24" s="268"/>
      <c r="E24" s="268"/>
      <c r="F24" s="9"/>
      <c r="G24" s="34"/>
      <c r="H24" s="34"/>
      <c r="I24" s="36"/>
      <c r="L24" s="1">
        <v>4</v>
      </c>
      <c r="M24" s="174" t="s">
        <v>233</v>
      </c>
      <c r="N24" s="174" t="s">
        <v>128</v>
      </c>
      <c r="O24" s="174" t="s">
        <v>11</v>
      </c>
      <c r="P24" s="174">
        <v>-1</v>
      </c>
      <c r="Q24" s="174">
        <v>-3</v>
      </c>
      <c r="R24" s="174">
        <v>4</v>
      </c>
      <c r="S24" s="174"/>
      <c r="T24" s="174"/>
      <c r="U24" s="174"/>
      <c r="V24" s="174"/>
      <c r="W24" s="174">
        <v>0</v>
      </c>
      <c r="X24" s="174">
        <v>0</v>
      </c>
      <c r="Y24" s="174">
        <v>0</v>
      </c>
      <c r="Z24" s="174">
        <v>2</v>
      </c>
      <c r="AA24" s="140"/>
      <c r="AB24" s="140"/>
      <c r="AC24" s="172">
        <v>2</v>
      </c>
      <c r="AD24" s="172">
        <v>3</v>
      </c>
      <c r="AE24" s="172">
        <v>4</v>
      </c>
      <c r="AF24" s="173">
        <v>1</v>
      </c>
      <c r="AG24"/>
      <c r="AH24"/>
      <c r="AI24"/>
      <c r="AJ24"/>
      <c r="AK24"/>
    </row>
    <row r="25" spans="2:37" x14ac:dyDescent="0.35">
      <c r="B25" s="21"/>
      <c r="C25" s="268"/>
      <c r="D25" s="268"/>
      <c r="E25" s="268"/>
      <c r="F25" s="9"/>
      <c r="G25" s="34"/>
      <c r="H25" s="34"/>
      <c r="I25" s="36"/>
      <c r="L25" s="1">
        <v>5</v>
      </c>
      <c r="M25" s="174" t="s">
        <v>234</v>
      </c>
      <c r="N25" s="174" t="s">
        <v>235</v>
      </c>
      <c r="O25" s="174" t="s">
        <v>11</v>
      </c>
      <c r="P25" s="174">
        <v>-2</v>
      </c>
      <c r="Q25" s="174">
        <v>-3</v>
      </c>
      <c r="R25" s="174" t="s">
        <v>13</v>
      </c>
      <c r="S25" s="174"/>
      <c r="T25" s="174"/>
      <c r="U25" s="174">
        <v>0</v>
      </c>
      <c r="V25" s="174">
        <v>0</v>
      </c>
      <c r="W25" s="174">
        <v>0</v>
      </c>
      <c r="X25" s="174">
        <v>0</v>
      </c>
      <c r="Y25" s="174">
        <v>0</v>
      </c>
      <c r="Z25" s="174">
        <v>1</v>
      </c>
      <c r="AA25" s="140"/>
      <c r="AB25" s="140"/>
      <c r="AC25" s="172">
        <v>4</v>
      </c>
      <c r="AD25" s="172">
        <v>2</v>
      </c>
      <c r="AE25" s="172">
        <v>3</v>
      </c>
      <c r="AF25" s="173">
        <v>1</v>
      </c>
      <c r="AG25"/>
      <c r="AH25"/>
      <c r="AI25"/>
      <c r="AJ25"/>
      <c r="AK25"/>
    </row>
    <row r="26" spans="2:37" x14ac:dyDescent="0.35">
      <c r="B26" s="21"/>
      <c r="C26" s="268"/>
      <c r="D26" s="268"/>
      <c r="E26" s="268"/>
      <c r="F26" s="9"/>
      <c r="G26" s="34"/>
      <c r="H26" s="34"/>
      <c r="I26" s="36"/>
      <c r="L26" s="1">
        <v>6</v>
      </c>
      <c r="M26" s="174" t="s">
        <v>236</v>
      </c>
      <c r="N26" s="174" t="s">
        <v>237</v>
      </c>
      <c r="O26" s="174" t="s">
        <v>11</v>
      </c>
      <c r="P26" s="174">
        <v>-3</v>
      </c>
      <c r="Q26" s="174">
        <v>-5</v>
      </c>
      <c r="R26" s="174" t="s">
        <v>16</v>
      </c>
      <c r="S26" s="174"/>
      <c r="T26" s="174"/>
      <c r="U26" s="174"/>
      <c r="V26" s="174"/>
      <c r="W26" s="174">
        <v>0</v>
      </c>
      <c r="X26" s="174">
        <v>0</v>
      </c>
      <c r="Y26" s="174">
        <v>0</v>
      </c>
      <c r="Z26" s="174">
        <v>5</v>
      </c>
      <c r="AA26" s="140"/>
      <c r="AB26" s="140"/>
      <c r="AC26" s="172">
        <v>5</v>
      </c>
      <c r="AD26" s="172">
        <v>3</v>
      </c>
      <c r="AE26" s="172">
        <v>1</v>
      </c>
      <c r="AF26" s="173">
        <v>2</v>
      </c>
      <c r="AG26"/>
      <c r="AH26"/>
      <c r="AI26"/>
      <c r="AJ26"/>
      <c r="AK26"/>
    </row>
    <row r="27" spans="2:37" x14ac:dyDescent="0.35">
      <c r="B27" s="21"/>
      <c r="C27" s="145"/>
      <c r="D27" s="145"/>
      <c r="E27" s="145"/>
      <c r="F27" s="144"/>
      <c r="G27" s="145"/>
      <c r="H27" s="145"/>
      <c r="L27" s="1">
        <v>7</v>
      </c>
      <c r="M27" s="174" t="s">
        <v>238</v>
      </c>
      <c r="N27" s="174" t="s">
        <v>239</v>
      </c>
      <c r="O27" s="174" t="s">
        <v>10</v>
      </c>
      <c r="P27" s="174">
        <v>-5</v>
      </c>
      <c r="Q27" s="174">
        <v>-3</v>
      </c>
      <c r="R27" s="174" t="s">
        <v>15</v>
      </c>
      <c r="S27" s="174"/>
      <c r="T27" s="174"/>
      <c r="U27" s="174"/>
      <c r="V27" s="174"/>
      <c r="W27" s="174">
        <v>0</v>
      </c>
      <c r="X27" s="174">
        <v>0</v>
      </c>
      <c r="Y27" s="174">
        <v>0</v>
      </c>
      <c r="Z27" s="174">
        <v>2</v>
      </c>
      <c r="AA27" s="140"/>
      <c r="AB27" s="140"/>
      <c r="AC27" s="172">
        <v>3</v>
      </c>
      <c r="AD27" s="172">
        <v>2</v>
      </c>
      <c r="AE27" s="172">
        <v>2</v>
      </c>
      <c r="AF27" s="173">
        <v>4</v>
      </c>
      <c r="AG27"/>
      <c r="AH27"/>
      <c r="AI27"/>
      <c r="AJ27"/>
      <c r="AK27"/>
    </row>
    <row r="28" spans="2:37" x14ac:dyDescent="0.35">
      <c r="B28" s="21"/>
      <c r="C28" s="145"/>
      <c r="D28" s="21"/>
      <c r="E28" s="21"/>
      <c r="F28" s="9"/>
      <c r="G28" s="145"/>
      <c r="H28" s="145"/>
      <c r="L28" s="1">
        <v>8</v>
      </c>
      <c r="M28" s="174" t="s">
        <v>240</v>
      </c>
      <c r="N28" s="174" t="s">
        <v>180</v>
      </c>
      <c r="O28" s="174" t="s">
        <v>11</v>
      </c>
      <c r="P28" s="174">
        <v>-2</v>
      </c>
      <c r="Q28" s="174">
        <v>-3</v>
      </c>
      <c r="R28" s="174" t="s">
        <v>14</v>
      </c>
      <c r="S28" s="174"/>
      <c r="T28" s="174"/>
      <c r="U28" s="174"/>
      <c r="V28" s="174"/>
      <c r="W28" s="174">
        <v>0</v>
      </c>
      <c r="X28" s="174">
        <v>0</v>
      </c>
      <c r="Y28" s="174">
        <v>0</v>
      </c>
      <c r="Z28" s="174">
        <v>3</v>
      </c>
      <c r="AA28" s="140"/>
      <c r="AB28" s="140"/>
      <c r="AC28" s="172">
        <v>4</v>
      </c>
      <c r="AD28" s="172">
        <v>3</v>
      </c>
      <c r="AE28" s="172">
        <v>1</v>
      </c>
      <c r="AF28" s="173">
        <v>2</v>
      </c>
      <c r="AG28"/>
      <c r="AH28"/>
      <c r="AI28"/>
      <c r="AJ28"/>
      <c r="AK28"/>
    </row>
    <row r="29" spans="2:37" x14ac:dyDescent="0.35">
      <c r="L29" s="1">
        <v>9</v>
      </c>
      <c r="M29" s="174" t="s">
        <v>241</v>
      </c>
      <c r="N29" s="174" t="s">
        <v>242</v>
      </c>
      <c r="O29" s="174" t="s">
        <v>10</v>
      </c>
      <c r="P29" s="174">
        <v>-2</v>
      </c>
      <c r="Q29" s="174">
        <v>-4</v>
      </c>
      <c r="R29" s="174" t="s">
        <v>15</v>
      </c>
      <c r="S29" s="174"/>
      <c r="T29" s="174"/>
      <c r="U29" s="174"/>
      <c r="V29" s="174"/>
      <c r="W29" s="174">
        <v>0</v>
      </c>
      <c r="X29" s="174">
        <v>0</v>
      </c>
      <c r="Y29" s="174">
        <v>0</v>
      </c>
      <c r="Z29" s="174">
        <v>2</v>
      </c>
      <c r="AA29" s="140"/>
      <c r="AB29" s="140"/>
      <c r="AC29" s="172">
        <v>2</v>
      </c>
      <c r="AD29" s="172">
        <v>3</v>
      </c>
      <c r="AE29" s="172">
        <v>2</v>
      </c>
      <c r="AF29" s="173">
        <v>3</v>
      </c>
      <c r="AG29"/>
      <c r="AH29"/>
      <c r="AI29"/>
      <c r="AJ29"/>
      <c r="AK29"/>
    </row>
    <row r="30" spans="2:37" x14ac:dyDescent="0.35">
      <c r="L30" s="1">
        <v>10</v>
      </c>
      <c r="M30" s="174" t="s">
        <v>243</v>
      </c>
      <c r="N30" s="174" t="s">
        <v>95</v>
      </c>
      <c r="O30" s="174" t="s">
        <v>11</v>
      </c>
      <c r="P30" s="174">
        <v>-3</v>
      </c>
      <c r="Q30" s="174">
        <v>-4</v>
      </c>
      <c r="R30" s="174" t="s">
        <v>16</v>
      </c>
      <c r="S30" s="174"/>
      <c r="T30" s="174"/>
      <c r="U30" s="174"/>
      <c r="V30" s="174"/>
      <c r="W30" s="174">
        <v>0</v>
      </c>
      <c r="X30" s="174">
        <v>0</v>
      </c>
      <c r="Y30" s="174">
        <v>0</v>
      </c>
      <c r="Z30" s="174">
        <v>4</v>
      </c>
      <c r="AA30" s="172"/>
      <c r="AB30" s="172"/>
      <c r="AC30" s="176" t="s">
        <v>13</v>
      </c>
      <c r="AD30" s="176" t="s">
        <v>13</v>
      </c>
      <c r="AE30" s="176" t="s">
        <v>16</v>
      </c>
      <c r="AF30" s="176" t="s">
        <v>15</v>
      </c>
      <c r="AK30"/>
    </row>
  </sheetData>
  <mergeCells count="21">
    <mergeCell ref="G12:H12"/>
    <mergeCell ref="C3:C6"/>
    <mergeCell ref="D3:D6"/>
    <mergeCell ref="E3:E6"/>
    <mergeCell ref="G7:H7"/>
    <mergeCell ref="C1:E1"/>
    <mergeCell ref="C23:C26"/>
    <mergeCell ref="D23:D26"/>
    <mergeCell ref="E23:E26"/>
    <mergeCell ref="G17:H17"/>
    <mergeCell ref="C18:C21"/>
    <mergeCell ref="D18:D21"/>
    <mergeCell ref="E18:E21"/>
    <mergeCell ref="G22:H22"/>
    <mergeCell ref="C13:C16"/>
    <mergeCell ref="D13:D16"/>
    <mergeCell ref="E13:E16"/>
    <mergeCell ref="G2:H2"/>
    <mergeCell ref="C8:C11"/>
    <mergeCell ref="D8:D11"/>
    <mergeCell ref="E8:E11"/>
  </mergeCells>
  <conditionalFormatting sqref="S21:Y30">
    <cfRule type="cellIs" dxfId="14" priority="2" operator="equal">
      <formula>0</formula>
    </cfRule>
  </conditionalFormatting>
  <conditionalFormatting sqref="Z21:Z30">
    <cfRule type="cellIs" dxfId="13" priority="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ABED7-7776-4C69-B941-E068D72599FE}">
  <sheetPr codeName="Sheet4"/>
  <dimension ref="B1:AP34"/>
  <sheetViews>
    <sheetView workbookViewId="0">
      <selection activeCell="AA41" sqref="AA41"/>
    </sheetView>
  </sheetViews>
  <sheetFormatPr defaultRowHeight="14.5" x14ac:dyDescent="0.35"/>
  <cols>
    <col min="1" max="11" width="3.6328125" customWidth="1"/>
    <col min="15" max="26" width="2.6328125" customWidth="1"/>
    <col min="27" max="27" width="2.6328125" style="35" customWidth="1"/>
    <col min="28" max="28" width="3.6328125" style="35" customWidth="1"/>
    <col min="29" max="32" width="3.6328125" customWidth="1"/>
    <col min="33" max="41" width="2.6328125" customWidth="1"/>
  </cols>
  <sheetData>
    <row r="1" spans="2:42" x14ac:dyDescent="0.35">
      <c r="B1" s="21"/>
      <c r="C1" s="146"/>
      <c r="D1" s="21"/>
      <c r="E1" s="21"/>
      <c r="F1" s="21"/>
      <c r="G1" s="21"/>
      <c r="H1" s="21"/>
      <c r="I1" s="21"/>
      <c r="K1" s="4"/>
      <c r="M1" s="4" t="s">
        <v>28</v>
      </c>
      <c r="N1" s="4" t="s">
        <v>29</v>
      </c>
      <c r="O1" s="4" t="s">
        <v>36</v>
      </c>
      <c r="P1" s="4" t="s">
        <v>154</v>
      </c>
      <c r="Q1" s="4" t="s">
        <v>34</v>
      </c>
      <c r="R1" s="4" t="s">
        <v>35</v>
      </c>
      <c r="S1" t="s">
        <v>91</v>
      </c>
      <c r="T1" t="s">
        <v>32</v>
      </c>
      <c r="U1" t="s">
        <v>33</v>
      </c>
      <c r="V1" t="s">
        <v>244</v>
      </c>
      <c r="W1" t="s">
        <v>90</v>
      </c>
      <c r="X1" t="s">
        <v>340</v>
      </c>
      <c r="Z1" t="s">
        <v>342</v>
      </c>
      <c r="AA1" s="35" t="s">
        <v>93</v>
      </c>
      <c r="AB1" s="35" t="s">
        <v>362</v>
      </c>
      <c r="AC1" t="s">
        <v>37</v>
      </c>
      <c r="AO1">
        <v>24</v>
      </c>
      <c r="AP1" t="s">
        <v>71</v>
      </c>
    </row>
    <row r="2" spans="2:42" x14ac:dyDescent="0.35">
      <c r="B2" s="21"/>
      <c r="C2" s="21"/>
      <c r="D2" s="34"/>
      <c r="E2" s="34"/>
      <c r="F2" s="34"/>
      <c r="G2" s="268"/>
      <c r="H2" s="268"/>
      <c r="I2" s="21"/>
      <c r="K2" s="4"/>
      <c r="M2" s="4"/>
      <c r="N2" s="4"/>
      <c r="O2" s="4"/>
      <c r="P2" s="4"/>
      <c r="Q2" s="4"/>
      <c r="R2" s="4"/>
      <c r="AO2">
        <v>28</v>
      </c>
      <c r="AP2" t="s">
        <v>250</v>
      </c>
    </row>
    <row r="3" spans="2:42" x14ac:dyDescent="0.35">
      <c r="B3" s="21"/>
      <c r="C3" s="268"/>
      <c r="D3" s="268"/>
      <c r="E3" s="268"/>
      <c r="F3" s="34"/>
      <c r="G3" s="34"/>
      <c r="H3" s="34"/>
      <c r="I3" s="21"/>
      <c r="L3" s="4">
        <v>1</v>
      </c>
      <c r="M3" s="177" t="s">
        <v>245</v>
      </c>
      <c r="N3" s="177" t="s">
        <v>246</v>
      </c>
      <c r="O3" s="177" t="s">
        <v>10</v>
      </c>
      <c r="P3" s="177" t="s">
        <v>44</v>
      </c>
      <c r="Q3" s="177">
        <v>4</v>
      </c>
      <c r="R3" s="177">
        <v>5</v>
      </c>
      <c r="S3" s="177">
        <v>5</v>
      </c>
      <c r="T3" s="177">
        <v>5</v>
      </c>
      <c r="U3" s="177">
        <v>5</v>
      </c>
      <c r="V3" s="177">
        <v>5</v>
      </c>
      <c r="W3" s="177">
        <v>2</v>
      </c>
      <c r="X3" s="177" t="s">
        <v>39</v>
      </c>
      <c r="Y3" s="177"/>
      <c r="Z3" s="152">
        <v>4</v>
      </c>
      <c r="AA3" s="177"/>
      <c r="AB3" s="177"/>
      <c r="AC3" s="177">
        <v>1</v>
      </c>
      <c r="AO3">
        <v>29</v>
      </c>
      <c r="AP3" t="s">
        <v>71</v>
      </c>
    </row>
    <row r="4" spans="2:42" x14ac:dyDescent="0.35">
      <c r="B4" s="21"/>
      <c r="C4" s="268"/>
      <c r="D4" s="268"/>
      <c r="E4" s="268"/>
      <c r="F4" s="34"/>
      <c r="G4" s="34"/>
      <c r="H4" s="34"/>
      <c r="I4" s="21"/>
      <c r="L4" s="14">
        <v>2</v>
      </c>
      <c r="M4" s="177" t="s">
        <v>247</v>
      </c>
      <c r="N4" s="177" t="s">
        <v>207</v>
      </c>
      <c r="O4" s="177" t="s">
        <v>10</v>
      </c>
      <c r="P4" s="177" t="s">
        <v>38</v>
      </c>
      <c r="Q4" s="177">
        <v>3</v>
      </c>
      <c r="R4" s="177">
        <v>3</v>
      </c>
      <c r="S4" s="177">
        <v>3</v>
      </c>
      <c r="T4" s="177">
        <v>4</v>
      </c>
      <c r="U4" s="177">
        <v>3</v>
      </c>
      <c r="V4" s="177">
        <v>2</v>
      </c>
      <c r="W4" s="177">
        <v>4</v>
      </c>
      <c r="X4" s="177" t="s">
        <v>39</v>
      </c>
      <c r="Y4" s="177" t="s">
        <v>44</v>
      </c>
      <c r="Z4" s="152">
        <v>1</v>
      </c>
      <c r="AA4" s="177"/>
      <c r="AB4" s="177"/>
      <c r="AC4" s="177">
        <v>4</v>
      </c>
      <c r="AO4">
        <v>30</v>
      </c>
      <c r="AP4" t="s">
        <v>271</v>
      </c>
    </row>
    <row r="5" spans="2:42" x14ac:dyDescent="0.35">
      <c r="B5" s="21"/>
      <c r="C5" s="268"/>
      <c r="D5" s="268"/>
      <c r="E5" s="268"/>
      <c r="F5" s="34"/>
      <c r="G5" s="34"/>
      <c r="H5" s="34"/>
      <c r="I5" s="21"/>
      <c r="L5" s="14">
        <v>3</v>
      </c>
      <c r="M5" s="177" t="s">
        <v>248</v>
      </c>
      <c r="N5" s="177" t="s">
        <v>144</v>
      </c>
      <c r="O5" s="177" t="s">
        <v>11</v>
      </c>
      <c r="P5" s="177" t="s">
        <v>41</v>
      </c>
      <c r="Q5" s="177">
        <v>5</v>
      </c>
      <c r="R5" s="177">
        <v>4</v>
      </c>
      <c r="S5" s="177">
        <v>2</v>
      </c>
      <c r="T5" s="177">
        <v>3</v>
      </c>
      <c r="U5" s="177">
        <v>2</v>
      </c>
      <c r="V5" s="177">
        <v>4</v>
      </c>
      <c r="W5" s="177">
        <v>5</v>
      </c>
      <c r="X5" s="177" t="s">
        <v>2</v>
      </c>
      <c r="Y5" s="177"/>
      <c r="Z5" s="152">
        <v>3</v>
      </c>
      <c r="AA5" s="177"/>
      <c r="AB5" s="177"/>
      <c r="AC5" s="177">
        <v>1</v>
      </c>
      <c r="AO5">
        <v>33</v>
      </c>
      <c r="AP5" t="s">
        <v>71</v>
      </c>
    </row>
    <row r="6" spans="2:42" x14ac:dyDescent="0.35">
      <c r="B6" s="21"/>
      <c r="C6" s="268"/>
      <c r="D6" s="268"/>
      <c r="E6" s="268"/>
      <c r="F6" s="34"/>
      <c r="G6" s="34"/>
      <c r="H6" s="34"/>
      <c r="I6" s="21"/>
      <c r="L6" s="14">
        <v>4</v>
      </c>
      <c r="M6" s="177" t="s">
        <v>249</v>
      </c>
      <c r="N6" s="177" t="s">
        <v>48</v>
      </c>
      <c r="O6" s="177" t="s">
        <v>11</v>
      </c>
      <c r="P6" s="177" t="s">
        <v>0</v>
      </c>
      <c r="Q6" s="177">
        <v>5</v>
      </c>
      <c r="R6" s="177">
        <v>3</v>
      </c>
      <c r="S6" s="177">
        <v>1</v>
      </c>
      <c r="T6" s="177">
        <v>2</v>
      </c>
      <c r="U6" s="177">
        <v>1</v>
      </c>
      <c r="V6" s="177">
        <v>2</v>
      </c>
      <c r="W6" s="177">
        <v>1</v>
      </c>
      <c r="X6" s="177" t="s">
        <v>2</v>
      </c>
      <c r="Y6" s="177"/>
      <c r="Z6" s="152">
        <v>1</v>
      </c>
      <c r="AA6" s="177"/>
      <c r="AB6" s="177"/>
      <c r="AC6" s="177">
        <v>4</v>
      </c>
      <c r="AO6">
        <v>33</v>
      </c>
      <c r="AP6" t="s">
        <v>54</v>
      </c>
    </row>
    <row r="7" spans="2:42" x14ac:dyDescent="0.35">
      <c r="B7" s="21"/>
      <c r="C7" s="21"/>
      <c r="D7" s="34"/>
      <c r="E7" s="34"/>
      <c r="F7" s="34"/>
      <c r="G7" s="268"/>
      <c r="H7" s="268"/>
      <c r="I7" s="21"/>
      <c r="L7" s="14">
        <v>5</v>
      </c>
      <c r="M7" s="177" t="s">
        <v>250</v>
      </c>
      <c r="N7" s="177" t="s">
        <v>251</v>
      </c>
      <c r="O7" s="177" t="s">
        <v>11</v>
      </c>
      <c r="P7" s="177" t="s">
        <v>39</v>
      </c>
      <c r="Q7" s="177">
        <v>4</v>
      </c>
      <c r="R7" s="177">
        <v>3</v>
      </c>
      <c r="S7" s="177">
        <v>3</v>
      </c>
      <c r="T7" s="177">
        <v>3</v>
      </c>
      <c r="U7" s="177">
        <v>2</v>
      </c>
      <c r="V7" s="177">
        <v>4</v>
      </c>
      <c r="W7" s="177">
        <v>4</v>
      </c>
      <c r="X7" s="177" t="s">
        <v>38</v>
      </c>
      <c r="Y7" s="177"/>
      <c r="Z7" s="152">
        <v>2</v>
      </c>
      <c r="AA7" s="177"/>
      <c r="AB7" s="177"/>
      <c r="AC7" s="177">
        <v>4</v>
      </c>
      <c r="AO7">
        <v>46</v>
      </c>
      <c r="AP7" t="s">
        <v>248</v>
      </c>
    </row>
    <row r="8" spans="2:42" x14ac:dyDescent="0.35">
      <c r="B8" s="21"/>
      <c r="C8" s="268"/>
      <c r="D8" s="268"/>
      <c r="E8" s="268"/>
      <c r="F8" s="34"/>
      <c r="G8" s="34"/>
      <c r="H8" s="34"/>
      <c r="I8" s="21"/>
      <c r="L8" s="14">
        <v>6</v>
      </c>
      <c r="M8" s="177" t="s">
        <v>71</v>
      </c>
      <c r="N8" s="177" t="s">
        <v>199</v>
      </c>
      <c r="O8" s="177" t="s">
        <v>36</v>
      </c>
      <c r="P8" s="177" t="s">
        <v>42</v>
      </c>
      <c r="Q8" s="177">
        <v>3</v>
      </c>
      <c r="R8" s="177">
        <v>4</v>
      </c>
      <c r="S8" s="177">
        <v>2</v>
      </c>
      <c r="T8" s="177">
        <v>3</v>
      </c>
      <c r="U8" s="177">
        <v>4</v>
      </c>
      <c r="V8" s="177">
        <v>4</v>
      </c>
      <c r="W8" s="177">
        <v>4</v>
      </c>
      <c r="X8" s="177" t="s">
        <v>0</v>
      </c>
      <c r="Y8" s="177"/>
      <c r="Z8" s="152">
        <v>3</v>
      </c>
      <c r="AA8" s="177"/>
      <c r="AB8" s="177"/>
      <c r="AC8" s="177">
        <v>3</v>
      </c>
      <c r="AO8">
        <v>46</v>
      </c>
      <c r="AP8" t="s">
        <v>265</v>
      </c>
    </row>
    <row r="9" spans="2:42" x14ac:dyDescent="0.35">
      <c r="B9" s="21"/>
      <c r="C9" s="268"/>
      <c r="D9" s="268"/>
      <c r="E9" s="268"/>
      <c r="F9" s="34"/>
      <c r="G9" s="34"/>
      <c r="H9" s="34"/>
      <c r="I9" s="21"/>
      <c r="L9" s="14">
        <v>7</v>
      </c>
      <c r="M9" s="177" t="s">
        <v>252</v>
      </c>
      <c r="N9" s="177" t="s">
        <v>253</v>
      </c>
      <c r="O9" s="177" t="s">
        <v>10</v>
      </c>
      <c r="P9" s="177" t="s">
        <v>1</v>
      </c>
      <c r="Q9" s="177">
        <v>3</v>
      </c>
      <c r="R9" s="177">
        <v>4</v>
      </c>
      <c r="S9" s="177">
        <v>2</v>
      </c>
      <c r="T9" s="177">
        <v>4</v>
      </c>
      <c r="U9" s="177">
        <v>4</v>
      </c>
      <c r="V9" s="177">
        <v>4</v>
      </c>
      <c r="W9" s="177">
        <v>4</v>
      </c>
      <c r="X9" s="177" t="s">
        <v>41</v>
      </c>
      <c r="Y9" s="177"/>
      <c r="Z9" s="152">
        <v>2</v>
      </c>
      <c r="AA9" s="177"/>
      <c r="AB9" s="177"/>
      <c r="AC9" s="177">
        <v>1</v>
      </c>
      <c r="AO9">
        <v>48</v>
      </c>
      <c r="AP9" t="s">
        <v>248</v>
      </c>
    </row>
    <row r="10" spans="2:42" x14ac:dyDescent="0.35">
      <c r="B10" s="21"/>
      <c r="C10" s="268"/>
      <c r="D10" s="268"/>
      <c r="E10" s="268"/>
      <c r="F10" s="34"/>
      <c r="G10" s="34"/>
      <c r="H10" s="34"/>
      <c r="I10" s="21"/>
      <c r="L10" s="14">
        <v>8</v>
      </c>
      <c r="M10" s="177" t="s">
        <v>254</v>
      </c>
      <c r="N10" s="177" t="s">
        <v>255</v>
      </c>
      <c r="O10" s="177" t="s">
        <v>11</v>
      </c>
      <c r="P10" s="177" t="s">
        <v>2</v>
      </c>
      <c r="Q10" s="177">
        <v>3</v>
      </c>
      <c r="R10" s="177">
        <v>2</v>
      </c>
      <c r="S10" s="177">
        <v>3</v>
      </c>
      <c r="T10" s="177">
        <v>3</v>
      </c>
      <c r="U10" s="177">
        <v>3</v>
      </c>
      <c r="V10" s="177">
        <v>5</v>
      </c>
      <c r="W10" s="177">
        <v>4</v>
      </c>
      <c r="X10" s="177" t="s">
        <v>1</v>
      </c>
      <c r="Y10" s="177"/>
      <c r="Z10" s="152">
        <v>3</v>
      </c>
      <c r="AA10" s="177"/>
      <c r="AB10" s="177"/>
      <c r="AC10" s="177">
        <v>2</v>
      </c>
    </row>
    <row r="11" spans="2:42" x14ac:dyDescent="0.35">
      <c r="B11" s="21"/>
      <c r="C11" s="268"/>
      <c r="D11" s="268"/>
      <c r="E11" s="268"/>
      <c r="F11" s="34"/>
      <c r="G11" s="34"/>
      <c r="H11" s="34"/>
      <c r="I11" s="21"/>
      <c r="L11" s="14">
        <v>9</v>
      </c>
      <c r="M11" s="177" t="s">
        <v>256</v>
      </c>
      <c r="N11" s="177" t="s">
        <v>257</v>
      </c>
      <c r="O11" s="177" t="s">
        <v>10</v>
      </c>
      <c r="P11" s="177" t="s">
        <v>196</v>
      </c>
      <c r="Q11" s="177">
        <v>2</v>
      </c>
      <c r="R11" s="177">
        <v>2</v>
      </c>
      <c r="S11" s="177">
        <v>2</v>
      </c>
      <c r="T11" s="177">
        <v>3</v>
      </c>
      <c r="U11" s="177">
        <v>1</v>
      </c>
      <c r="V11" s="177">
        <v>4</v>
      </c>
      <c r="W11" s="177">
        <v>3</v>
      </c>
      <c r="X11" s="177" t="s">
        <v>44</v>
      </c>
      <c r="Y11" s="177"/>
      <c r="Z11" s="152">
        <v>3</v>
      </c>
      <c r="AA11" s="177"/>
      <c r="AB11" s="177"/>
      <c r="AC11" s="177">
        <v>1</v>
      </c>
    </row>
    <row r="12" spans="2:42" x14ac:dyDescent="0.35">
      <c r="B12" s="21"/>
      <c r="C12" s="21"/>
      <c r="D12" s="34"/>
      <c r="E12" s="34"/>
      <c r="F12" s="34"/>
      <c r="G12" s="268"/>
      <c r="H12" s="268"/>
      <c r="I12" s="21"/>
      <c r="L12" s="14">
        <v>10</v>
      </c>
      <c r="M12" s="177" t="s">
        <v>262</v>
      </c>
      <c r="N12" s="177" t="s">
        <v>263</v>
      </c>
      <c r="O12" s="177" t="s">
        <v>11</v>
      </c>
      <c r="P12" s="177" t="s">
        <v>0</v>
      </c>
      <c r="Q12" s="177">
        <v>2</v>
      </c>
      <c r="R12" s="177">
        <v>2</v>
      </c>
      <c r="S12" s="177">
        <v>2</v>
      </c>
      <c r="T12" s="177">
        <v>2</v>
      </c>
      <c r="U12" s="177">
        <v>1</v>
      </c>
      <c r="V12" s="177">
        <v>4</v>
      </c>
      <c r="W12" s="177">
        <v>3</v>
      </c>
      <c r="X12" s="177" t="s">
        <v>39</v>
      </c>
      <c r="Y12" s="177"/>
      <c r="Z12" s="152">
        <v>2</v>
      </c>
      <c r="AA12" s="177"/>
      <c r="AB12" s="177"/>
      <c r="AC12" s="177">
        <v>4</v>
      </c>
    </row>
    <row r="13" spans="2:42" x14ac:dyDescent="0.35">
      <c r="B13" s="21"/>
      <c r="C13" s="268"/>
      <c r="D13" s="268"/>
      <c r="E13" s="268"/>
      <c r="F13" s="34"/>
      <c r="G13" s="34"/>
      <c r="H13" s="34"/>
      <c r="I13" s="21"/>
      <c r="L13" s="14">
        <v>11</v>
      </c>
      <c r="M13" s="177" t="s">
        <v>264</v>
      </c>
      <c r="N13" s="177" t="s">
        <v>132</v>
      </c>
      <c r="O13" s="177" t="s">
        <v>11</v>
      </c>
      <c r="P13" s="177" t="s">
        <v>1</v>
      </c>
      <c r="Q13" s="177">
        <v>2</v>
      </c>
      <c r="R13" s="177">
        <v>1</v>
      </c>
      <c r="S13" s="177">
        <v>2</v>
      </c>
      <c r="T13" s="177">
        <v>5</v>
      </c>
      <c r="U13" s="177">
        <v>5</v>
      </c>
      <c r="V13" s="177">
        <v>5</v>
      </c>
      <c r="W13" s="177">
        <v>4</v>
      </c>
      <c r="X13" s="177" t="s">
        <v>41</v>
      </c>
      <c r="Y13" s="177"/>
      <c r="Z13" s="152">
        <v>4</v>
      </c>
      <c r="AA13" s="177"/>
      <c r="AB13" s="177"/>
      <c r="AC13" s="177">
        <v>2</v>
      </c>
    </row>
    <row r="14" spans="2:42" x14ac:dyDescent="0.35">
      <c r="B14" s="21"/>
      <c r="C14" s="268"/>
      <c r="D14" s="268"/>
      <c r="E14" s="268"/>
      <c r="F14" s="34"/>
      <c r="G14" s="34"/>
      <c r="H14" s="34"/>
      <c r="I14" s="21"/>
      <c r="L14" s="14">
        <v>12</v>
      </c>
      <c r="M14" s="177" t="s">
        <v>265</v>
      </c>
      <c r="N14" s="177" t="s">
        <v>266</v>
      </c>
      <c r="O14" s="177" t="s">
        <v>10</v>
      </c>
      <c r="P14" s="177" t="s">
        <v>2</v>
      </c>
      <c r="Q14" s="177">
        <v>4</v>
      </c>
      <c r="R14" s="177">
        <v>3</v>
      </c>
      <c r="S14" s="177">
        <v>2</v>
      </c>
      <c r="T14" s="177">
        <v>4</v>
      </c>
      <c r="U14" s="177">
        <v>3</v>
      </c>
      <c r="V14" s="177">
        <v>3</v>
      </c>
      <c r="W14" s="177">
        <v>1</v>
      </c>
      <c r="X14" s="177" t="s">
        <v>41</v>
      </c>
      <c r="Y14" s="177" t="s">
        <v>2</v>
      </c>
      <c r="Z14" s="152">
        <v>2</v>
      </c>
      <c r="AA14" s="177"/>
      <c r="AB14" s="177"/>
      <c r="AC14" s="177">
        <v>1</v>
      </c>
    </row>
    <row r="15" spans="2:42" x14ac:dyDescent="0.35">
      <c r="B15" s="21"/>
      <c r="C15" s="268"/>
      <c r="D15" s="268"/>
      <c r="E15" s="268"/>
      <c r="F15" s="34"/>
      <c r="G15" s="34"/>
      <c r="H15" s="34"/>
      <c r="I15" s="21"/>
      <c r="L15" s="14">
        <v>13</v>
      </c>
      <c r="M15" s="177" t="s">
        <v>267</v>
      </c>
      <c r="N15" s="177" t="s">
        <v>268</v>
      </c>
      <c r="O15" s="177" t="s">
        <v>11</v>
      </c>
      <c r="P15" s="177" t="s">
        <v>196</v>
      </c>
      <c r="Q15" s="177">
        <v>3</v>
      </c>
      <c r="R15" s="177">
        <v>2</v>
      </c>
      <c r="S15" s="177">
        <v>2</v>
      </c>
      <c r="T15" s="177">
        <v>2</v>
      </c>
      <c r="U15" s="177">
        <v>2</v>
      </c>
      <c r="V15" s="177">
        <v>4</v>
      </c>
      <c r="W15" s="177">
        <v>2</v>
      </c>
      <c r="X15" s="177" t="s">
        <v>0</v>
      </c>
      <c r="Y15" s="177"/>
      <c r="Z15" s="152">
        <v>3</v>
      </c>
      <c r="AA15" s="177"/>
      <c r="AB15" s="177"/>
      <c r="AC15" s="177">
        <v>3</v>
      </c>
    </row>
    <row r="16" spans="2:42" x14ac:dyDescent="0.35">
      <c r="B16" s="21"/>
      <c r="C16" s="268"/>
      <c r="D16" s="268"/>
      <c r="E16" s="268"/>
      <c r="F16" s="34"/>
      <c r="G16" s="34"/>
      <c r="H16" s="34"/>
      <c r="I16" s="21"/>
      <c r="L16" s="14">
        <v>14</v>
      </c>
      <c r="M16" s="177" t="s">
        <v>269</v>
      </c>
      <c r="N16" s="177" t="s">
        <v>270</v>
      </c>
      <c r="O16" s="177" t="s">
        <v>10</v>
      </c>
      <c r="P16" s="177" t="s">
        <v>42</v>
      </c>
      <c r="Q16" s="177">
        <v>3</v>
      </c>
      <c r="R16" s="177">
        <v>3</v>
      </c>
      <c r="S16" s="177">
        <v>1</v>
      </c>
      <c r="T16" s="177">
        <v>3</v>
      </c>
      <c r="U16" s="177">
        <v>2</v>
      </c>
      <c r="V16" s="177">
        <v>2</v>
      </c>
      <c r="W16" s="177">
        <v>2</v>
      </c>
      <c r="X16" s="177" t="s">
        <v>2</v>
      </c>
      <c r="Y16" s="177"/>
      <c r="Z16" s="152">
        <v>1</v>
      </c>
      <c r="AA16" s="177"/>
      <c r="AB16" s="177"/>
      <c r="AC16" s="177">
        <v>2</v>
      </c>
    </row>
    <row r="17" spans="2:32" x14ac:dyDescent="0.35">
      <c r="B17" s="21"/>
      <c r="C17" s="21"/>
      <c r="D17" s="34"/>
      <c r="E17" s="34"/>
      <c r="F17" s="34"/>
      <c r="G17" s="268"/>
      <c r="H17" s="268"/>
      <c r="I17" s="21"/>
      <c r="L17" s="14">
        <v>15</v>
      </c>
      <c r="M17" s="177" t="s">
        <v>271</v>
      </c>
      <c r="N17" s="177" t="s">
        <v>169</v>
      </c>
      <c r="O17" s="177" t="s">
        <v>11</v>
      </c>
      <c r="P17" s="177" t="s">
        <v>42</v>
      </c>
      <c r="Q17" s="177">
        <v>2</v>
      </c>
      <c r="R17" s="177">
        <v>1</v>
      </c>
      <c r="S17" s="177">
        <v>3</v>
      </c>
      <c r="T17" s="177">
        <v>3</v>
      </c>
      <c r="U17" s="177">
        <v>2</v>
      </c>
      <c r="V17" s="177">
        <v>4</v>
      </c>
      <c r="W17" s="177">
        <v>4</v>
      </c>
      <c r="X17" s="177" t="s">
        <v>39</v>
      </c>
      <c r="Y17" s="177"/>
      <c r="Z17" s="152">
        <v>1</v>
      </c>
      <c r="AA17" s="177"/>
      <c r="AB17" s="177"/>
      <c r="AC17" s="177">
        <v>1</v>
      </c>
    </row>
    <row r="18" spans="2:32" x14ac:dyDescent="0.35">
      <c r="B18" s="21"/>
      <c r="C18" s="268"/>
      <c r="D18" s="268"/>
      <c r="E18" s="268"/>
      <c r="F18" s="34"/>
      <c r="G18" s="34"/>
      <c r="H18" s="34"/>
      <c r="I18" s="34"/>
      <c r="L18" s="14"/>
      <c r="M18" s="35"/>
      <c r="N18" s="35"/>
      <c r="Z18" s="165"/>
    </row>
    <row r="19" spans="2:32" x14ac:dyDescent="0.35">
      <c r="B19" s="21"/>
      <c r="C19" s="268"/>
      <c r="D19" s="268"/>
      <c r="E19" s="268"/>
      <c r="F19" s="34"/>
      <c r="G19" s="34"/>
      <c r="H19" s="34"/>
      <c r="I19" s="21"/>
      <c r="L19" s="14"/>
      <c r="M19" s="35"/>
      <c r="N19" s="35"/>
      <c r="O19" s="121" t="s">
        <v>92</v>
      </c>
      <c r="P19" s="121" t="s">
        <v>49</v>
      </c>
      <c r="Q19" s="121" t="s">
        <v>50</v>
      </c>
      <c r="R19" s="121" t="s">
        <v>93</v>
      </c>
      <c r="S19" s="121" t="s">
        <v>3</v>
      </c>
      <c r="T19" s="121" t="s">
        <v>4</v>
      </c>
      <c r="U19" s="121" t="s">
        <v>5</v>
      </c>
      <c r="V19" s="121" t="s">
        <v>6</v>
      </c>
      <c r="W19" s="121" t="s">
        <v>7</v>
      </c>
      <c r="X19" s="121" t="s">
        <v>8</v>
      </c>
      <c r="Y19" s="121" t="s">
        <v>9</v>
      </c>
      <c r="Z19" s="121" t="s">
        <v>37</v>
      </c>
      <c r="AA19" s="35" t="s">
        <v>93</v>
      </c>
      <c r="AB19" s="35" t="s">
        <v>362</v>
      </c>
      <c r="AC19" s="121" t="s">
        <v>341</v>
      </c>
      <c r="AD19" s="121" t="s">
        <v>90</v>
      </c>
      <c r="AE19" s="121" t="s">
        <v>27</v>
      </c>
      <c r="AF19" s="121" t="s">
        <v>90</v>
      </c>
    </row>
    <row r="20" spans="2:32" x14ac:dyDescent="0.35">
      <c r="B20" s="21"/>
      <c r="C20" s="268"/>
      <c r="D20" s="268"/>
      <c r="E20" s="268"/>
      <c r="F20" s="34"/>
      <c r="G20" s="34"/>
      <c r="H20" s="34"/>
      <c r="I20" s="21"/>
      <c r="L20" s="14"/>
      <c r="M20" s="35"/>
      <c r="N20" s="35"/>
      <c r="Z20" s="165"/>
      <c r="AC20" s="162"/>
      <c r="AD20" s="162"/>
      <c r="AE20" s="162"/>
    </row>
    <row r="21" spans="2:32" x14ac:dyDescent="0.35">
      <c r="B21" s="21"/>
      <c r="C21" s="268"/>
      <c r="D21" s="268"/>
      <c r="E21" s="268"/>
      <c r="F21" s="34"/>
      <c r="G21" s="34"/>
      <c r="H21" s="34"/>
      <c r="I21" s="21"/>
      <c r="L21" s="14">
        <v>1</v>
      </c>
      <c r="M21" s="178" t="s">
        <v>258</v>
      </c>
      <c r="N21" s="178" t="s">
        <v>259</v>
      </c>
      <c r="O21" s="178" t="s">
        <v>11</v>
      </c>
      <c r="P21" s="178">
        <v>-3</v>
      </c>
      <c r="Q21" s="178">
        <v>-5</v>
      </c>
      <c r="R21" s="178">
        <v>5</v>
      </c>
      <c r="S21" s="178"/>
      <c r="T21" s="178"/>
      <c r="U21" s="178"/>
      <c r="V21" s="178"/>
      <c r="W21" s="178"/>
      <c r="X21" s="178"/>
      <c r="Y21" s="178"/>
      <c r="Z21" s="106">
        <v>5</v>
      </c>
      <c r="AA21" s="177"/>
      <c r="AB21" s="177"/>
      <c r="AC21" s="172">
        <v>3</v>
      </c>
      <c r="AD21" s="172">
        <v>4</v>
      </c>
      <c r="AE21" s="172">
        <v>4</v>
      </c>
      <c r="AF21" s="172">
        <v>2</v>
      </c>
    </row>
    <row r="22" spans="2:32" x14ac:dyDescent="0.35">
      <c r="B22" s="21"/>
      <c r="C22" s="21"/>
      <c r="D22" s="34"/>
      <c r="E22" s="34"/>
      <c r="F22" s="34"/>
      <c r="G22" s="268"/>
      <c r="H22" s="268"/>
      <c r="I22" s="21"/>
      <c r="L22" s="14">
        <v>2</v>
      </c>
      <c r="M22" s="178" t="s">
        <v>260</v>
      </c>
      <c r="N22" s="178" t="s">
        <v>261</v>
      </c>
      <c r="O22" s="178" t="s">
        <v>10</v>
      </c>
      <c r="P22" s="178">
        <v>-5</v>
      </c>
      <c r="Q22" s="178">
        <v>-4</v>
      </c>
      <c r="R22" s="178">
        <v>4</v>
      </c>
      <c r="S22" s="178"/>
      <c r="T22" s="178"/>
      <c r="U22" s="178"/>
      <c r="V22" s="178"/>
      <c r="W22" s="178"/>
      <c r="X22" s="178"/>
      <c r="Y22" s="178"/>
      <c r="Z22" s="106">
        <v>3</v>
      </c>
      <c r="AA22" s="177"/>
      <c r="AB22" s="177"/>
      <c r="AC22" s="172">
        <v>4</v>
      </c>
      <c r="AD22" s="172">
        <v>2</v>
      </c>
      <c r="AE22" s="172">
        <v>4</v>
      </c>
      <c r="AF22" s="172">
        <v>4</v>
      </c>
    </row>
    <row r="23" spans="2:32" x14ac:dyDescent="0.35">
      <c r="B23" s="21"/>
      <c r="C23" s="268"/>
      <c r="D23" s="268"/>
      <c r="E23" s="268"/>
      <c r="F23" s="34"/>
      <c r="G23" s="34"/>
      <c r="H23" s="34"/>
      <c r="I23" s="21"/>
      <c r="L23" s="14">
        <v>3</v>
      </c>
      <c r="M23" s="178" t="s">
        <v>272</v>
      </c>
      <c r="N23" s="178" t="s">
        <v>48</v>
      </c>
      <c r="O23" s="178" t="s">
        <v>11</v>
      </c>
      <c r="P23" s="178">
        <v>-4</v>
      </c>
      <c r="Q23" s="178">
        <v>-5</v>
      </c>
      <c r="R23" s="178">
        <v>4</v>
      </c>
      <c r="S23" s="178"/>
      <c r="T23" s="178"/>
      <c r="U23" s="178"/>
      <c r="V23" s="178"/>
      <c r="W23" s="178"/>
      <c r="X23" s="178"/>
      <c r="Y23" s="178"/>
      <c r="Z23" s="106">
        <v>3</v>
      </c>
      <c r="AA23" s="177"/>
      <c r="AB23" s="177"/>
      <c r="AC23" s="172">
        <v>3</v>
      </c>
      <c r="AD23" s="172">
        <v>2</v>
      </c>
      <c r="AE23" s="172">
        <v>4</v>
      </c>
      <c r="AF23" s="172">
        <v>1</v>
      </c>
    </row>
    <row r="24" spans="2:32" x14ac:dyDescent="0.35">
      <c r="B24" s="21"/>
      <c r="C24" s="268"/>
      <c r="D24" s="268"/>
      <c r="E24" s="268"/>
      <c r="F24" s="34"/>
      <c r="G24" s="34"/>
      <c r="H24" s="34"/>
      <c r="I24" s="21"/>
      <c r="L24" s="14">
        <v>4</v>
      </c>
      <c r="M24" s="179" t="s">
        <v>273</v>
      </c>
      <c r="N24" s="179" t="s">
        <v>274</v>
      </c>
      <c r="O24" s="178" t="s">
        <v>11</v>
      </c>
      <c r="P24" s="178">
        <v>-3</v>
      </c>
      <c r="Q24" s="178">
        <v>-5</v>
      </c>
      <c r="R24" s="178">
        <v>5</v>
      </c>
      <c r="S24" s="178"/>
      <c r="T24" s="178"/>
      <c r="U24" s="178"/>
      <c r="V24" s="178"/>
      <c r="W24" s="178"/>
      <c r="X24" s="178"/>
      <c r="Y24" s="178"/>
      <c r="Z24" s="106">
        <v>2</v>
      </c>
      <c r="AA24" s="177"/>
      <c r="AB24" s="177"/>
      <c r="AC24" s="172">
        <v>4</v>
      </c>
      <c r="AD24" s="172">
        <v>4</v>
      </c>
      <c r="AE24" s="172">
        <v>3</v>
      </c>
      <c r="AF24" s="172">
        <v>1</v>
      </c>
    </row>
    <row r="25" spans="2:32" x14ac:dyDescent="0.35">
      <c r="B25" s="21"/>
      <c r="C25" s="268"/>
      <c r="D25" s="268"/>
      <c r="E25" s="268"/>
      <c r="F25" s="34"/>
      <c r="G25" s="34"/>
      <c r="H25" s="34"/>
      <c r="I25" s="21"/>
      <c r="L25" s="14">
        <v>5</v>
      </c>
      <c r="M25" s="178" t="s">
        <v>275</v>
      </c>
      <c r="N25" s="178" t="s">
        <v>276</v>
      </c>
      <c r="O25" s="178" t="s">
        <v>11</v>
      </c>
      <c r="P25" s="178">
        <v>-3</v>
      </c>
      <c r="Q25" s="178">
        <v>-4</v>
      </c>
      <c r="R25" s="178">
        <v>5</v>
      </c>
      <c r="S25" s="178"/>
      <c r="T25" s="178"/>
      <c r="U25" s="178"/>
      <c r="V25" s="178"/>
      <c r="W25" s="178"/>
      <c r="X25" s="178"/>
      <c r="Y25" s="178"/>
      <c r="Z25" s="106">
        <v>1</v>
      </c>
      <c r="AA25" s="177"/>
      <c r="AB25" s="177"/>
      <c r="AC25" s="172">
        <v>2</v>
      </c>
      <c r="AD25" s="172">
        <v>3</v>
      </c>
      <c r="AE25" s="172">
        <v>5</v>
      </c>
      <c r="AF25" s="172">
        <v>2</v>
      </c>
    </row>
    <row r="26" spans="2:32" x14ac:dyDescent="0.35">
      <c r="B26" s="21"/>
      <c r="C26" s="268"/>
      <c r="D26" s="268"/>
      <c r="E26" s="268"/>
      <c r="F26" s="34"/>
      <c r="G26" s="34"/>
      <c r="H26" s="34"/>
      <c r="I26" s="21"/>
      <c r="L26" s="14">
        <v>6</v>
      </c>
      <c r="M26" s="178" t="s">
        <v>277</v>
      </c>
      <c r="N26" s="178" t="s">
        <v>95</v>
      </c>
      <c r="O26" s="178" t="s">
        <v>11</v>
      </c>
      <c r="P26" s="178">
        <v>-4</v>
      </c>
      <c r="Q26" s="178">
        <v>-5</v>
      </c>
      <c r="R26" s="178">
        <v>1</v>
      </c>
      <c r="S26" s="178"/>
      <c r="T26" s="178"/>
      <c r="U26" s="178"/>
      <c r="V26" s="178"/>
      <c r="W26" s="178"/>
      <c r="X26" s="178"/>
      <c r="Y26" s="178"/>
      <c r="Z26" s="106">
        <v>5</v>
      </c>
      <c r="AA26" s="177"/>
      <c r="AB26" s="177"/>
      <c r="AC26" s="172">
        <v>4</v>
      </c>
      <c r="AD26" s="172">
        <v>4</v>
      </c>
      <c r="AE26" s="172">
        <v>1</v>
      </c>
      <c r="AF26" s="172">
        <v>3</v>
      </c>
    </row>
    <row r="27" spans="2:32" x14ac:dyDescent="0.35">
      <c r="B27" s="21"/>
      <c r="C27" s="21"/>
      <c r="D27" s="21"/>
      <c r="E27" s="21"/>
      <c r="F27" s="21"/>
      <c r="G27" s="21"/>
      <c r="H27" s="21"/>
      <c r="I27" s="21"/>
      <c r="L27" s="14">
        <v>7</v>
      </c>
      <c r="M27" s="178" t="s">
        <v>278</v>
      </c>
      <c r="N27" s="178" t="s">
        <v>279</v>
      </c>
      <c r="O27" s="178" t="s">
        <v>11</v>
      </c>
      <c r="P27" s="178">
        <v>-4</v>
      </c>
      <c r="Q27" s="178">
        <v>-5</v>
      </c>
      <c r="R27" s="178">
        <v>1</v>
      </c>
      <c r="S27" s="178"/>
      <c r="T27" s="178"/>
      <c r="U27" s="178"/>
      <c r="V27" s="178"/>
      <c r="W27" s="178"/>
      <c r="X27" s="178"/>
      <c r="Y27" s="178"/>
      <c r="Z27" s="106">
        <v>3</v>
      </c>
      <c r="AA27" s="177"/>
      <c r="AB27" s="177"/>
      <c r="AC27" s="172">
        <v>5</v>
      </c>
      <c r="AD27" s="172">
        <v>2</v>
      </c>
      <c r="AE27" s="172">
        <v>3</v>
      </c>
      <c r="AF27" s="172">
        <v>2</v>
      </c>
    </row>
    <row r="28" spans="2:32" x14ac:dyDescent="0.35">
      <c r="B28" s="21"/>
      <c r="C28" s="21"/>
      <c r="D28" s="21"/>
      <c r="E28" s="21"/>
      <c r="F28" s="34"/>
      <c r="G28" s="21"/>
      <c r="H28" s="21"/>
      <c r="I28" s="21"/>
      <c r="L28" s="14">
        <v>8</v>
      </c>
      <c r="M28" s="178" t="s">
        <v>280</v>
      </c>
      <c r="N28" s="178" t="s">
        <v>281</v>
      </c>
      <c r="O28" s="178" t="s">
        <v>11</v>
      </c>
      <c r="P28" s="179">
        <v>-4</v>
      </c>
      <c r="Q28" s="179">
        <v>-5</v>
      </c>
      <c r="R28" s="179">
        <v>1</v>
      </c>
      <c r="S28" s="178"/>
      <c r="T28" s="178"/>
      <c r="U28" s="178"/>
      <c r="V28" s="178"/>
      <c r="W28" s="178"/>
      <c r="X28" s="178"/>
      <c r="Y28" s="178"/>
      <c r="Z28" s="106">
        <v>5</v>
      </c>
      <c r="AA28" s="177"/>
      <c r="AB28" s="177"/>
      <c r="AC28" s="172">
        <v>2</v>
      </c>
      <c r="AD28" s="172">
        <v>2</v>
      </c>
      <c r="AE28" s="172">
        <v>4</v>
      </c>
      <c r="AF28" s="172">
        <v>3</v>
      </c>
    </row>
    <row r="29" spans="2:32" x14ac:dyDescent="0.35">
      <c r="B29" s="21"/>
      <c r="C29" s="21"/>
      <c r="D29" s="21"/>
      <c r="E29" s="21"/>
      <c r="F29" s="34"/>
      <c r="G29" s="21"/>
      <c r="H29" s="21"/>
      <c r="I29" s="21"/>
      <c r="L29" s="14">
        <v>9</v>
      </c>
      <c r="M29" s="178" t="s">
        <v>282</v>
      </c>
      <c r="N29" s="178" t="s">
        <v>186</v>
      </c>
      <c r="O29" s="178" t="s">
        <v>11</v>
      </c>
      <c r="P29" s="178">
        <v>-3</v>
      </c>
      <c r="Q29" s="178">
        <v>-4</v>
      </c>
      <c r="R29" s="178">
        <v>1</v>
      </c>
      <c r="S29" s="178"/>
      <c r="T29" s="178"/>
      <c r="U29" s="178"/>
      <c r="V29" s="178"/>
      <c r="W29" s="178"/>
      <c r="X29" s="178"/>
      <c r="Y29" s="178"/>
      <c r="Z29" s="106">
        <v>4</v>
      </c>
      <c r="AA29" s="177"/>
      <c r="AB29" s="177"/>
      <c r="AC29" s="172">
        <v>3</v>
      </c>
      <c r="AD29" s="172">
        <v>2</v>
      </c>
      <c r="AE29" s="172">
        <v>2</v>
      </c>
      <c r="AF29" s="172">
        <v>3</v>
      </c>
    </row>
    <row r="30" spans="2:32" x14ac:dyDescent="0.35">
      <c r="B30" s="21"/>
      <c r="C30" s="21"/>
      <c r="D30" s="21"/>
      <c r="E30" s="21"/>
      <c r="F30" s="34"/>
      <c r="G30" s="21"/>
      <c r="H30" s="21"/>
      <c r="I30" s="21"/>
      <c r="L30" s="14">
        <v>10</v>
      </c>
      <c r="M30" s="178" t="s">
        <v>283</v>
      </c>
      <c r="N30" s="178" t="s">
        <v>284</v>
      </c>
      <c r="O30" s="178" t="s">
        <v>10</v>
      </c>
      <c r="P30" s="178">
        <v>-4</v>
      </c>
      <c r="Q30" s="178">
        <v>-2</v>
      </c>
      <c r="R30" s="178">
        <v>1</v>
      </c>
      <c r="S30" s="178"/>
      <c r="T30" s="178"/>
      <c r="U30" s="178"/>
      <c r="V30" s="178"/>
      <c r="W30" s="178"/>
      <c r="X30" s="178"/>
      <c r="Y30" s="178"/>
      <c r="Z30" s="106">
        <v>4</v>
      </c>
      <c r="AA30" s="177"/>
      <c r="AB30" s="177"/>
      <c r="AC30" s="172">
        <v>2</v>
      </c>
      <c r="AD30" s="172">
        <v>1</v>
      </c>
      <c r="AE30" s="172">
        <v>2</v>
      </c>
      <c r="AF30" s="172">
        <v>4</v>
      </c>
    </row>
    <row r="31" spans="2:32" x14ac:dyDescent="0.35">
      <c r="B31" s="21"/>
      <c r="C31" s="21"/>
      <c r="D31" s="21"/>
      <c r="E31" s="21"/>
      <c r="F31" s="21"/>
      <c r="G31" s="21"/>
      <c r="H31" s="21"/>
      <c r="I31" s="21"/>
    </row>
    <row r="32" spans="2:32" x14ac:dyDescent="0.35">
      <c r="B32" s="21"/>
      <c r="C32" s="21"/>
      <c r="D32" s="21"/>
      <c r="E32" s="21"/>
      <c r="F32" s="21"/>
      <c r="G32" s="21"/>
      <c r="H32" s="21"/>
      <c r="I32" s="21"/>
    </row>
    <row r="33" spans="2:9" x14ac:dyDescent="0.35">
      <c r="B33" s="21"/>
      <c r="C33" s="21"/>
      <c r="D33" s="21"/>
      <c r="E33" s="21"/>
      <c r="F33" s="21"/>
      <c r="G33" s="21"/>
      <c r="H33" s="21"/>
      <c r="I33" s="21"/>
    </row>
    <row r="34" spans="2:9" x14ac:dyDescent="0.35">
      <c r="B34" s="21"/>
      <c r="C34" s="21"/>
      <c r="D34" s="21"/>
      <c r="E34" s="21"/>
      <c r="F34" s="21"/>
      <c r="G34" s="21"/>
      <c r="H34" s="21"/>
      <c r="I34" s="21"/>
    </row>
  </sheetData>
  <mergeCells count="20">
    <mergeCell ref="G12:H12"/>
    <mergeCell ref="G2:H2"/>
    <mergeCell ref="G7:H7"/>
    <mergeCell ref="C8:C11"/>
    <mergeCell ref="D8:D11"/>
    <mergeCell ref="E8:E11"/>
    <mergeCell ref="C13:C16"/>
    <mergeCell ref="D13:D16"/>
    <mergeCell ref="E13:E16"/>
    <mergeCell ref="C3:C6"/>
    <mergeCell ref="D3:D6"/>
    <mergeCell ref="E3:E6"/>
    <mergeCell ref="C23:C26"/>
    <mergeCell ref="D23:D26"/>
    <mergeCell ref="E23:E26"/>
    <mergeCell ref="G17:H17"/>
    <mergeCell ref="C18:C21"/>
    <mergeCell ref="D18:D21"/>
    <mergeCell ref="E18:E21"/>
    <mergeCell ref="G22:H22"/>
  </mergeCells>
  <conditionalFormatting sqref="T21:Z30">
    <cfRule type="cellIs" dxfId="12" priority="2" operator="equal">
      <formula>0</formula>
    </cfRule>
  </conditionalFormatting>
  <conditionalFormatting sqref="S21:S30">
    <cfRule type="cellIs" dxfId="11" priority="1" operator="equal">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768A6-49FF-4D60-AA2F-0B6F071C5746}">
  <sheetPr codeName="Sheet5"/>
  <dimension ref="A1:AW40"/>
  <sheetViews>
    <sheetView workbookViewId="0">
      <selection activeCell="AM23" sqref="AM23"/>
    </sheetView>
  </sheetViews>
  <sheetFormatPr defaultRowHeight="14.5" x14ac:dyDescent="0.35"/>
  <cols>
    <col min="1" max="11" width="3.6328125" customWidth="1"/>
    <col min="12" max="12" width="8.7265625" style="165"/>
    <col min="15" max="28" width="2.6328125" customWidth="1"/>
    <col min="29" max="32" width="3.6328125" customWidth="1"/>
    <col min="33" max="51" width="7" customWidth="1"/>
  </cols>
  <sheetData>
    <row r="1" spans="1:49" x14ac:dyDescent="0.35">
      <c r="A1" s="21"/>
      <c r="B1" s="21"/>
      <c r="C1" s="146"/>
      <c r="D1" s="145"/>
      <c r="E1" s="145"/>
      <c r="F1" s="145"/>
      <c r="G1" s="145"/>
      <c r="H1" s="145"/>
      <c r="I1" s="21"/>
      <c r="J1" s="9"/>
      <c r="K1" s="9"/>
      <c r="L1" s="121"/>
      <c r="M1" s="15" t="s">
        <v>28</v>
      </c>
      <c r="N1" s="15" t="s">
        <v>29</v>
      </c>
      <c r="O1" s="15"/>
      <c r="P1" s="15" t="s">
        <v>154</v>
      </c>
      <c r="Q1" s="15" t="s">
        <v>34</v>
      </c>
      <c r="R1" s="15" t="s">
        <v>35</v>
      </c>
      <c r="S1" s="15" t="s">
        <v>36</v>
      </c>
      <c r="T1" s="15" t="s">
        <v>32</v>
      </c>
      <c r="U1" s="15" t="s">
        <v>33</v>
      </c>
      <c r="V1" s="15" t="s">
        <v>244</v>
      </c>
      <c r="W1" s="15" t="s">
        <v>90</v>
      </c>
      <c r="X1" s="35" t="s">
        <v>340</v>
      </c>
      <c r="Z1" s="35" t="s">
        <v>342</v>
      </c>
      <c r="AA1" s="35" t="s">
        <v>93</v>
      </c>
      <c r="AB1" s="35" t="s">
        <v>362</v>
      </c>
      <c r="AC1" s="35" t="s">
        <v>37</v>
      </c>
    </row>
    <row r="2" spans="1:49" x14ac:dyDescent="0.35">
      <c r="A2" s="21"/>
      <c r="B2" s="21"/>
      <c r="C2" s="21"/>
      <c r="D2" s="34"/>
      <c r="E2" s="34"/>
      <c r="F2" s="34"/>
      <c r="G2" s="268"/>
      <c r="H2" s="268"/>
      <c r="I2" s="21"/>
      <c r="J2" s="9"/>
      <c r="K2" s="9"/>
      <c r="L2" s="121"/>
      <c r="M2" s="4"/>
      <c r="N2" s="4"/>
      <c r="O2" s="4"/>
      <c r="P2" s="4"/>
      <c r="Q2" s="4"/>
      <c r="R2" s="4"/>
    </row>
    <row r="3" spans="1:49" x14ac:dyDescent="0.35">
      <c r="A3" s="21"/>
      <c r="B3" s="21"/>
      <c r="C3" s="268"/>
      <c r="D3" s="268"/>
      <c r="E3" s="268"/>
      <c r="F3" s="34"/>
      <c r="G3" s="34"/>
      <c r="H3" s="34"/>
      <c r="I3" s="21"/>
      <c r="J3" s="9"/>
      <c r="K3" s="9"/>
      <c r="L3" s="165">
        <v>1</v>
      </c>
      <c r="M3" s="177" t="s">
        <v>285</v>
      </c>
      <c r="N3" s="177" t="s">
        <v>40</v>
      </c>
      <c r="O3" s="140" t="s">
        <v>11</v>
      </c>
      <c r="P3" s="140" t="s">
        <v>38</v>
      </c>
      <c r="Q3" s="140">
        <v>4</v>
      </c>
      <c r="R3" s="140">
        <v>3</v>
      </c>
      <c r="S3" s="140">
        <v>4</v>
      </c>
      <c r="T3" s="140">
        <v>4</v>
      </c>
      <c r="U3" s="140">
        <v>4</v>
      </c>
      <c r="V3" s="140">
        <v>3</v>
      </c>
      <c r="W3" s="140">
        <v>5</v>
      </c>
      <c r="X3" s="140" t="s">
        <v>39</v>
      </c>
      <c r="Y3" s="140"/>
      <c r="Z3" s="140">
        <v>2</v>
      </c>
      <c r="AA3" s="140"/>
      <c r="AB3" s="177"/>
      <c r="AC3" s="140">
        <v>1</v>
      </c>
      <c r="AU3">
        <v>20</v>
      </c>
      <c r="AV3" t="s">
        <v>285</v>
      </c>
      <c r="AW3" t="s">
        <v>40</v>
      </c>
    </row>
    <row r="4" spans="1:49" x14ac:dyDescent="0.35">
      <c r="A4" s="21"/>
      <c r="B4" s="21"/>
      <c r="C4" s="268"/>
      <c r="D4" s="268"/>
      <c r="E4" s="268"/>
      <c r="F4" s="34"/>
      <c r="G4" s="34"/>
      <c r="H4" s="34"/>
      <c r="I4" s="21"/>
      <c r="J4" s="9"/>
      <c r="K4" s="9"/>
      <c r="L4" s="165">
        <v>2</v>
      </c>
      <c r="M4" s="177" t="s">
        <v>286</v>
      </c>
      <c r="N4" s="177" t="s">
        <v>287</v>
      </c>
      <c r="O4" s="140" t="s">
        <v>36</v>
      </c>
      <c r="P4" s="140" t="s">
        <v>1</v>
      </c>
      <c r="Q4" s="140">
        <v>5</v>
      </c>
      <c r="R4" s="140">
        <v>3</v>
      </c>
      <c r="S4" s="140">
        <v>4</v>
      </c>
      <c r="T4" s="140">
        <v>4</v>
      </c>
      <c r="U4" s="140">
        <v>4</v>
      </c>
      <c r="V4" s="140">
        <v>5</v>
      </c>
      <c r="W4" s="140">
        <v>3</v>
      </c>
      <c r="X4" s="140" t="s">
        <v>41</v>
      </c>
      <c r="Y4" s="140"/>
      <c r="Z4" s="140">
        <v>3</v>
      </c>
      <c r="AA4" s="140"/>
      <c r="AB4" s="177"/>
      <c r="AC4" s="140">
        <v>3</v>
      </c>
      <c r="AU4">
        <v>20</v>
      </c>
      <c r="AV4" t="s">
        <v>286</v>
      </c>
      <c r="AW4" t="s">
        <v>287</v>
      </c>
    </row>
    <row r="5" spans="1:49" x14ac:dyDescent="0.35">
      <c r="A5" s="21"/>
      <c r="B5" s="21"/>
      <c r="C5" s="268"/>
      <c r="D5" s="268"/>
      <c r="E5" s="268"/>
      <c r="F5" s="34"/>
      <c r="G5" s="34"/>
      <c r="H5" s="34"/>
      <c r="I5" s="21"/>
      <c r="J5" s="9"/>
      <c r="K5" s="9"/>
      <c r="L5" s="165">
        <v>3</v>
      </c>
      <c r="M5" s="177" t="s">
        <v>288</v>
      </c>
      <c r="N5" s="177" t="s">
        <v>289</v>
      </c>
      <c r="O5" s="140" t="s">
        <v>10</v>
      </c>
      <c r="P5" s="140" t="s">
        <v>41</v>
      </c>
      <c r="Q5" s="140">
        <v>4</v>
      </c>
      <c r="R5" s="140">
        <v>5</v>
      </c>
      <c r="S5" s="140">
        <v>2</v>
      </c>
      <c r="T5" s="140">
        <v>3</v>
      </c>
      <c r="U5" s="140">
        <v>2</v>
      </c>
      <c r="V5" s="140">
        <v>5</v>
      </c>
      <c r="W5" s="140">
        <v>1</v>
      </c>
      <c r="X5" s="140" t="s">
        <v>2</v>
      </c>
      <c r="Y5" s="140"/>
      <c r="Z5" s="140">
        <v>3</v>
      </c>
      <c r="AA5" s="140"/>
      <c r="AB5" s="177"/>
      <c r="AC5" s="140">
        <v>4</v>
      </c>
      <c r="AU5">
        <v>36</v>
      </c>
      <c r="AV5" t="s">
        <v>292</v>
      </c>
    </row>
    <row r="6" spans="1:49" x14ac:dyDescent="0.35">
      <c r="A6" s="21"/>
      <c r="B6" s="21"/>
      <c r="C6" s="268"/>
      <c r="D6" s="268"/>
      <c r="E6" s="268"/>
      <c r="F6" s="34"/>
      <c r="G6" s="34"/>
      <c r="H6" s="34"/>
      <c r="I6" s="21"/>
      <c r="J6" s="9"/>
      <c r="K6" s="9"/>
      <c r="L6" s="165">
        <v>4</v>
      </c>
      <c r="M6" s="177" t="s">
        <v>290</v>
      </c>
      <c r="N6" s="177" t="s">
        <v>291</v>
      </c>
      <c r="O6" s="140" t="s">
        <v>10</v>
      </c>
      <c r="P6" s="140" t="s">
        <v>39</v>
      </c>
      <c r="Q6" s="140">
        <v>3</v>
      </c>
      <c r="R6" s="140">
        <v>4</v>
      </c>
      <c r="S6" s="140">
        <v>1</v>
      </c>
      <c r="T6" s="140">
        <v>3</v>
      </c>
      <c r="U6" s="140">
        <v>2</v>
      </c>
      <c r="V6" s="140">
        <v>4</v>
      </c>
      <c r="W6" s="140">
        <v>3</v>
      </c>
      <c r="X6" s="140" t="s">
        <v>38</v>
      </c>
      <c r="Y6" s="140"/>
      <c r="Z6" s="140">
        <v>2</v>
      </c>
      <c r="AA6" s="140"/>
      <c r="AB6" s="177"/>
      <c r="AC6" s="140">
        <v>4</v>
      </c>
      <c r="AU6">
        <v>41</v>
      </c>
      <c r="AV6" t="s">
        <v>292</v>
      </c>
    </row>
    <row r="7" spans="1:49" x14ac:dyDescent="0.35">
      <c r="A7" s="21"/>
      <c r="B7" s="21"/>
      <c r="C7" s="21"/>
      <c r="D7" s="34"/>
      <c r="E7" s="34"/>
      <c r="F7" s="34"/>
      <c r="G7" s="268"/>
      <c r="H7" s="268"/>
      <c r="I7" s="21"/>
      <c r="J7" s="9"/>
      <c r="K7" s="9"/>
      <c r="L7" s="165">
        <v>5</v>
      </c>
      <c r="M7" s="177" t="s">
        <v>292</v>
      </c>
      <c r="N7" s="177" t="s">
        <v>43</v>
      </c>
      <c r="O7" s="140" t="s">
        <v>11</v>
      </c>
      <c r="P7" s="140" t="s">
        <v>42</v>
      </c>
      <c r="Q7" s="140">
        <v>3</v>
      </c>
      <c r="R7" s="140">
        <v>2</v>
      </c>
      <c r="S7" s="140">
        <v>2</v>
      </c>
      <c r="T7" s="140">
        <v>2</v>
      </c>
      <c r="U7" s="140">
        <v>2</v>
      </c>
      <c r="V7" s="140">
        <v>5</v>
      </c>
      <c r="W7" s="140">
        <v>3</v>
      </c>
      <c r="X7" s="140" t="s">
        <v>2</v>
      </c>
      <c r="Y7" s="140" t="s">
        <v>0</v>
      </c>
      <c r="Z7" s="140">
        <v>2</v>
      </c>
      <c r="AA7" s="140"/>
      <c r="AB7" s="177"/>
      <c r="AC7" s="140">
        <v>3</v>
      </c>
      <c r="AU7">
        <v>51</v>
      </c>
      <c r="AV7" t="s">
        <v>387</v>
      </c>
    </row>
    <row r="8" spans="1:49" x14ac:dyDescent="0.35">
      <c r="A8" s="21"/>
      <c r="B8" s="21"/>
      <c r="C8" s="268"/>
      <c r="D8" s="268"/>
      <c r="E8" s="268"/>
      <c r="F8" s="34"/>
      <c r="G8" s="34"/>
      <c r="H8" s="34"/>
      <c r="I8" s="21"/>
      <c r="J8" s="9"/>
      <c r="K8" s="9"/>
      <c r="L8" s="165">
        <v>6</v>
      </c>
      <c r="M8" s="177" t="s">
        <v>293</v>
      </c>
      <c r="N8" s="177" t="s">
        <v>294</v>
      </c>
      <c r="O8" s="140" t="s">
        <v>11</v>
      </c>
      <c r="P8" s="140" t="s">
        <v>0</v>
      </c>
      <c r="Q8" s="141">
        <v>3</v>
      </c>
      <c r="R8" s="141">
        <v>3</v>
      </c>
      <c r="S8" s="140">
        <v>2</v>
      </c>
      <c r="T8" s="140">
        <v>2</v>
      </c>
      <c r="U8" s="140">
        <v>2</v>
      </c>
      <c r="V8" s="140">
        <v>5</v>
      </c>
      <c r="W8" s="140">
        <v>2</v>
      </c>
      <c r="X8" s="140" t="s">
        <v>2</v>
      </c>
      <c r="Y8" s="140"/>
      <c r="Z8" s="140">
        <v>1</v>
      </c>
      <c r="AA8" s="140"/>
      <c r="AB8" s="177"/>
      <c r="AC8" s="140">
        <v>3</v>
      </c>
      <c r="AU8">
        <v>54</v>
      </c>
      <c r="AV8" t="s">
        <v>288</v>
      </c>
    </row>
    <row r="9" spans="1:49" x14ac:dyDescent="0.35">
      <c r="A9" s="21"/>
      <c r="B9" s="21"/>
      <c r="C9" s="268"/>
      <c r="D9" s="268"/>
      <c r="E9" s="268"/>
      <c r="F9" s="34"/>
      <c r="G9" s="34"/>
      <c r="H9" s="34"/>
      <c r="I9" s="21"/>
      <c r="J9" s="9"/>
      <c r="K9" s="9"/>
      <c r="L9" s="165">
        <v>7</v>
      </c>
      <c r="M9" s="177" t="s">
        <v>230</v>
      </c>
      <c r="N9" s="177" t="s">
        <v>295</v>
      </c>
      <c r="O9" s="140" t="s">
        <v>36</v>
      </c>
      <c r="P9" s="140" t="s">
        <v>2</v>
      </c>
      <c r="Q9" s="140">
        <v>3</v>
      </c>
      <c r="R9" s="140">
        <v>3</v>
      </c>
      <c r="S9" s="140">
        <v>2</v>
      </c>
      <c r="T9" s="140">
        <v>3</v>
      </c>
      <c r="U9" s="140">
        <v>2</v>
      </c>
      <c r="V9" s="140">
        <v>5</v>
      </c>
      <c r="W9" s="140">
        <v>3</v>
      </c>
      <c r="X9" s="140" t="s">
        <v>41</v>
      </c>
      <c r="Y9" s="140"/>
      <c r="Z9" s="140">
        <v>2</v>
      </c>
      <c r="AA9" s="140"/>
      <c r="AB9" s="177"/>
      <c r="AC9" s="140">
        <v>3</v>
      </c>
      <c r="AU9">
        <v>71</v>
      </c>
      <c r="AV9" t="s">
        <v>387</v>
      </c>
    </row>
    <row r="10" spans="1:49" x14ac:dyDescent="0.35">
      <c r="A10" s="21"/>
      <c r="B10" s="21"/>
      <c r="C10" s="268"/>
      <c r="D10" s="268"/>
      <c r="E10" s="268"/>
      <c r="F10" s="34"/>
      <c r="G10" s="34"/>
      <c r="H10" s="34"/>
      <c r="I10" s="21"/>
      <c r="J10" s="9"/>
      <c r="K10" s="9"/>
      <c r="L10" s="165">
        <v>8</v>
      </c>
      <c r="M10" s="177" t="s">
        <v>296</v>
      </c>
      <c r="N10" s="177" t="s">
        <v>297</v>
      </c>
      <c r="O10" s="140" t="s">
        <v>11</v>
      </c>
      <c r="P10" s="140" t="s">
        <v>196</v>
      </c>
      <c r="Q10" s="140">
        <v>4</v>
      </c>
      <c r="R10" s="140">
        <v>2</v>
      </c>
      <c r="S10" s="140">
        <v>4</v>
      </c>
      <c r="T10" s="140">
        <v>4</v>
      </c>
      <c r="U10" s="140">
        <v>3</v>
      </c>
      <c r="V10" s="140">
        <v>4</v>
      </c>
      <c r="W10" s="140">
        <v>2</v>
      </c>
      <c r="X10" s="140" t="s">
        <v>39</v>
      </c>
      <c r="Y10" s="140"/>
      <c r="Z10" s="140">
        <v>3</v>
      </c>
      <c r="AA10" s="140"/>
      <c r="AB10" s="177"/>
      <c r="AC10" s="140">
        <v>2</v>
      </c>
    </row>
    <row r="11" spans="1:49" x14ac:dyDescent="0.35">
      <c r="A11" s="21"/>
      <c r="B11" s="21"/>
      <c r="C11" s="268"/>
      <c r="D11" s="268"/>
      <c r="E11" s="268"/>
      <c r="F11" s="34"/>
      <c r="G11" s="34"/>
      <c r="H11" s="34"/>
      <c r="I11" s="21"/>
      <c r="J11" s="9"/>
      <c r="K11" s="9"/>
      <c r="L11" s="36">
        <v>9</v>
      </c>
      <c r="M11" s="177" t="s">
        <v>298</v>
      </c>
      <c r="N11" s="177" t="s">
        <v>299</v>
      </c>
      <c r="O11" s="140" t="s">
        <v>11</v>
      </c>
      <c r="P11" s="140" t="s">
        <v>44</v>
      </c>
      <c r="Q11" s="140">
        <v>3</v>
      </c>
      <c r="R11" s="140">
        <v>2</v>
      </c>
      <c r="S11" s="140">
        <v>5</v>
      </c>
      <c r="T11" s="141">
        <v>5</v>
      </c>
      <c r="U11" s="140">
        <v>5</v>
      </c>
      <c r="V11" s="141">
        <v>4</v>
      </c>
      <c r="W11" s="140">
        <v>2</v>
      </c>
      <c r="X11" s="140" t="s">
        <v>39</v>
      </c>
      <c r="Y11" s="140" t="s">
        <v>38</v>
      </c>
      <c r="Z11" s="141">
        <v>3</v>
      </c>
      <c r="AA11" s="140"/>
      <c r="AB11" s="177"/>
      <c r="AC11" s="140">
        <v>2</v>
      </c>
    </row>
    <row r="12" spans="1:49" x14ac:dyDescent="0.35">
      <c r="A12" s="21"/>
      <c r="B12" s="21"/>
      <c r="C12" s="21"/>
      <c r="D12" s="34"/>
      <c r="E12" s="34"/>
      <c r="F12" s="34"/>
      <c r="G12" s="268"/>
      <c r="H12" s="268"/>
      <c r="I12" s="21"/>
      <c r="J12" s="9"/>
      <c r="K12" s="9"/>
      <c r="L12" s="36">
        <v>10</v>
      </c>
      <c r="M12" s="177" t="s">
        <v>302</v>
      </c>
      <c r="N12" s="177" t="s">
        <v>45</v>
      </c>
      <c r="O12" s="140" t="s">
        <v>11</v>
      </c>
      <c r="P12" s="140" t="s">
        <v>44</v>
      </c>
      <c r="Q12" s="140">
        <v>3</v>
      </c>
      <c r="R12" s="140">
        <v>3</v>
      </c>
      <c r="S12" s="140">
        <v>3</v>
      </c>
      <c r="T12" s="140">
        <v>4</v>
      </c>
      <c r="U12" s="140">
        <v>3</v>
      </c>
      <c r="V12" s="140">
        <v>4</v>
      </c>
      <c r="W12" s="140">
        <v>4</v>
      </c>
      <c r="X12" s="141" t="s">
        <v>39</v>
      </c>
      <c r="Y12" s="140" t="s">
        <v>38</v>
      </c>
      <c r="Z12" s="141">
        <v>2</v>
      </c>
      <c r="AA12" s="140"/>
      <c r="AB12" s="177"/>
      <c r="AC12" s="140">
        <v>1</v>
      </c>
    </row>
    <row r="13" spans="1:49" x14ac:dyDescent="0.35">
      <c r="A13" s="21"/>
      <c r="B13" s="21"/>
      <c r="C13" s="268"/>
      <c r="D13" s="268"/>
      <c r="E13" s="268"/>
      <c r="F13" s="34"/>
      <c r="G13" s="34"/>
      <c r="H13" s="34"/>
      <c r="I13" s="21"/>
      <c r="J13" s="9"/>
      <c r="K13" s="9"/>
      <c r="L13" s="165">
        <v>11</v>
      </c>
      <c r="M13" s="177" t="s">
        <v>388</v>
      </c>
      <c r="N13" s="177" t="s">
        <v>303</v>
      </c>
      <c r="O13" s="140" t="s">
        <v>11</v>
      </c>
      <c r="P13" s="141" t="s">
        <v>39</v>
      </c>
      <c r="Q13" s="140">
        <v>2</v>
      </c>
      <c r="R13" s="140">
        <v>2</v>
      </c>
      <c r="S13" s="140">
        <v>2</v>
      </c>
      <c r="T13" s="140">
        <v>5</v>
      </c>
      <c r="U13" s="140">
        <v>3</v>
      </c>
      <c r="V13" s="140">
        <v>5</v>
      </c>
      <c r="W13" s="140">
        <v>2</v>
      </c>
      <c r="X13" s="141" t="s">
        <v>57</v>
      </c>
      <c r="Y13" s="140"/>
      <c r="Z13" s="141">
        <v>3</v>
      </c>
      <c r="AA13" s="140"/>
      <c r="AB13" s="177"/>
      <c r="AC13" s="140">
        <v>1</v>
      </c>
    </row>
    <row r="14" spans="1:49" x14ac:dyDescent="0.35">
      <c r="A14" s="21"/>
      <c r="B14" s="21"/>
      <c r="C14" s="268"/>
      <c r="D14" s="268"/>
      <c r="E14" s="268"/>
      <c r="F14" s="34"/>
      <c r="G14" s="34"/>
      <c r="H14" s="34"/>
      <c r="I14" s="21"/>
      <c r="J14" s="9"/>
      <c r="K14" s="9"/>
      <c r="L14" s="165">
        <v>12</v>
      </c>
      <c r="M14" s="177" t="s">
        <v>304</v>
      </c>
      <c r="N14" s="177" t="s">
        <v>305</v>
      </c>
      <c r="O14" s="140" t="s">
        <v>11</v>
      </c>
      <c r="P14" s="141" t="s">
        <v>42</v>
      </c>
      <c r="Q14" s="140">
        <v>3</v>
      </c>
      <c r="R14" s="140">
        <v>2</v>
      </c>
      <c r="S14" s="140">
        <v>2</v>
      </c>
      <c r="T14" s="140">
        <v>2</v>
      </c>
      <c r="U14" s="140">
        <v>2</v>
      </c>
      <c r="V14" s="140">
        <v>2</v>
      </c>
      <c r="W14" s="140">
        <v>2</v>
      </c>
      <c r="X14" s="141" t="s">
        <v>0</v>
      </c>
      <c r="Y14" s="140"/>
      <c r="Z14" s="141">
        <v>1</v>
      </c>
      <c r="AA14" s="140"/>
      <c r="AB14" s="177"/>
      <c r="AC14" s="140">
        <v>3</v>
      </c>
    </row>
    <row r="15" spans="1:49" x14ac:dyDescent="0.35">
      <c r="A15" s="21"/>
      <c r="B15" s="21"/>
      <c r="C15" s="268"/>
      <c r="D15" s="268"/>
      <c r="E15" s="268"/>
      <c r="F15" s="34"/>
      <c r="G15" s="34"/>
      <c r="H15" s="34"/>
      <c r="I15" s="34"/>
      <c r="J15" s="9"/>
      <c r="K15" s="9"/>
      <c r="L15" s="165">
        <v>13</v>
      </c>
      <c r="M15" s="177" t="s">
        <v>306</v>
      </c>
      <c r="N15" s="177" t="s">
        <v>46</v>
      </c>
      <c r="O15" s="140" t="s">
        <v>11</v>
      </c>
      <c r="P15" s="141" t="s">
        <v>41</v>
      </c>
      <c r="Q15" s="140">
        <v>3</v>
      </c>
      <c r="R15" s="140">
        <v>2</v>
      </c>
      <c r="S15" s="140">
        <v>2</v>
      </c>
      <c r="T15" s="140">
        <v>3</v>
      </c>
      <c r="U15" s="140">
        <v>2</v>
      </c>
      <c r="V15" s="140">
        <v>4</v>
      </c>
      <c r="W15" s="140">
        <v>2</v>
      </c>
      <c r="X15" s="141" t="s">
        <v>1</v>
      </c>
      <c r="Y15" s="140"/>
      <c r="Z15" s="141">
        <v>2</v>
      </c>
      <c r="AA15" s="140"/>
      <c r="AB15" s="177"/>
      <c r="AC15" s="140">
        <v>2</v>
      </c>
    </row>
    <row r="16" spans="1:49" x14ac:dyDescent="0.35">
      <c r="A16" s="21"/>
      <c r="B16" s="21"/>
      <c r="C16" s="268"/>
      <c r="D16" s="268"/>
      <c r="E16" s="268"/>
      <c r="F16" s="34"/>
      <c r="G16" s="34"/>
      <c r="H16" s="34"/>
      <c r="I16" s="34"/>
      <c r="J16" s="9"/>
      <c r="K16" s="9"/>
      <c r="L16" s="165">
        <v>14</v>
      </c>
      <c r="M16" s="177" t="s">
        <v>307</v>
      </c>
      <c r="N16" s="177" t="s">
        <v>47</v>
      </c>
      <c r="O16" s="140" t="s">
        <v>11</v>
      </c>
      <c r="P16" s="141" t="s">
        <v>41</v>
      </c>
      <c r="Q16" s="140">
        <v>3</v>
      </c>
      <c r="R16" s="140">
        <v>2</v>
      </c>
      <c r="S16" s="140">
        <v>4</v>
      </c>
      <c r="T16" s="140">
        <v>4</v>
      </c>
      <c r="U16" s="140">
        <v>2</v>
      </c>
      <c r="V16" s="140">
        <v>3</v>
      </c>
      <c r="W16" s="140">
        <v>4</v>
      </c>
      <c r="X16" s="141" t="s">
        <v>1</v>
      </c>
      <c r="Y16" s="140" t="s">
        <v>2</v>
      </c>
      <c r="Z16" s="141">
        <v>2</v>
      </c>
      <c r="AA16" s="140"/>
      <c r="AB16" s="177"/>
      <c r="AC16" s="140">
        <v>1</v>
      </c>
    </row>
    <row r="17" spans="1:41" x14ac:dyDescent="0.35">
      <c r="A17" s="21"/>
      <c r="B17" s="21"/>
      <c r="C17" s="21"/>
      <c r="D17" s="34"/>
      <c r="E17" s="34"/>
      <c r="F17" s="34"/>
      <c r="G17" s="268"/>
      <c r="H17" s="268"/>
      <c r="I17" s="34"/>
      <c r="J17" s="9"/>
      <c r="K17" s="9"/>
      <c r="L17" s="165">
        <v>15</v>
      </c>
      <c r="M17" s="177" t="s">
        <v>308</v>
      </c>
      <c r="N17" s="177" t="s">
        <v>48</v>
      </c>
      <c r="O17" s="140" t="s">
        <v>36</v>
      </c>
      <c r="P17" s="141" t="s">
        <v>0</v>
      </c>
      <c r="Q17" s="140">
        <v>1</v>
      </c>
      <c r="R17" s="140">
        <v>2</v>
      </c>
      <c r="S17" s="140">
        <v>2</v>
      </c>
      <c r="T17" s="140">
        <v>2</v>
      </c>
      <c r="U17" s="140">
        <v>1</v>
      </c>
      <c r="V17" s="140">
        <v>3</v>
      </c>
      <c r="W17" s="140">
        <v>1</v>
      </c>
      <c r="X17" s="141" t="s">
        <v>42</v>
      </c>
      <c r="Y17" s="140"/>
      <c r="Z17" s="141">
        <v>1</v>
      </c>
      <c r="AA17" s="140"/>
      <c r="AB17" s="177"/>
      <c r="AC17" s="140">
        <v>3</v>
      </c>
    </row>
    <row r="18" spans="1:41" x14ac:dyDescent="0.35">
      <c r="A18" s="21"/>
      <c r="B18" s="21"/>
      <c r="C18" s="268"/>
      <c r="D18" s="268"/>
      <c r="E18" s="268"/>
      <c r="F18" s="34"/>
      <c r="G18" s="34"/>
      <c r="H18" s="34"/>
      <c r="I18" s="34"/>
      <c r="J18" s="9"/>
      <c r="K18" s="9"/>
    </row>
    <row r="19" spans="1:41" x14ac:dyDescent="0.35">
      <c r="A19" s="21"/>
      <c r="B19" s="21"/>
      <c r="C19" s="268"/>
      <c r="D19" s="268"/>
      <c r="E19" s="268"/>
      <c r="F19" s="34"/>
      <c r="G19" s="34"/>
      <c r="H19" s="34"/>
      <c r="I19" s="34"/>
      <c r="J19" s="9"/>
      <c r="K19" s="9"/>
      <c r="O19" s="8" t="s">
        <v>92</v>
      </c>
      <c r="P19" s="8" t="s">
        <v>49</v>
      </c>
      <c r="Q19" s="8" t="s">
        <v>50</v>
      </c>
      <c r="R19" s="8" t="s">
        <v>93</v>
      </c>
      <c r="S19" s="8" t="s">
        <v>3</v>
      </c>
      <c r="T19" s="8" t="s">
        <v>4</v>
      </c>
      <c r="U19" s="8" t="s">
        <v>5</v>
      </c>
      <c r="V19" s="8" t="s">
        <v>6</v>
      </c>
      <c r="W19" s="8" t="s">
        <v>7</v>
      </c>
      <c r="X19" s="8" t="s">
        <v>8</v>
      </c>
      <c r="Y19" s="8" t="s">
        <v>9</v>
      </c>
      <c r="Z19" s="8" t="s">
        <v>37</v>
      </c>
      <c r="AA19" s="8" t="s">
        <v>93</v>
      </c>
      <c r="AB19" s="8" t="s">
        <v>362</v>
      </c>
      <c r="AC19" s="8" t="s">
        <v>341</v>
      </c>
      <c r="AD19" s="8" t="s">
        <v>90</v>
      </c>
      <c r="AE19" s="8" t="s">
        <v>27</v>
      </c>
      <c r="AF19" s="8" t="s">
        <v>90</v>
      </c>
    </row>
    <row r="20" spans="1:41" x14ac:dyDescent="0.35">
      <c r="A20" s="21"/>
      <c r="B20" s="21"/>
      <c r="C20" s="268"/>
      <c r="D20" s="268"/>
      <c r="E20" s="268"/>
      <c r="F20" s="34"/>
      <c r="G20" s="34"/>
      <c r="H20" s="34"/>
      <c r="I20" s="34"/>
      <c r="J20" s="9"/>
      <c r="K20" s="9"/>
      <c r="AC20" s="162"/>
      <c r="AD20" s="162"/>
      <c r="AE20" s="162"/>
    </row>
    <row r="21" spans="1:41" x14ac:dyDescent="0.35">
      <c r="A21" s="21"/>
      <c r="B21" s="21"/>
      <c r="C21" s="268"/>
      <c r="D21" s="268"/>
      <c r="E21" s="268"/>
      <c r="F21" s="34"/>
      <c r="G21" s="34"/>
      <c r="H21" s="34"/>
      <c r="I21" s="34"/>
      <c r="J21" s="9"/>
      <c r="K21" s="9"/>
      <c r="L21" s="165">
        <v>1</v>
      </c>
      <c r="M21" s="174" t="s">
        <v>300</v>
      </c>
      <c r="N21" s="174" t="s">
        <v>301</v>
      </c>
      <c r="O21" s="174" t="s">
        <v>10</v>
      </c>
      <c r="P21" s="106">
        <v>-5</v>
      </c>
      <c r="Q21" s="106">
        <v>-3</v>
      </c>
      <c r="R21" s="106" t="s">
        <v>12</v>
      </c>
      <c r="S21" s="106"/>
      <c r="T21" s="106"/>
      <c r="U21" s="106"/>
      <c r="V21" s="106"/>
      <c r="W21" s="106"/>
      <c r="X21" s="106"/>
      <c r="Y21" s="106">
        <v>0</v>
      </c>
      <c r="Z21" s="106">
        <v>5</v>
      </c>
      <c r="AA21" s="172"/>
      <c r="AB21" s="172"/>
      <c r="AC21" s="172">
        <v>3</v>
      </c>
      <c r="AD21" s="172">
        <v>3</v>
      </c>
      <c r="AE21" s="172">
        <v>5</v>
      </c>
      <c r="AF21" s="172">
        <v>4</v>
      </c>
    </row>
    <row r="22" spans="1:41" x14ac:dyDescent="0.35">
      <c r="A22" s="21"/>
      <c r="B22" s="21"/>
      <c r="C22" s="21"/>
      <c r="D22" s="34"/>
      <c r="E22" s="34"/>
      <c r="F22" s="34"/>
      <c r="G22" s="268"/>
      <c r="H22" s="268"/>
      <c r="I22" s="34"/>
      <c r="J22" s="9"/>
      <c r="K22" s="9"/>
      <c r="L22" s="165">
        <v>2</v>
      </c>
      <c r="M22" s="174" t="s">
        <v>309</v>
      </c>
      <c r="N22" s="174" t="s">
        <v>108</v>
      </c>
      <c r="O22" s="174" t="s">
        <v>11</v>
      </c>
      <c r="P22" s="106">
        <v>-4</v>
      </c>
      <c r="Q22" s="106">
        <v>-3</v>
      </c>
      <c r="R22" s="106" t="s">
        <v>12</v>
      </c>
      <c r="S22" s="106"/>
      <c r="T22" s="106"/>
      <c r="U22" s="106"/>
      <c r="V22" s="106"/>
      <c r="W22" s="106"/>
      <c r="X22" s="106"/>
      <c r="Y22" s="183"/>
      <c r="Z22" s="106">
        <v>2</v>
      </c>
      <c r="AA22" s="172"/>
      <c r="AB22" s="172"/>
      <c r="AC22" s="172">
        <v>2</v>
      </c>
      <c r="AD22" s="172">
        <v>2</v>
      </c>
      <c r="AE22" s="172">
        <v>2</v>
      </c>
      <c r="AF22" s="172">
        <v>1</v>
      </c>
    </row>
    <row r="23" spans="1:41" x14ac:dyDescent="0.35">
      <c r="A23" s="21"/>
      <c r="B23" s="21"/>
      <c r="C23" s="268"/>
      <c r="D23" s="268"/>
      <c r="E23" s="268"/>
      <c r="F23" s="34"/>
      <c r="G23" s="34"/>
      <c r="H23" s="34"/>
      <c r="I23" s="34"/>
      <c r="J23" s="9"/>
      <c r="K23" s="9"/>
      <c r="L23" s="165">
        <v>3</v>
      </c>
      <c r="M23" s="174" t="s">
        <v>310</v>
      </c>
      <c r="N23" s="174" t="s">
        <v>109</v>
      </c>
      <c r="O23" s="174" t="s">
        <v>10</v>
      </c>
      <c r="P23" s="106">
        <v>-3</v>
      </c>
      <c r="Q23" s="106">
        <v>-4</v>
      </c>
      <c r="R23" s="106" t="s">
        <v>13</v>
      </c>
      <c r="S23" s="106"/>
      <c r="T23" s="106"/>
      <c r="U23" s="106"/>
      <c r="V23" s="106"/>
      <c r="W23" s="106"/>
      <c r="X23" s="106"/>
      <c r="Y23" s="106"/>
      <c r="Z23" s="106">
        <v>3</v>
      </c>
      <c r="AA23" s="172"/>
      <c r="AB23" s="172"/>
      <c r="AC23" s="172">
        <v>4</v>
      </c>
      <c r="AD23" s="172">
        <v>3</v>
      </c>
      <c r="AE23" s="172">
        <v>4</v>
      </c>
      <c r="AF23" s="172">
        <v>4</v>
      </c>
    </row>
    <row r="24" spans="1:41" x14ac:dyDescent="0.35">
      <c r="A24" s="21"/>
      <c r="B24" s="21"/>
      <c r="C24" s="268"/>
      <c r="D24" s="268"/>
      <c r="E24" s="268"/>
      <c r="F24" s="34"/>
      <c r="G24" s="34"/>
      <c r="H24" s="34"/>
      <c r="I24" s="34"/>
      <c r="J24" s="9"/>
      <c r="K24" s="9"/>
      <c r="L24" s="165">
        <v>4</v>
      </c>
      <c r="M24" s="174" t="s">
        <v>311</v>
      </c>
      <c r="N24" s="174" t="s">
        <v>276</v>
      </c>
      <c r="O24" s="174" t="s">
        <v>11</v>
      </c>
      <c r="P24" s="106">
        <v>-2</v>
      </c>
      <c r="Q24" s="106">
        <v>-3</v>
      </c>
      <c r="R24" s="106">
        <v>4</v>
      </c>
      <c r="S24" s="106"/>
      <c r="T24" s="106"/>
      <c r="U24" s="106"/>
      <c r="V24" s="106"/>
      <c r="W24" s="106">
        <v>0</v>
      </c>
      <c r="X24" s="106">
        <v>0</v>
      </c>
      <c r="Y24" s="106">
        <v>0</v>
      </c>
      <c r="Z24" s="106">
        <v>2</v>
      </c>
      <c r="AA24" s="172"/>
      <c r="AB24" s="172"/>
      <c r="AC24" s="180">
        <v>1</v>
      </c>
      <c r="AD24" s="180">
        <v>2</v>
      </c>
      <c r="AE24" s="172">
        <v>3</v>
      </c>
      <c r="AF24" s="172">
        <v>2</v>
      </c>
    </row>
    <row r="25" spans="1:41" x14ac:dyDescent="0.35">
      <c r="A25" s="21"/>
      <c r="B25" s="21"/>
      <c r="C25" s="268"/>
      <c r="D25" s="268"/>
      <c r="E25" s="268"/>
      <c r="F25" s="34"/>
      <c r="G25" s="34"/>
      <c r="H25" s="34"/>
      <c r="I25" s="34"/>
      <c r="J25" s="9"/>
      <c r="K25" s="9"/>
      <c r="L25" s="165">
        <v>5</v>
      </c>
      <c r="M25" s="174" t="s">
        <v>312</v>
      </c>
      <c r="N25" s="174" t="s">
        <v>46</v>
      </c>
      <c r="O25" s="174" t="s">
        <v>11</v>
      </c>
      <c r="P25" s="106">
        <v>-2</v>
      </c>
      <c r="Q25" s="106">
        <v>-2</v>
      </c>
      <c r="R25" s="106">
        <v>5</v>
      </c>
      <c r="S25" s="106"/>
      <c r="T25" s="106"/>
      <c r="U25" s="106"/>
      <c r="V25" s="106"/>
      <c r="W25" s="106">
        <v>0</v>
      </c>
      <c r="X25" s="106">
        <v>0</v>
      </c>
      <c r="Y25" s="106">
        <v>0</v>
      </c>
      <c r="Z25" s="106">
        <v>5</v>
      </c>
      <c r="AA25" s="172"/>
      <c r="AB25" s="172"/>
      <c r="AC25" s="172">
        <v>2</v>
      </c>
      <c r="AD25" s="172">
        <v>1</v>
      </c>
      <c r="AE25" s="172">
        <v>3</v>
      </c>
      <c r="AF25" s="172">
        <v>2</v>
      </c>
    </row>
    <row r="26" spans="1:41" x14ac:dyDescent="0.35">
      <c r="A26" s="21"/>
      <c r="B26" s="21"/>
      <c r="C26" s="268"/>
      <c r="D26" s="268"/>
      <c r="E26" s="268"/>
      <c r="F26" s="34"/>
      <c r="G26" s="34"/>
      <c r="H26" s="34"/>
      <c r="I26" s="34"/>
      <c r="J26" s="9"/>
      <c r="K26" s="9"/>
      <c r="L26" s="165">
        <v>6</v>
      </c>
      <c r="M26" s="174" t="s">
        <v>313</v>
      </c>
      <c r="N26" s="174" t="s">
        <v>110</v>
      </c>
      <c r="O26" s="174" t="s">
        <v>10</v>
      </c>
      <c r="P26" s="106">
        <v>-4</v>
      </c>
      <c r="Q26" s="106">
        <v>-3</v>
      </c>
      <c r="R26" s="106">
        <v>1</v>
      </c>
      <c r="S26" s="106"/>
      <c r="T26" s="106"/>
      <c r="U26" s="106"/>
      <c r="V26" s="106"/>
      <c r="W26" s="106">
        <v>0</v>
      </c>
      <c r="X26" s="106">
        <v>0</v>
      </c>
      <c r="Y26" s="106">
        <v>0</v>
      </c>
      <c r="Z26" s="106">
        <v>5</v>
      </c>
      <c r="AA26" s="172"/>
      <c r="AB26" s="172"/>
      <c r="AC26" s="172">
        <v>4</v>
      </c>
      <c r="AD26" s="172">
        <v>2</v>
      </c>
      <c r="AE26" s="172">
        <v>2</v>
      </c>
      <c r="AF26" s="172">
        <v>5</v>
      </c>
    </row>
    <row r="27" spans="1:41" x14ac:dyDescent="0.35">
      <c r="A27" s="21"/>
      <c r="B27" s="21"/>
      <c r="C27" s="21"/>
      <c r="D27" s="21"/>
      <c r="E27" s="21"/>
      <c r="F27" s="21"/>
      <c r="G27" s="21"/>
      <c r="H27" s="21"/>
      <c r="I27" s="21"/>
      <c r="J27" s="21"/>
      <c r="K27" s="21"/>
      <c r="L27" s="165">
        <v>7</v>
      </c>
      <c r="M27" s="174" t="s">
        <v>314</v>
      </c>
      <c r="N27" s="174" t="s">
        <v>64</v>
      </c>
      <c r="O27" s="174" t="s">
        <v>11</v>
      </c>
      <c r="P27" s="106">
        <v>-3</v>
      </c>
      <c r="Q27" s="106">
        <v>-4</v>
      </c>
      <c r="R27" s="106">
        <v>1</v>
      </c>
      <c r="S27" s="106"/>
      <c r="T27" s="106"/>
      <c r="U27" s="106"/>
      <c r="V27" s="106"/>
      <c r="W27" s="106">
        <v>0</v>
      </c>
      <c r="X27" s="106">
        <v>0</v>
      </c>
      <c r="Y27" s="106">
        <v>0</v>
      </c>
      <c r="Z27" s="106">
        <v>4</v>
      </c>
      <c r="AA27" s="172"/>
      <c r="AB27" s="172"/>
      <c r="AC27" s="172">
        <v>4</v>
      </c>
      <c r="AD27" s="172">
        <v>2</v>
      </c>
      <c r="AE27" s="172">
        <v>5</v>
      </c>
      <c r="AF27" s="172">
        <v>1</v>
      </c>
      <c r="AI27" s="43"/>
      <c r="AJ27" s="43"/>
      <c r="AK27" s="43"/>
      <c r="AL27" s="43"/>
      <c r="AM27" s="43"/>
      <c r="AN27" s="43"/>
      <c r="AO27" s="43"/>
    </row>
    <row r="28" spans="1:41" x14ac:dyDescent="0.35">
      <c r="A28" s="21"/>
      <c r="B28" s="21"/>
      <c r="C28" s="21"/>
      <c r="D28" s="21"/>
      <c r="E28" s="21"/>
      <c r="F28" s="34"/>
      <c r="G28" s="21"/>
      <c r="H28" s="21"/>
      <c r="I28" s="21"/>
      <c r="J28" s="21"/>
      <c r="K28" s="21"/>
      <c r="L28" s="165">
        <v>8</v>
      </c>
      <c r="M28" s="174" t="s">
        <v>315</v>
      </c>
      <c r="N28" s="174" t="s">
        <v>299</v>
      </c>
      <c r="O28" s="174" t="s">
        <v>11</v>
      </c>
      <c r="P28" s="106">
        <v>-4</v>
      </c>
      <c r="Q28" s="106">
        <v>-3</v>
      </c>
      <c r="R28" s="106">
        <v>1</v>
      </c>
      <c r="S28" s="106"/>
      <c r="T28" s="106"/>
      <c r="U28" s="106"/>
      <c r="V28" s="106"/>
      <c r="W28" s="106">
        <v>0</v>
      </c>
      <c r="X28" s="106">
        <v>0</v>
      </c>
      <c r="Y28" s="106">
        <v>0</v>
      </c>
      <c r="Z28" s="106">
        <v>3</v>
      </c>
      <c r="AA28" s="172"/>
      <c r="AB28" s="172"/>
      <c r="AC28" s="172">
        <v>3</v>
      </c>
      <c r="AD28" s="172">
        <v>4</v>
      </c>
      <c r="AE28" s="172">
        <v>4</v>
      </c>
      <c r="AF28" s="172">
        <v>2</v>
      </c>
      <c r="AI28" s="43"/>
      <c r="AJ28" s="43"/>
      <c r="AK28" s="43"/>
      <c r="AL28" s="43"/>
      <c r="AM28" s="43"/>
      <c r="AN28" s="43"/>
      <c r="AO28" s="43"/>
    </row>
    <row r="29" spans="1:41" x14ac:dyDescent="0.35">
      <c r="A29" s="21"/>
      <c r="B29" s="21"/>
      <c r="C29" s="21"/>
      <c r="D29" s="21"/>
      <c r="E29" s="21"/>
      <c r="F29" s="21"/>
      <c r="G29" s="21"/>
      <c r="H29" s="21"/>
      <c r="I29" s="21"/>
      <c r="J29" s="21"/>
      <c r="K29" s="21"/>
      <c r="L29" s="165">
        <v>9</v>
      </c>
      <c r="M29" s="174" t="s">
        <v>316</v>
      </c>
      <c r="N29" s="174" t="s">
        <v>317</v>
      </c>
      <c r="O29" s="174" t="s">
        <v>11</v>
      </c>
      <c r="P29" s="106">
        <v>-2</v>
      </c>
      <c r="Q29" s="106">
        <v>-2</v>
      </c>
      <c r="R29" s="106">
        <v>4</v>
      </c>
      <c r="S29" s="106"/>
      <c r="T29" s="106"/>
      <c r="U29" s="106"/>
      <c r="V29" s="106">
        <v>0</v>
      </c>
      <c r="W29" s="106">
        <v>0</v>
      </c>
      <c r="X29" s="106">
        <v>0</v>
      </c>
      <c r="Y29" s="106">
        <v>0</v>
      </c>
      <c r="Z29" s="106">
        <v>3</v>
      </c>
      <c r="AA29" s="172"/>
      <c r="AB29" s="172"/>
      <c r="AC29" s="172">
        <v>4</v>
      </c>
      <c r="AD29" s="172">
        <v>4</v>
      </c>
      <c r="AE29" s="172">
        <v>2</v>
      </c>
      <c r="AF29" s="172">
        <v>2</v>
      </c>
      <c r="AI29" s="43"/>
      <c r="AJ29" s="43"/>
      <c r="AK29" s="43"/>
      <c r="AL29" s="43"/>
      <c r="AM29" s="43"/>
      <c r="AN29" s="43"/>
      <c r="AO29" s="43"/>
    </row>
    <row r="30" spans="1:41" x14ac:dyDescent="0.35">
      <c r="A30" s="21"/>
      <c r="B30" s="21"/>
      <c r="C30" s="21"/>
      <c r="D30" s="21"/>
      <c r="E30" s="21"/>
      <c r="F30" s="21"/>
      <c r="G30" s="21"/>
      <c r="H30" s="21"/>
      <c r="I30" s="21"/>
      <c r="J30" s="21"/>
      <c r="K30" s="21"/>
      <c r="L30" s="165">
        <v>10</v>
      </c>
      <c r="M30" s="174" t="s">
        <v>318</v>
      </c>
      <c r="N30" s="174" t="s">
        <v>111</v>
      </c>
      <c r="O30" s="174" t="s">
        <v>10</v>
      </c>
      <c r="P30" s="106">
        <v>-4</v>
      </c>
      <c r="Q30" s="106">
        <v>-3</v>
      </c>
      <c r="R30" s="106">
        <v>3</v>
      </c>
      <c r="S30" s="106"/>
      <c r="T30" s="106"/>
      <c r="U30" s="106"/>
      <c r="V30" s="106">
        <v>0</v>
      </c>
      <c r="W30" s="106">
        <v>0</v>
      </c>
      <c r="X30" s="106">
        <v>0</v>
      </c>
      <c r="Y30" s="106">
        <v>0</v>
      </c>
      <c r="Z30" s="106">
        <v>4</v>
      </c>
      <c r="AA30" s="172"/>
      <c r="AB30" s="172"/>
      <c r="AC30" s="172">
        <v>5</v>
      </c>
      <c r="AD30" s="172">
        <v>3</v>
      </c>
      <c r="AE30" s="172">
        <v>3</v>
      </c>
      <c r="AF30" s="172">
        <v>3</v>
      </c>
      <c r="AI30" s="43"/>
      <c r="AJ30" s="43"/>
      <c r="AK30" s="43"/>
      <c r="AL30" s="43"/>
      <c r="AM30" s="43"/>
      <c r="AN30" s="43"/>
      <c r="AO30" s="43"/>
    </row>
    <row r="31" spans="1:41" x14ac:dyDescent="0.35">
      <c r="A31" s="21"/>
      <c r="B31" s="21"/>
      <c r="C31" s="21"/>
      <c r="D31" s="21"/>
      <c r="E31" s="21"/>
      <c r="F31" s="21"/>
      <c r="G31" s="21"/>
      <c r="H31" s="21"/>
      <c r="I31" s="21"/>
      <c r="J31" s="21"/>
      <c r="K31" s="21"/>
      <c r="X31" s="7"/>
      <c r="Y31" s="4"/>
      <c r="Z31" s="4"/>
      <c r="AA31" s="4"/>
      <c r="AB31" s="4"/>
      <c r="AC31" s="4"/>
      <c r="AD31" s="4"/>
      <c r="AE31" s="4"/>
      <c r="AF31" s="4"/>
    </row>
    <row r="32" spans="1:41" x14ac:dyDescent="0.35">
      <c r="X32" s="7"/>
      <c r="Y32" s="4"/>
      <c r="Z32" s="4"/>
      <c r="AA32" s="4"/>
      <c r="AB32" s="4"/>
      <c r="AC32" s="4"/>
      <c r="AD32" s="4"/>
      <c r="AE32" s="4"/>
      <c r="AF32" s="4"/>
    </row>
    <row r="33" spans="24:32" x14ac:dyDescent="0.35">
      <c r="X33" s="7"/>
      <c r="Y33" s="4"/>
      <c r="Z33" s="4"/>
      <c r="AA33" s="4"/>
      <c r="AB33" s="4"/>
      <c r="AC33" s="4"/>
      <c r="AD33" s="4"/>
      <c r="AE33" s="4"/>
      <c r="AF33" s="4"/>
    </row>
    <row r="34" spans="24:32" x14ac:dyDescent="0.35">
      <c r="X34" s="7"/>
      <c r="Y34" s="4"/>
      <c r="Z34" s="4"/>
      <c r="AA34" s="4"/>
      <c r="AB34" s="4"/>
      <c r="AC34" s="4"/>
      <c r="AD34" s="4"/>
      <c r="AE34" s="4"/>
      <c r="AF34" s="4"/>
    </row>
    <row r="35" spans="24:32" x14ac:dyDescent="0.35">
      <c r="X35" s="7"/>
      <c r="Y35" s="4"/>
      <c r="Z35" s="4"/>
      <c r="AA35" s="4"/>
      <c r="AB35" s="4"/>
      <c r="AC35" s="4"/>
      <c r="AD35" s="4"/>
      <c r="AE35" s="4"/>
      <c r="AF35" s="4"/>
    </row>
    <row r="36" spans="24:32" x14ac:dyDescent="0.35">
      <c r="X36" s="7"/>
      <c r="Y36" s="4"/>
      <c r="Z36" s="4"/>
      <c r="AA36" s="4"/>
      <c r="AB36" s="4"/>
      <c r="AC36" s="4"/>
      <c r="AD36" s="4"/>
      <c r="AE36" s="4"/>
      <c r="AF36" s="4"/>
    </row>
    <row r="37" spans="24:32" x14ac:dyDescent="0.35">
      <c r="X37" s="7"/>
      <c r="Y37" s="4"/>
      <c r="Z37" s="4"/>
      <c r="AA37" s="4"/>
      <c r="AB37" s="4"/>
      <c r="AC37" s="4"/>
      <c r="AD37" s="4"/>
      <c r="AE37" s="4"/>
      <c r="AF37" s="4"/>
    </row>
    <row r="38" spans="24:32" x14ac:dyDescent="0.35">
      <c r="X38" s="7"/>
      <c r="Y38" s="4"/>
      <c r="Z38" s="4"/>
      <c r="AA38" s="4"/>
      <c r="AB38" s="4"/>
      <c r="AC38" s="4"/>
      <c r="AD38" s="4"/>
      <c r="AE38" s="4"/>
      <c r="AF38" s="4"/>
    </row>
    <row r="39" spans="24:32" x14ac:dyDescent="0.35">
      <c r="X39" s="7"/>
      <c r="Y39" s="4"/>
      <c r="Z39" s="4"/>
      <c r="AA39" s="4"/>
      <c r="AB39" s="4"/>
      <c r="AC39" s="4"/>
      <c r="AD39" s="4"/>
      <c r="AE39" s="4"/>
      <c r="AF39" s="4"/>
    </row>
    <row r="40" spans="24:32" x14ac:dyDescent="0.35">
      <c r="Y40" s="4"/>
      <c r="Z40" s="4"/>
      <c r="AA40" s="4"/>
      <c r="AB40" s="4"/>
      <c r="AC40" s="4"/>
      <c r="AD40" s="4"/>
      <c r="AE40" s="4"/>
      <c r="AF40" s="4"/>
    </row>
  </sheetData>
  <mergeCells count="20">
    <mergeCell ref="C23:C26"/>
    <mergeCell ref="D23:D26"/>
    <mergeCell ref="E23:E26"/>
    <mergeCell ref="G17:H17"/>
    <mergeCell ref="C18:C21"/>
    <mergeCell ref="D18:D21"/>
    <mergeCell ref="E18:E21"/>
    <mergeCell ref="G22:H22"/>
    <mergeCell ref="C13:C16"/>
    <mergeCell ref="D13:D16"/>
    <mergeCell ref="E13:E16"/>
    <mergeCell ref="G2:H2"/>
    <mergeCell ref="C3:C6"/>
    <mergeCell ref="D3:D6"/>
    <mergeCell ref="E3:E6"/>
    <mergeCell ref="G7:H7"/>
    <mergeCell ref="C8:C11"/>
    <mergeCell ref="D8:D11"/>
    <mergeCell ref="E8:E11"/>
    <mergeCell ref="G12:H12"/>
  </mergeCells>
  <conditionalFormatting sqref="AI27:AO30">
    <cfRule type="cellIs" dxfId="10" priority="10" operator="equal">
      <formula>0</formula>
    </cfRule>
  </conditionalFormatting>
  <conditionalFormatting sqref="S21:Z30 AC24:AD24">
    <cfRule type="cellIs" dxfId="9" priority="1" operator="equal">
      <formula>0</formula>
    </cfRule>
  </conditionalFormatting>
  <dataValidations count="1">
    <dataValidation type="list" allowBlank="1" showInputMessage="1" showErrorMessage="1" sqref="W3:W17" xr:uid="{7A5D4AAD-F567-4B00-A66D-D0A04B67EEAF}">
      <formula1>$AF$3:$AF$12</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1831C-15C0-4F22-B844-8D5CD15EA664}">
  <sheetPr codeName="Sheet6"/>
  <dimension ref="A1:AS48"/>
  <sheetViews>
    <sheetView workbookViewId="0">
      <selection activeCell="R59" sqref="R59"/>
    </sheetView>
  </sheetViews>
  <sheetFormatPr defaultRowHeight="14.5" x14ac:dyDescent="0.35"/>
  <cols>
    <col min="1" max="11" width="3.6328125" customWidth="1"/>
    <col min="15" max="26" width="2.6328125" customWidth="1"/>
    <col min="27" max="32" width="3.6328125" customWidth="1"/>
    <col min="33" max="41" width="2.6328125" customWidth="1"/>
    <col min="43" max="54" width="3.6328125" customWidth="1"/>
  </cols>
  <sheetData>
    <row r="1" spans="1:42" x14ac:dyDescent="0.35">
      <c r="A1" s="21"/>
      <c r="B1" s="21"/>
      <c r="C1" s="146"/>
      <c r="D1" s="145"/>
      <c r="E1" s="145"/>
      <c r="F1" s="145"/>
      <c r="G1" s="145"/>
      <c r="H1" s="145"/>
      <c r="I1" s="21"/>
      <c r="J1" s="9"/>
      <c r="K1" s="9"/>
      <c r="L1" s="4"/>
      <c r="M1" s="4" t="s">
        <v>28</v>
      </c>
      <c r="N1" s="4" t="s">
        <v>29</v>
      </c>
      <c r="O1" s="4" t="s">
        <v>36</v>
      </c>
      <c r="P1" s="4"/>
      <c r="Q1" s="4" t="s">
        <v>34</v>
      </c>
      <c r="R1" s="4" t="s">
        <v>35</v>
      </c>
      <c r="S1" t="s">
        <v>91</v>
      </c>
      <c r="T1" t="s">
        <v>32</v>
      </c>
      <c r="U1" t="s">
        <v>33</v>
      </c>
      <c r="V1" t="s">
        <v>244</v>
      </c>
      <c r="W1" t="s">
        <v>90</v>
      </c>
      <c r="X1" t="s">
        <v>340</v>
      </c>
      <c r="Z1" t="s">
        <v>342</v>
      </c>
      <c r="AA1" s="35" t="s">
        <v>93</v>
      </c>
      <c r="AB1" s="35" t="s">
        <v>362</v>
      </c>
      <c r="AC1" t="s">
        <v>37</v>
      </c>
      <c r="AO1">
        <v>25</v>
      </c>
      <c r="AP1" t="s">
        <v>344</v>
      </c>
    </row>
    <row r="2" spans="1:42" x14ac:dyDescent="0.35">
      <c r="A2" s="21"/>
      <c r="B2" s="21"/>
      <c r="C2" s="21"/>
      <c r="D2" s="34"/>
      <c r="E2" s="34"/>
      <c r="F2" s="34"/>
      <c r="G2" s="268"/>
      <c r="H2" s="268"/>
      <c r="I2" s="21"/>
      <c r="J2" s="9"/>
      <c r="K2" s="21"/>
      <c r="AO2">
        <v>26</v>
      </c>
      <c r="AP2" t="s">
        <v>54</v>
      </c>
    </row>
    <row r="3" spans="1:42" x14ac:dyDescent="0.35">
      <c r="A3" s="21"/>
      <c r="B3" s="21"/>
      <c r="C3" s="268"/>
      <c r="D3" s="268"/>
      <c r="E3" s="268"/>
      <c r="F3" s="34"/>
      <c r="G3" s="34"/>
      <c r="H3" s="34"/>
      <c r="I3" s="21"/>
      <c r="J3" s="9"/>
      <c r="K3" s="9"/>
      <c r="L3" s="4">
        <v>1</v>
      </c>
      <c r="M3" s="151" t="s">
        <v>51</v>
      </c>
      <c r="N3" s="151" t="s">
        <v>52</v>
      </c>
      <c r="O3" s="152" t="s">
        <v>11</v>
      </c>
      <c r="P3" s="152" t="s">
        <v>1</v>
      </c>
      <c r="Q3" s="152">
        <v>3</v>
      </c>
      <c r="R3" s="152">
        <v>3</v>
      </c>
      <c r="S3" s="152">
        <v>4</v>
      </c>
      <c r="T3" s="210">
        <v>5</v>
      </c>
      <c r="U3" s="210">
        <v>2</v>
      </c>
      <c r="V3" s="152">
        <v>5</v>
      </c>
      <c r="W3" s="152">
        <v>2</v>
      </c>
      <c r="X3" s="152" t="s">
        <v>41</v>
      </c>
      <c r="Y3" s="187"/>
      <c r="Z3" s="188">
        <v>2</v>
      </c>
      <c r="AA3" s="188"/>
      <c r="AB3" s="188"/>
      <c r="AC3" s="188">
        <v>3</v>
      </c>
      <c r="AD3" s="189"/>
      <c r="AE3" s="189"/>
      <c r="AF3" s="20"/>
      <c r="AM3">
        <v>1</v>
      </c>
      <c r="AO3">
        <v>26</v>
      </c>
      <c r="AP3" t="s">
        <v>67</v>
      </c>
    </row>
    <row r="4" spans="1:42" x14ac:dyDescent="0.35">
      <c r="A4" s="21"/>
      <c r="B4" s="21"/>
      <c r="C4" s="268"/>
      <c r="D4" s="268"/>
      <c r="E4" s="268"/>
      <c r="F4" s="34"/>
      <c r="G4" s="34"/>
      <c r="H4" s="34"/>
      <c r="I4" s="21"/>
      <c r="J4" s="9"/>
      <c r="K4" s="9"/>
      <c r="L4" s="4">
        <v>2</v>
      </c>
      <c r="M4" s="151" t="s">
        <v>54</v>
      </c>
      <c r="N4" s="151" t="s">
        <v>53</v>
      </c>
      <c r="O4" s="152" t="s">
        <v>11</v>
      </c>
      <c r="P4" s="152" t="s">
        <v>38</v>
      </c>
      <c r="Q4" s="152">
        <v>4</v>
      </c>
      <c r="R4" s="152">
        <v>3</v>
      </c>
      <c r="S4" s="152">
        <v>2</v>
      </c>
      <c r="T4" s="210">
        <v>3</v>
      </c>
      <c r="U4" s="210">
        <v>1</v>
      </c>
      <c r="V4" s="152">
        <v>2</v>
      </c>
      <c r="W4" s="152">
        <v>5</v>
      </c>
      <c r="X4" s="152" t="s">
        <v>39</v>
      </c>
      <c r="Y4" s="187" t="s">
        <v>44</v>
      </c>
      <c r="Z4" s="188">
        <v>1</v>
      </c>
      <c r="AA4" s="188"/>
      <c r="AB4" s="188"/>
      <c r="AC4" s="188">
        <v>3</v>
      </c>
      <c r="AD4" s="189"/>
      <c r="AE4" s="189"/>
      <c r="AF4" s="20"/>
      <c r="AM4">
        <v>2</v>
      </c>
      <c r="AO4">
        <v>27</v>
      </c>
      <c r="AP4" t="s">
        <v>79</v>
      </c>
    </row>
    <row r="5" spans="1:42" x14ac:dyDescent="0.35">
      <c r="A5" s="21"/>
      <c r="B5" s="21"/>
      <c r="C5" s="268"/>
      <c r="D5" s="268"/>
      <c r="E5" s="268"/>
      <c r="F5" s="34"/>
      <c r="G5" s="34"/>
      <c r="H5" s="34"/>
      <c r="I5" s="21"/>
      <c r="J5" s="9"/>
      <c r="K5" s="9"/>
      <c r="L5" s="4">
        <v>3</v>
      </c>
      <c r="M5" s="151" t="s">
        <v>56</v>
      </c>
      <c r="N5" s="151" t="s">
        <v>55</v>
      </c>
      <c r="O5" s="152" t="s">
        <v>11</v>
      </c>
      <c r="P5" s="152" t="s">
        <v>0</v>
      </c>
      <c r="Q5" s="152">
        <v>3</v>
      </c>
      <c r="R5" s="152">
        <v>4</v>
      </c>
      <c r="S5" s="152">
        <v>1</v>
      </c>
      <c r="T5" s="210">
        <v>2</v>
      </c>
      <c r="U5" s="210">
        <v>2</v>
      </c>
      <c r="V5" s="152">
        <v>2</v>
      </c>
      <c r="W5" s="152">
        <v>2</v>
      </c>
      <c r="X5" s="152" t="s">
        <v>2</v>
      </c>
      <c r="Y5" s="187"/>
      <c r="Z5" s="188">
        <v>1</v>
      </c>
      <c r="AA5" s="188"/>
      <c r="AB5" s="188"/>
      <c r="AC5" s="188">
        <v>5</v>
      </c>
      <c r="AD5" s="189"/>
      <c r="AE5" s="189"/>
      <c r="AF5" s="20"/>
      <c r="AM5">
        <v>3</v>
      </c>
      <c r="AO5">
        <v>45</v>
      </c>
      <c r="AP5" t="s">
        <v>54</v>
      </c>
    </row>
    <row r="6" spans="1:42" x14ac:dyDescent="0.35">
      <c r="A6" s="21"/>
      <c r="B6" s="21"/>
      <c r="C6" s="268"/>
      <c r="D6" s="268"/>
      <c r="E6" s="268"/>
      <c r="F6" s="34"/>
      <c r="G6" s="34"/>
      <c r="H6" s="34"/>
      <c r="I6" s="34"/>
      <c r="J6" s="9"/>
      <c r="K6" s="9"/>
      <c r="L6" s="4">
        <v>4</v>
      </c>
      <c r="M6" s="151" t="s">
        <v>58</v>
      </c>
      <c r="N6" s="151" t="s">
        <v>48</v>
      </c>
      <c r="O6" s="152" t="s">
        <v>10</v>
      </c>
      <c r="P6" s="152" t="s">
        <v>39</v>
      </c>
      <c r="Q6" s="152">
        <v>4</v>
      </c>
      <c r="R6" s="152">
        <v>5</v>
      </c>
      <c r="S6" s="152">
        <v>1</v>
      </c>
      <c r="T6" s="210">
        <v>2</v>
      </c>
      <c r="U6" s="210">
        <v>2</v>
      </c>
      <c r="V6" s="152">
        <v>3</v>
      </c>
      <c r="W6" s="152">
        <v>2</v>
      </c>
      <c r="X6" s="152" t="s">
        <v>38</v>
      </c>
      <c r="Y6" s="187"/>
      <c r="Z6" s="188">
        <v>2</v>
      </c>
      <c r="AA6" s="188"/>
      <c r="AB6" s="188"/>
      <c r="AC6" s="188">
        <v>5</v>
      </c>
      <c r="AD6" s="189"/>
      <c r="AE6" s="189"/>
      <c r="AF6" s="20"/>
      <c r="AM6">
        <v>4</v>
      </c>
      <c r="AO6">
        <v>45</v>
      </c>
      <c r="AP6" t="s">
        <v>58</v>
      </c>
    </row>
    <row r="7" spans="1:42" x14ac:dyDescent="0.35">
      <c r="A7" s="21"/>
      <c r="B7" s="21"/>
      <c r="C7" s="21"/>
      <c r="D7" s="34"/>
      <c r="E7" s="34"/>
      <c r="F7" s="34"/>
      <c r="G7" s="268"/>
      <c r="H7" s="268"/>
      <c r="I7" s="21"/>
      <c r="J7" s="9"/>
      <c r="K7" s="9"/>
      <c r="L7" s="4">
        <v>5</v>
      </c>
      <c r="M7" s="151" t="s">
        <v>60</v>
      </c>
      <c r="N7" s="151" t="s">
        <v>59</v>
      </c>
      <c r="O7" s="152" t="s">
        <v>11</v>
      </c>
      <c r="P7" s="152" t="s">
        <v>42</v>
      </c>
      <c r="Q7" s="152">
        <v>5</v>
      </c>
      <c r="R7" s="152">
        <v>3</v>
      </c>
      <c r="S7" s="152">
        <v>1</v>
      </c>
      <c r="T7" s="210">
        <v>2</v>
      </c>
      <c r="U7" s="210">
        <v>1</v>
      </c>
      <c r="V7" s="152">
        <v>3</v>
      </c>
      <c r="W7" s="152">
        <v>2</v>
      </c>
      <c r="X7" s="152" t="s">
        <v>0</v>
      </c>
      <c r="Y7" s="187"/>
      <c r="Z7" s="188">
        <v>1</v>
      </c>
      <c r="AA7" s="188"/>
      <c r="AB7" s="188"/>
      <c r="AC7" s="188">
        <v>4</v>
      </c>
      <c r="AD7" s="189"/>
      <c r="AE7" s="189"/>
      <c r="AF7" s="20"/>
      <c r="AM7">
        <v>5</v>
      </c>
      <c r="AO7">
        <v>49</v>
      </c>
      <c r="AP7" t="s">
        <v>62</v>
      </c>
    </row>
    <row r="8" spans="1:42" x14ac:dyDescent="0.35">
      <c r="A8" s="21"/>
      <c r="B8" s="21"/>
      <c r="C8" s="268"/>
      <c r="D8" s="268"/>
      <c r="E8" s="268"/>
      <c r="F8" s="34"/>
      <c r="G8" s="34"/>
      <c r="H8" s="34"/>
      <c r="I8" s="21"/>
      <c r="J8" s="9"/>
      <c r="K8" s="9"/>
      <c r="L8" s="4">
        <v>6</v>
      </c>
      <c r="M8" s="151" t="s">
        <v>62</v>
      </c>
      <c r="N8" s="151" t="s">
        <v>61</v>
      </c>
      <c r="O8" s="152" t="s">
        <v>11</v>
      </c>
      <c r="P8" s="152" t="s">
        <v>2</v>
      </c>
      <c r="Q8" s="152">
        <v>3</v>
      </c>
      <c r="R8" s="152">
        <v>2</v>
      </c>
      <c r="S8" s="152">
        <v>3</v>
      </c>
      <c r="T8" s="210">
        <v>3</v>
      </c>
      <c r="U8" s="210">
        <v>2</v>
      </c>
      <c r="V8" s="152">
        <v>2</v>
      </c>
      <c r="W8" s="152">
        <v>2</v>
      </c>
      <c r="X8" s="152" t="s">
        <v>42</v>
      </c>
      <c r="Y8" s="187"/>
      <c r="Z8" s="188">
        <v>1</v>
      </c>
      <c r="AA8" s="188"/>
      <c r="AB8" s="152"/>
      <c r="AC8" s="188">
        <v>4</v>
      </c>
      <c r="AD8" s="189"/>
      <c r="AE8" s="189"/>
      <c r="AF8" s="20"/>
      <c r="AM8">
        <v>6</v>
      </c>
      <c r="AO8">
        <v>51</v>
      </c>
      <c r="AP8" t="s">
        <v>58</v>
      </c>
    </row>
    <row r="9" spans="1:42" x14ac:dyDescent="0.35">
      <c r="A9" s="21"/>
      <c r="B9" s="21"/>
      <c r="C9" s="268"/>
      <c r="D9" s="268"/>
      <c r="E9" s="268"/>
      <c r="F9" s="34"/>
      <c r="G9" s="34"/>
      <c r="H9" s="34"/>
      <c r="I9" s="21"/>
      <c r="J9" s="9"/>
      <c r="K9" s="9"/>
      <c r="L9" s="4">
        <v>7</v>
      </c>
      <c r="M9" s="151" t="s">
        <v>63</v>
      </c>
      <c r="N9" s="151" t="s">
        <v>46</v>
      </c>
      <c r="O9" s="152" t="s">
        <v>36</v>
      </c>
      <c r="P9" s="152" t="s">
        <v>42</v>
      </c>
      <c r="Q9" s="152">
        <v>3</v>
      </c>
      <c r="R9" s="152">
        <v>4</v>
      </c>
      <c r="S9" s="152">
        <v>2</v>
      </c>
      <c r="T9" s="210">
        <v>3</v>
      </c>
      <c r="U9" s="210">
        <v>2</v>
      </c>
      <c r="V9" s="152">
        <v>3</v>
      </c>
      <c r="W9" s="152">
        <v>2</v>
      </c>
      <c r="X9" s="152" t="s">
        <v>0</v>
      </c>
      <c r="Y9" s="187"/>
      <c r="Z9" s="188">
        <v>2</v>
      </c>
      <c r="AA9" s="188"/>
      <c r="AB9" s="188"/>
      <c r="AC9" s="188">
        <v>3</v>
      </c>
      <c r="AD9" s="189"/>
      <c r="AE9" s="189"/>
      <c r="AF9" s="20"/>
      <c r="AM9">
        <v>7</v>
      </c>
      <c r="AO9">
        <v>51</v>
      </c>
      <c r="AP9" t="s">
        <v>62</v>
      </c>
    </row>
    <row r="10" spans="1:42" x14ac:dyDescent="0.35">
      <c r="A10" s="21"/>
      <c r="B10" s="21"/>
      <c r="C10" s="268"/>
      <c r="D10" s="268"/>
      <c r="E10" s="268"/>
      <c r="F10" s="34"/>
      <c r="G10" s="34"/>
      <c r="H10" s="34"/>
      <c r="I10" s="21"/>
      <c r="J10" s="9"/>
      <c r="K10" s="9"/>
      <c r="L10" s="4">
        <v>8</v>
      </c>
      <c r="M10" s="151" t="s">
        <v>65</v>
      </c>
      <c r="N10" s="151" t="s">
        <v>64</v>
      </c>
      <c r="O10" s="152" t="s">
        <v>11</v>
      </c>
      <c r="P10" s="152" t="s">
        <v>41</v>
      </c>
      <c r="Q10" s="152">
        <v>3</v>
      </c>
      <c r="R10" s="152">
        <v>4</v>
      </c>
      <c r="S10" s="152">
        <v>2</v>
      </c>
      <c r="T10" s="210">
        <v>3</v>
      </c>
      <c r="U10" s="210">
        <v>4</v>
      </c>
      <c r="V10" s="152">
        <v>5</v>
      </c>
      <c r="W10" s="152">
        <v>2</v>
      </c>
      <c r="X10" s="152" t="s">
        <v>2</v>
      </c>
      <c r="Y10" s="187"/>
      <c r="Z10" s="188">
        <v>3</v>
      </c>
      <c r="AA10" s="188"/>
      <c r="AB10" s="188"/>
      <c r="AC10" s="188">
        <v>2</v>
      </c>
      <c r="AD10" s="189"/>
      <c r="AE10" s="189"/>
      <c r="AF10" s="20"/>
      <c r="AM10">
        <v>8</v>
      </c>
      <c r="AO10">
        <v>65</v>
      </c>
      <c r="AP10" t="s">
        <v>65</v>
      </c>
    </row>
    <row r="11" spans="1:42" x14ac:dyDescent="0.35">
      <c r="A11" s="21"/>
      <c r="B11" s="21"/>
      <c r="C11" s="268"/>
      <c r="D11" s="268"/>
      <c r="E11" s="268"/>
      <c r="F11" s="34"/>
      <c r="G11" s="34"/>
      <c r="H11" s="34"/>
      <c r="I11" s="21"/>
      <c r="J11" s="9"/>
      <c r="K11" s="9"/>
      <c r="L11" s="4">
        <v>9</v>
      </c>
      <c r="M11" s="151" t="s">
        <v>67</v>
      </c>
      <c r="N11" s="151" t="s">
        <v>66</v>
      </c>
      <c r="O11" s="152" t="s">
        <v>11</v>
      </c>
      <c r="P11" s="152" t="s">
        <v>44</v>
      </c>
      <c r="Q11" s="181">
        <v>3</v>
      </c>
      <c r="R11" s="181">
        <v>2</v>
      </c>
      <c r="S11" s="152">
        <v>5</v>
      </c>
      <c r="T11" s="210">
        <v>4</v>
      </c>
      <c r="U11" s="210">
        <v>3</v>
      </c>
      <c r="V11" s="152">
        <v>5</v>
      </c>
      <c r="W11" s="152">
        <v>4</v>
      </c>
      <c r="X11" s="152" t="s">
        <v>39</v>
      </c>
      <c r="Y11" s="187" t="s">
        <v>38</v>
      </c>
      <c r="Z11" s="188">
        <v>3</v>
      </c>
      <c r="AA11" s="188"/>
      <c r="AB11" s="188"/>
      <c r="AC11" s="188">
        <v>1</v>
      </c>
      <c r="AD11" s="189"/>
      <c r="AE11" s="189"/>
      <c r="AF11" s="20"/>
      <c r="AM11">
        <v>9</v>
      </c>
    </row>
    <row r="12" spans="1:42" x14ac:dyDescent="0.35">
      <c r="A12" s="21"/>
      <c r="B12" s="21"/>
      <c r="C12" s="21"/>
      <c r="D12" s="34"/>
      <c r="E12" s="34"/>
      <c r="F12" s="34"/>
      <c r="G12" s="268"/>
      <c r="H12" s="268"/>
      <c r="I12" s="21"/>
      <c r="J12" s="9"/>
      <c r="K12" s="9"/>
      <c r="L12" s="4">
        <v>10</v>
      </c>
      <c r="M12" s="151" t="s">
        <v>69</v>
      </c>
      <c r="N12" s="151" t="s">
        <v>68</v>
      </c>
      <c r="O12" s="152" t="s">
        <v>11</v>
      </c>
      <c r="P12" s="152" t="s">
        <v>44</v>
      </c>
      <c r="Q12" s="152">
        <v>3</v>
      </c>
      <c r="R12" s="152">
        <v>3</v>
      </c>
      <c r="S12" s="152">
        <v>4</v>
      </c>
      <c r="T12" s="210">
        <v>3</v>
      </c>
      <c r="U12" s="210">
        <v>3</v>
      </c>
      <c r="V12" s="152">
        <v>2</v>
      </c>
      <c r="W12" s="152">
        <v>1</v>
      </c>
      <c r="X12" s="181" t="s">
        <v>39</v>
      </c>
      <c r="Y12" s="187" t="s">
        <v>38</v>
      </c>
      <c r="Z12" s="188">
        <v>1</v>
      </c>
      <c r="AA12" s="188"/>
      <c r="AB12" s="188"/>
      <c r="AC12" s="188">
        <v>2</v>
      </c>
      <c r="AD12" s="189"/>
      <c r="AE12" s="189"/>
      <c r="AF12" s="20"/>
      <c r="AM12">
        <v>10</v>
      </c>
    </row>
    <row r="13" spans="1:42" x14ac:dyDescent="0.35">
      <c r="A13" s="21"/>
      <c r="B13" s="21"/>
      <c r="C13" s="268"/>
      <c r="D13" s="268"/>
      <c r="E13" s="268"/>
      <c r="F13" s="34"/>
      <c r="G13" s="34"/>
      <c r="H13" s="34"/>
      <c r="I13" s="21"/>
      <c r="J13" s="9"/>
      <c r="K13" s="9"/>
      <c r="L13" s="4">
        <v>11</v>
      </c>
      <c r="M13" s="151" t="s">
        <v>71</v>
      </c>
      <c r="N13" s="151" t="s">
        <v>70</v>
      </c>
      <c r="O13" s="152" t="s">
        <v>36</v>
      </c>
      <c r="P13" s="152" t="s">
        <v>44</v>
      </c>
      <c r="Q13" s="152">
        <v>1</v>
      </c>
      <c r="R13" s="152">
        <v>3</v>
      </c>
      <c r="S13" s="152">
        <v>5</v>
      </c>
      <c r="T13" s="210">
        <v>5</v>
      </c>
      <c r="U13" s="210">
        <v>5</v>
      </c>
      <c r="V13" s="181">
        <v>2</v>
      </c>
      <c r="W13" s="152">
        <v>2</v>
      </c>
      <c r="X13" s="181" t="s">
        <v>0</v>
      </c>
      <c r="Y13" s="187"/>
      <c r="Z13" s="188">
        <v>1</v>
      </c>
      <c r="AA13" s="188"/>
      <c r="AB13" s="188"/>
      <c r="AC13" s="188">
        <v>1</v>
      </c>
      <c r="AD13" s="189"/>
      <c r="AE13" s="189"/>
      <c r="AF13" s="20"/>
    </row>
    <row r="14" spans="1:42" x14ac:dyDescent="0.35">
      <c r="A14" s="21"/>
      <c r="B14" s="21"/>
      <c r="C14" s="268"/>
      <c r="D14" s="268"/>
      <c r="E14" s="268"/>
      <c r="F14" s="34"/>
      <c r="G14" s="34"/>
      <c r="H14" s="34"/>
      <c r="I14" s="21"/>
      <c r="J14" s="9"/>
      <c r="K14" s="9"/>
      <c r="L14" s="4">
        <v>12</v>
      </c>
      <c r="M14" s="151" t="s">
        <v>73</v>
      </c>
      <c r="N14" s="151" t="s">
        <v>72</v>
      </c>
      <c r="O14" s="152" t="s">
        <v>10</v>
      </c>
      <c r="P14" s="152" t="s">
        <v>196</v>
      </c>
      <c r="Q14" s="152">
        <v>2</v>
      </c>
      <c r="R14" s="152">
        <v>3</v>
      </c>
      <c r="S14" s="152">
        <v>2</v>
      </c>
      <c r="T14" s="210">
        <v>3</v>
      </c>
      <c r="U14" s="210">
        <v>2</v>
      </c>
      <c r="V14" s="152">
        <v>2</v>
      </c>
      <c r="W14" s="152">
        <v>2</v>
      </c>
      <c r="X14" s="181" t="s">
        <v>0</v>
      </c>
      <c r="Y14" s="187"/>
      <c r="Z14" s="188">
        <v>1</v>
      </c>
      <c r="AA14" s="188"/>
      <c r="AB14" s="188"/>
      <c r="AC14" s="188">
        <v>3</v>
      </c>
      <c r="AD14" s="189"/>
      <c r="AE14" s="189"/>
      <c r="AF14" s="20"/>
    </row>
    <row r="15" spans="1:42" x14ac:dyDescent="0.35">
      <c r="A15" s="21"/>
      <c r="B15" s="21"/>
      <c r="C15" s="268"/>
      <c r="D15" s="268"/>
      <c r="E15" s="268"/>
      <c r="F15" s="34"/>
      <c r="G15" s="34"/>
      <c r="H15" s="34"/>
      <c r="I15" s="21"/>
      <c r="J15" s="9"/>
      <c r="K15" s="9"/>
      <c r="L15" s="4">
        <v>13</v>
      </c>
      <c r="M15" s="151" t="s">
        <v>75</v>
      </c>
      <c r="N15" s="151" t="s">
        <v>74</v>
      </c>
      <c r="O15" s="152" t="s">
        <v>36</v>
      </c>
      <c r="P15" s="152" t="s">
        <v>1</v>
      </c>
      <c r="Q15" s="152">
        <v>4</v>
      </c>
      <c r="R15" s="152">
        <v>3</v>
      </c>
      <c r="S15" s="152">
        <v>4</v>
      </c>
      <c r="T15" s="210">
        <v>5</v>
      </c>
      <c r="U15" s="210">
        <v>1</v>
      </c>
      <c r="V15" s="152">
        <v>1</v>
      </c>
      <c r="W15" s="152">
        <v>1</v>
      </c>
      <c r="X15" s="181" t="s">
        <v>41</v>
      </c>
      <c r="Y15" s="187"/>
      <c r="Z15" s="188">
        <v>1</v>
      </c>
      <c r="AA15" s="188"/>
      <c r="AB15" s="188"/>
      <c r="AC15" s="188">
        <v>1</v>
      </c>
      <c r="AD15" s="189"/>
      <c r="AE15" s="189"/>
      <c r="AF15" s="20"/>
    </row>
    <row r="16" spans="1:42" x14ac:dyDescent="0.35">
      <c r="A16" s="21"/>
      <c r="B16" s="21"/>
      <c r="C16" s="268"/>
      <c r="D16" s="268"/>
      <c r="E16" s="268"/>
      <c r="F16" s="34"/>
      <c r="G16" s="34"/>
      <c r="H16" s="34"/>
      <c r="I16" s="21"/>
      <c r="J16" s="9"/>
      <c r="K16" s="9"/>
      <c r="L16" s="4">
        <v>14</v>
      </c>
      <c r="M16" s="151" t="s">
        <v>77</v>
      </c>
      <c r="N16" s="151" t="s">
        <v>76</v>
      </c>
      <c r="O16" s="152" t="s">
        <v>36</v>
      </c>
      <c r="P16" s="152" t="s">
        <v>41</v>
      </c>
      <c r="Q16" s="152">
        <v>1</v>
      </c>
      <c r="R16" s="152">
        <v>2</v>
      </c>
      <c r="S16" s="152">
        <v>2</v>
      </c>
      <c r="T16" s="210">
        <v>4</v>
      </c>
      <c r="U16" s="210">
        <v>2</v>
      </c>
      <c r="V16" s="152">
        <v>2</v>
      </c>
      <c r="W16" s="152">
        <v>2</v>
      </c>
      <c r="X16" s="181" t="s">
        <v>1</v>
      </c>
      <c r="Y16" s="187"/>
      <c r="Z16" s="188">
        <v>1</v>
      </c>
      <c r="AA16" s="188"/>
      <c r="AB16" s="188"/>
      <c r="AC16" s="188">
        <v>3</v>
      </c>
      <c r="AD16" s="189"/>
      <c r="AE16" s="189"/>
      <c r="AF16" s="20"/>
    </row>
    <row r="17" spans="1:45" x14ac:dyDescent="0.35">
      <c r="A17" s="21"/>
      <c r="B17" s="21"/>
      <c r="C17" s="21"/>
      <c r="D17" s="34"/>
      <c r="E17" s="34"/>
      <c r="F17" s="34"/>
      <c r="G17" s="268"/>
      <c r="H17" s="268"/>
      <c r="I17" s="21"/>
      <c r="J17" s="22"/>
      <c r="K17" s="9"/>
      <c r="L17" s="4">
        <v>15</v>
      </c>
      <c r="M17" s="182" t="s">
        <v>79</v>
      </c>
      <c r="N17" s="182" t="s">
        <v>78</v>
      </c>
      <c r="O17" s="152" t="s">
        <v>11</v>
      </c>
      <c r="P17" s="152" t="s">
        <v>2</v>
      </c>
      <c r="Q17" s="152">
        <v>3</v>
      </c>
      <c r="R17" s="152">
        <v>3</v>
      </c>
      <c r="S17" s="152">
        <v>2</v>
      </c>
      <c r="T17" s="210">
        <v>4</v>
      </c>
      <c r="U17" s="210">
        <v>4</v>
      </c>
      <c r="V17" s="152">
        <v>2</v>
      </c>
      <c r="W17" s="152">
        <v>2</v>
      </c>
      <c r="X17" s="181" t="s">
        <v>1</v>
      </c>
      <c r="Y17" s="187"/>
      <c r="Z17" s="188">
        <v>1</v>
      </c>
      <c r="AA17" s="188"/>
      <c r="AB17" s="188"/>
      <c r="AC17" s="188">
        <v>1</v>
      </c>
      <c r="AD17" s="189"/>
      <c r="AE17" s="189"/>
      <c r="AF17" s="20"/>
    </row>
    <row r="18" spans="1:45" x14ac:dyDescent="0.35">
      <c r="A18" s="21"/>
      <c r="B18" s="21"/>
      <c r="C18" s="268"/>
      <c r="D18" s="268"/>
      <c r="E18" s="268"/>
      <c r="F18" s="34"/>
      <c r="G18" s="34"/>
      <c r="H18" s="34"/>
      <c r="I18" s="21"/>
      <c r="J18" s="22"/>
      <c r="K18" s="9"/>
      <c r="L18" s="4"/>
      <c r="O18" s="121"/>
      <c r="P18" s="121"/>
      <c r="Q18" s="121"/>
      <c r="R18" s="121"/>
      <c r="S18" s="121"/>
      <c r="T18" s="121"/>
      <c r="U18" s="121"/>
      <c r="V18" s="121"/>
      <c r="W18" s="121"/>
      <c r="X18" s="121"/>
      <c r="Y18" s="121"/>
      <c r="Z18" s="121"/>
      <c r="AA18" s="121"/>
      <c r="AB18" s="121"/>
      <c r="AC18" s="121"/>
      <c r="AD18" s="121"/>
      <c r="AE18" s="121"/>
    </row>
    <row r="19" spans="1:45" x14ac:dyDescent="0.35">
      <c r="A19" s="21"/>
      <c r="B19" s="21"/>
      <c r="C19" s="268"/>
      <c r="D19" s="268"/>
      <c r="E19" s="268"/>
      <c r="F19" s="34"/>
      <c r="G19" s="34"/>
      <c r="H19" s="34"/>
      <c r="I19" s="21"/>
      <c r="J19" s="22"/>
      <c r="K19" s="9"/>
      <c r="L19" s="4"/>
      <c r="O19" s="8" t="s">
        <v>92</v>
      </c>
      <c r="P19" s="8" t="s">
        <v>49</v>
      </c>
      <c r="Q19" s="8" t="s">
        <v>50</v>
      </c>
      <c r="R19" s="8" t="s">
        <v>93</v>
      </c>
      <c r="S19" s="8" t="s">
        <v>3</v>
      </c>
      <c r="T19" s="8" t="s">
        <v>4</v>
      </c>
      <c r="U19" s="8" t="s">
        <v>5</v>
      </c>
      <c r="V19" s="8" t="s">
        <v>6</v>
      </c>
      <c r="W19" s="8" t="s">
        <v>7</v>
      </c>
      <c r="X19" s="8" t="s">
        <v>8</v>
      </c>
      <c r="Y19" s="8" t="s">
        <v>9</v>
      </c>
      <c r="Z19" s="8" t="s">
        <v>37</v>
      </c>
      <c r="AA19" s="121" t="s">
        <v>93</v>
      </c>
      <c r="AB19" s="121" t="s">
        <v>362</v>
      </c>
      <c r="AC19" s="8" t="s">
        <v>341</v>
      </c>
      <c r="AD19" s="8" t="s">
        <v>90</v>
      </c>
      <c r="AE19" s="8" t="s">
        <v>27</v>
      </c>
      <c r="AF19" s="8" t="s">
        <v>90</v>
      </c>
    </row>
    <row r="20" spans="1:45" x14ac:dyDescent="0.35">
      <c r="A20" s="21"/>
      <c r="B20" s="21"/>
      <c r="C20" s="268"/>
      <c r="D20" s="268"/>
      <c r="E20" s="268"/>
      <c r="F20" s="34"/>
      <c r="G20" s="34"/>
      <c r="H20" s="34"/>
      <c r="I20" s="21"/>
      <c r="J20" s="22"/>
      <c r="K20" s="9"/>
      <c r="L20" s="4"/>
      <c r="O20" s="121"/>
      <c r="P20" s="121"/>
      <c r="Q20" s="121"/>
      <c r="R20" s="121"/>
      <c r="S20" s="121"/>
      <c r="T20" s="121"/>
      <c r="U20" s="121"/>
      <c r="V20" s="121"/>
      <c r="W20" s="121"/>
      <c r="X20" s="121"/>
      <c r="Y20" s="121"/>
      <c r="Z20" s="121"/>
      <c r="AA20" s="121"/>
      <c r="AB20" s="121"/>
      <c r="AC20" s="121"/>
      <c r="AD20" s="121"/>
      <c r="AE20" s="121"/>
    </row>
    <row r="21" spans="1:45" x14ac:dyDescent="0.35">
      <c r="A21" s="21"/>
      <c r="B21" s="21"/>
      <c r="C21" s="268"/>
      <c r="D21" s="268"/>
      <c r="E21" s="268"/>
      <c r="F21" s="34"/>
      <c r="G21" s="34"/>
      <c r="H21" s="34"/>
      <c r="I21" s="21"/>
      <c r="J21" s="22"/>
      <c r="K21" s="9"/>
      <c r="L21" s="49">
        <v>1</v>
      </c>
      <c r="M21" s="178" t="s">
        <v>87</v>
      </c>
      <c r="N21" s="178" t="s">
        <v>86</v>
      </c>
      <c r="O21" s="106" t="s">
        <v>11</v>
      </c>
      <c r="P21" s="106">
        <v>-4</v>
      </c>
      <c r="Q21" s="106">
        <v>-5</v>
      </c>
      <c r="R21" s="106" t="s">
        <v>12</v>
      </c>
      <c r="S21" s="106"/>
      <c r="T21" s="106"/>
      <c r="U21" s="106"/>
      <c r="V21" s="106"/>
      <c r="W21" s="106"/>
      <c r="X21" s="106"/>
      <c r="Y21" s="106">
        <v>0</v>
      </c>
      <c r="Z21" s="106">
        <v>5</v>
      </c>
      <c r="AA21" s="152"/>
      <c r="AB21" s="152"/>
      <c r="AC21" s="152">
        <v>2</v>
      </c>
      <c r="AD21" s="152">
        <v>2</v>
      </c>
      <c r="AE21" s="152">
        <v>4</v>
      </c>
      <c r="AF21" s="152">
        <v>2</v>
      </c>
    </row>
    <row r="22" spans="1:45" x14ac:dyDescent="0.35">
      <c r="A22" s="21"/>
      <c r="B22" s="21"/>
      <c r="C22" s="21"/>
      <c r="D22" s="34"/>
      <c r="E22" s="34"/>
      <c r="F22" s="34"/>
      <c r="G22" s="268"/>
      <c r="H22" s="268"/>
      <c r="I22" s="21"/>
      <c r="J22" s="22"/>
      <c r="K22" s="9"/>
      <c r="L22" s="49">
        <v>2</v>
      </c>
      <c r="M22" s="178" t="s">
        <v>94</v>
      </c>
      <c r="N22" s="178" t="s">
        <v>95</v>
      </c>
      <c r="O22" s="106" t="s">
        <v>11</v>
      </c>
      <c r="P22" s="106">
        <v>-3</v>
      </c>
      <c r="Q22" s="106">
        <v>-5</v>
      </c>
      <c r="R22" s="106" t="s">
        <v>12</v>
      </c>
      <c r="S22" s="106"/>
      <c r="T22" s="106"/>
      <c r="U22" s="106"/>
      <c r="V22" s="106"/>
      <c r="W22" s="106"/>
      <c r="X22" s="106"/>
      <c r="Y22" s="106">
        <v>0</v>
      </c>
      <c r="Z22" s="106">
        <v>3</v>
      </c>
      <c r="AA22" s="152"/>
      <c r="AB22" s="152"/>
      <c r="AC22" s="152">
        <v>1</v>
      </c>
      <c r="AD22" s="152">
        <v>2</v>
      </c>
      <c r="AE22" s="152">
        <v>2</v>
      </c>
      <c r="AF22" s="152">
        <v>2</v>
      </c>
    </row>
    <row r="23" spans="1:45" x14ac:dyDescent="0.35">
      <c r="A23" s="21"/>
      <c r="B23" s="21"/>
      <c r="C23" s="268"/>
      <c r="D23" s="268"/>
      <c r="E23" s="268"/>
      <c r="F23" s="34"/>
      <c r="G23" s="34"/>
      <c r="H23" s="34"/>
      <c r="I23" s="21"/>
      <c r="J23" s="22"/>
      <c r="K23" s="9"/>
      <c r="L23" s="49">
        <v>3</v>
      </c>
      <c r="M23" s="178" t="s">
        <v>96</v>
      </c>
      <c r="N23" s="178" t="s">
        <v>97</v>
      </c>
      <c r="O23" s="106" t="s">
        <v>10</v>
      </c>
      <c r="P23" s="106">
        <v>-4</v>
      </c>
      <c r="Q23" s="106">
        <v>-3</v>
      </c>
      <c r="R23" s="106" t="s">
        <v>13</v>
      </c>
      <c r="S23" s="106"/>
      <c r="T23" s="106"/>
      <c r="U23" s="106"/>
      <c r="V23" s="183"/>
      <c r="W23" s="106"/>
      <c r="X23" s="106"/>
      <c r="Y23" s="106">
        <v>0</v>
      </c>
      <c r="Z23" s="106">
        <v>3</v>
      </c>
      <c r="AA23" s="152"/>
      <c r="AB23" s="180"/>
      <c r="AC23" s="152">
        <v>5</v>
      </c>
      <c r="AD23" s="152">
        <v>2</v>
      </c>
      <c r="AE23" s="152">
        <v>3</v>
      </c>
      <c r="AF23" s="152">
        <v>4</v>
      </c>
    </row>
    <row r="24" spans="1:45" x14ac:dyDescent="0.35">
      <c r="A24" s="21"/>
      <c r="B24" s="21"/>
      <c r="C24" s="268"/>
      <c r="D24" s="268"/>
      <c r="E24" s="268"/>
      <c r="F24" s="34"/>
      <c r="G24" s="34"/>
      <c r="H24" s="34"/>
      <c r="I24" s="21"/>
      <c r="J24" s="22"/>
      <c r="K24" s="9"/>
      <c r="L24" s="49">
        <v>4</v>
      </c>
      <c r="M24" s="178" t="s">
        <v>98</v>
      </c>
      <c r="N24" s="178" t="s">
        <v>99</v>
      </c>
      <c r="O24" s="106" t="s">
        <v>11</v>
      </c>
      <c r="P24" s="106">
        <v>-3</v>
      </c>
      <c r="Q24" s="106">
        <v>-4</v>
      </c>
      <c r="R24" s="106" t="s">
        <v>12</v>
      </c>
      <c r="S24" s="106"/>
      <c r="T24" s="106"/>
      <c r="U24" s="106"/>
      <c r="V24" s="106"/>
      <c r="W24" s="106"/>
      <c r="X24" s="106"/>
      <c r="Y24" s="106">
        <v>0</v>
      </c>
      <c r="Z24" s="106">
        <v>1</v>
      </c>
      <c r="AA24" s="152"/>
      <c r="AB24" s="152"/>
      <c r="AC24" s="152">
        <v>2</v>
      </c>
      <c r="AD24" s="152">
        <v>3</v>
      </c>
      <c r="AE24" s="152">
        <v>1</v>
      </c>
      <c r="AF24" s="152">
        <v>2</v>
      </c>
    </row>
    <row r="25" spans="1:45" x14ac:dyDescent="0.35">
      <c r="A25" s="21"/>
      <c r="B25" s="21"/>
      <c r="C25" s="268"/>
      <c r="D25" s="268"/>
      <c r="E25" s="268"/>
      <c r="F25" s="34"/>
      <c r="G25" s="34"/>
      <c r="H25" s="34"/>
      <c r="I25" s="21"/>
      <c r="J25" s="22"/>
      <c r="K25" s="9"/>
      <c r="L25" s="49">
        <v>5</v>
      </c>
      <c r="M25" s="178" t="s">
        <v>100</v>
      </c>
      <c r="N25" s="178" t="s">
        <v>45</v>
      </c>
      <c r="O25" s="106" t="s">
        <v>10</v>
      </c>
      <c r="P25" s="106">
        <v>-4</v>
      </c>
      <c r="Q25" s="106">
        <v>-2</v>
      </c>
      <c r="R25" s="106" t="s">
        <v>12</v>
      </c>
      <c r="S25" s="106"/>
      <c r="T25" s="106"/>
      <c r="U25" s="106"/>
      <c r="V25" s="106"/>
      <c r="W25" s="106"/>
      <c r="X25" s="106">
        <v>0</v>
      </c>
      <c r="Y25" s="106">
        <v>0</v>
      </c>
      <c r="Z25" s="106">
        <v>4</v>
      </c>
      <c r="AA25" s="152"/>
      <c r="AB25" s="152"/>
      <c r="AC25" s="152">
        <v>3</v>
      </c>
      <c r="AD25" s="152">
        <v>2</v>
      </c>
      <c r="AE25" s="152">
        <v>4</v>
      </c>
      <c r="AF25" s="152">
        <v>5</v>
      </c>
    </row>
    <row r="26" spans="1:45" x14ac:dyDescent="0.35">
      <c r="A26" s="21"/>
      <c r="B26" s="21"/>
      <c r="C26" s="268"/>
      <c r="D26" s="268"/>
      <c r="E26" s="268"/>
      <c r="F26" s="34"/>
      <c r="G26" s="34"/>
      <c r="H26" s="34"/>
      <c r="I26" s="21"/>
      <c r="J26" s="21"/>
      <c r="K26" s="9"/>
      <c r="L26" s="49">
        <v>6</v>
      </c>
      <c r="M26" s="178" t="s">
        <v>101</v>
      </c>
      <c r="N26" s="178" t="s">
        <v>102</v>
      </c>
      <c r="O26" s="106" t="s">
        <v>10</v>
      </c>
      <c r="P26" s="106">
        <v>-4</v>
      </c>
      <c r="Q26" s="106">
        <v>-3</v>
      </c>
      <c r="R26" s="106" t="s">
        <v>16</v>
      </c>
      <c r="S26" s="106"/>
      <c r="T26" s="106"/>
      <c r="U26" s="106"/>
      <c r="V26" s="106"/>
      <c r="W26" s="106"/>
      <c r="X26" s="106">
        <v>0</v>
      </c>
      <c r="Y26" s="106">
        <v>0</v>
      </c>
      <c r="Z26" s="106">
        <v>2</v>
      </c>
      <c r="AA26" s="152"/>
      <c r="AB26" s="152"/>
      <c r="AC26" s="152">
        <v>2</v>
      </c>
      <c r="AD26" s="152">
        <v>2</v>
      </c>
      <c r="AE26" s="152">
        <v>2</v>
      </c>
      <c r="AF26" s="152">
        <v>4</v>
      </c>
    </row>
    <row r="27" spans="1:45" x14ac:dyDescent="0.35">
      <c r="A27" s="21"/>
      <c r="B27" s="21"/>
      <c r="C27" s="21"/>
      <c r="D27" s="21"/>
      <c r="E27" s="21"/>
      <c r="F27" s="21"/>
      <c r="G27" s="21"/>
      <c r="H27" s="21"/>
      <c r="I27" s="21"/>
      <c r="J27" s="21"/>
      <c r="K27" s="9"/>
      <c r="L27" s="49">
        <v>7</v>
      </c>
      <c r="M27" s="178" t="s">
        <v>103</v>
      </c>
      <c r="N27" s="178" t="s">
        <v>104</v>
      </c>
      <c r="O27" s="106" t="s">
        <v>11</v>
      </c>
      <c r="P27" s="106">
        <v>-3</v>
      </c>
      <c r="Q27" s="106">
        <v>-4</v>
      </c>
      <c r="R27" s="106" t="s">
        <v>14</v>
      </c>
      <c r="S27" s="106"/>
      <c r="T27" s="106"/>
      <c r="U27" s="106"/>
      <c r="V27" s="106"/>
      <c r="W27" s="106"/>
      <c r="X27" s="106">
        <v>0</v>
      </c>
      <c r="Y27" s="106">
        <v>0</v>
      </c>
      <c r="Z27" s="106">
        <v>3</v>
      </c>
      <c r="AA27" s="152"/>
      <c r="AB27" s="152"/>
      <c r="AC27" s="152">
        <v>2</v>
      </c>
      <c r="AD27" s="152">
        <v>3</v>
      </c>
      <c r="AE27" s="152">
        <v>2</v>
      </c>
      <c r="AF27" s="152">
        <v>3</v>
      </c>
    </row>
    <row r="28" spans="1:45" x14ac:dyDescent="0.35">
      <c r="A28" s="21"/>
      <c r="B28" s="21"/>
      <c r="C28" s="21"/>
      <c r="D28" s="21"/>
      <c r="E28" s="21"/>
      <c r="F28" s="34"/>
      <c r="G28" s="21"/>
      <c r="H28" s="21"/>
      <c r="I28" s="21"/>
      <c r="J28" s="21"/>
      <c r="K28" s="9"/>
      <c r="L28" s="49">
        <v>8</v>
      </c>
      <c r="M28" s="178" t="s">
        <v>88</v>
      </c>
      <c r="N28" s="178" t="s">
        <v>105</v>
      </c>
      <c r="O28" s="106" t="s">
        <v>11</v>
      </c>
      <c r="P28" s="106">
        <v>-3</v>
      </c>
      <c r="Q28" s="106">
        <v>-3</v>
      </c>
      <c r="R28" s="106">
        <v>1</v>
      </c>
      <c r="S28" s="106"/>
      <c r="T28" s="106"/>
      <c r="U28" s="106"/>
      <c r="V28" s="106"/>
      <c r="W28" s="106"/>
      <c r="X28" s="106">
        <v>0</v>
      </c>
      <c r="Y28" s="106">
        <v>0</v>
      </c>
      <c r="Z28" s="106">
        <v>2</v>
      </c>
      <c r="AA28" s="152"/>
      <c r="AB28" s="152"/>
      <c r="AC28" s="152">
        <v>2</v>
      </c>
      <c r="AD28" s="152">
        <v>2</v>
      </c>
      <c r="AE28" s="152">
        <v>3</v>
      </c>
      <c r="AF28" s="152">
        <v>2</v>
      </c>
    </row>
    <row r="29" spans="1:45" x14ac:dyDescent="0.35">
      <c r="A29" s="21"/>
      <c r="B29" s="21"/>
      <c r="C29" s="21"/>
      <c r="D29" s="21"/>
      <c r="E29" s="21"/>
      <c r="F29" s="34"/>
      <c r="G29" s="21"/>
      <c r="H29" s="21"/>
      <c r="I29" s="21"/>
      <c r="J29" s="21"/>
      <c r="K29" s="22"/>
      <c r="L29" s="49">
        <v>9</v>
      </c>
      <c r="M29" s="178" t="s">
        <v>89</v>
      </c>
      <c r="N29" s="178" t="s">
        <v>31</v>
      </c>
      <c r="O29" s="106" t="s">
        <v>10</v>
      </c>
      <c r="P29" s="106">
        <v>-3</v>
      </c>
      <c r="Q29" s="106">
        <v>-2</v>
      </c>
      <c r="R29" s="106" t="s">
        <v>14</v>
      </c>
      <c r="S29" s="106"/>
      <c r="T29" s="106"/>
      <c r="U29" s="106">
        <v>0</v>
      </c>
      <c r="V29" s="106">
        <v>0</v>
      </c>
      <c r="W29" s="106">
        <v>0</v>
      </c>
      <c r="X29" s="106">
        <v>0</v>
      </c>
      <c r="Y29" s="106">
        <v>0</v>
      </c>
      <c r="Z29" s="106">
        <v>2</v>
      </c>
      <c r="AA29" s="152"/>
      <c r="AB29" s="152"/>
      <c r="AC29" s="152">
        <v>3</v>
      </c>
      <c r="AD29" s="152">
        <v>1</v>
      </c>
      <c r="AE29" s="152">
        <v>3</v>
      </c>
      <c r="AF29" s="152">
        <v>5</v>
      </c>
    </row>
    <row r="30" spans="1:45" x14ac:dyDescent="0.35">
      <c r="A30" s="21"/>
      <c r="B30" s="21"/>
      <c r="C30" s="21"/>
      <c r="D30" s="21"/>
      <c r="E30" s="21"/>
      <c r="F30" s="34"/>
      <c r="G30" s="21"/>
      <c r="H30" s="21"/>
      <c r="I30" s="21"/>
      <c r="J30" s="21"/>
      <c r="K30" s="22"/>
      <c r="L30" s="49">
        <v>10</v>
      </c>
      <c r="M30" s="178" t="s">
        <v>106</v>
      </c>
      <c r="N30" s="178" t="s">
        <v>107</v>
      </c>
      <c r="O30" s="106" t="s">
        <v>10</v>
      </c>
      <c r="P30" s="106">
        <v>-5</v>
      </c>
      <c r="Q30" s="106">
        <v>-2</v>
      </c>
      <c r="R30" s="106" t="s">
        <v>16</v>
      </c>
      <c r="S30" s="106"/>
      <c r="T30" s="106"/>
      <c r="U30" s="106">
        <v>0</v>
      </c>
      <c r="V30" s="106">
        <v>0</v>
      </c>
      <c r="W30" s="106">
        <v>0</v>
      </c>
      <c r="X30" s="106">
        <v>0</v>
      </c>
      <c r="Y30" s="106">
        <v>0</v>
      </c>
      <c r="Z30" s="106">
        <v>4</v>
      </c>
      <c r="AA30" s="152"/>
      <c r="AB30" s="152"/>
      <c r="AC30" s="152">
        <v>2</v>
      </c>
      <c r="AD30" s="152">
        <v>1</v>
      </c>
      <c r="AE30" s="152">
        <v>3</v>
      </c>
      <c r="AF30" s="152">
        <v>3</v>
      </c>
    </row>
    <row r="31" spans="1:45" x14ac:dyDescent="0.35">
      <c r="A31" s="21"/>
      <c r="B31" s="21"/>
      <c r="C31" s="21"/>
      <c r="D31" s="21"/>
      <c r="E31" s="21"/>
      <c r="F31" s="21"/>
      <c r="G31" s="21"/>
      <c r="H31" s="21"/>
      <c r="I31" s="21"/>
      <c r="J31" s="21"/>
      <c r="K31" s="21"/>
      <c r="Z31" s="2"/>
      <c r="AA31" s="2"/>
      <c r="AB31" s="2"/>
      <c r="AC31" s="2"/>
    </row>
    <row r="32" spans="1:45" x14ac:dyDescent="0.35">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2"/>
      <c r="AA32" s="22"/>
      <c r="AB32" s="22"/>
      <c r="AC32" s="22"/>
      <c r="AD32" s="21"/>
      <c r="AE32" s="21"/>
      <c r="AF32" s="21"/>
      <c r="AG32" s="21"/>
      <c r="AH32" s="21"/>
      <c r="AI32" s="21"/>
      <c r="AJ32" s="21"/>
      <c r="AK32" s="21"/>
      <c r="AL32" s="21"/>
      <c r="AM32" s="21"/>
      <c r="AN32" s="21"/>
      <c r="AO32" s="21"/>
      <c r="AP32" s="21"/>
      <c r="AQ32" s="21"/>
      <c r="AR32" s="21"/>
      <c r="AS32" s="21"/>
    </row>
    <row r="33" spans="1:45" x14ac:dyDescent="0.35">
      <c r="A33" s="21"/>
      <c r="B33" s="23"/>
      <c r="C33" s="21"/>
      <c r="D33" s="21"/>
      <c r="E33" s="21"/>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row>
    <row r="34" spans="1:45" x14ac:dyDescent="0.35">
      <c r="B34" s="24"/>
      <c r="C34" s="21"/>
      <c r="D34" s="24"/>
      <c r="E34" s="24"/>
      <c r="F34" s="24"/>
      <c r="G34" s="24"/>
      <c r="H34" s="24"/>
      <c r="I34" s="24"/>
      <c r="J34" s="24"/>
      <c r="K34" s="24"/>
      <c r="L34" s="24"/>
      <c r="M34" s="24"/>
      <c r="N34" s="24"/>
      <c r="O34" s="25"/>
      <c r="P34" s="24"/>
      <c r="Q34" s="24"/>
      <c r="R34" s="25"/>
      <c r="S34" s="24"/>
      <c r="T34" s="24"/>
      <c r="U34" s="24"/>
      <c r="V34" s="24"/>
      <c r="W34" s="24"/>
      <c r="X34" s="24"/>
      <c r="Y34" s="24"/>
      <c r="Z34" s="24"/>
      <c r="AA34" s="24"/>
      <c r="AB34" s="24"/>
      <c r="AC34" s="25"/>
      <c r="AD34" s="26"/>
      <c r="AE34" s="26"/>
      <c r="AF34" s="26"/>
      <c r="AG34" s="26"/>
      <c r="AH34" s="26"/>
      <c r="AI34" s="26"/>
      <c r="AJ34" s="26"/>
      <c r="AK34" s="26"/>
      <c r="AL34" s="27"/>
      <c r="AM34" s="27"/>
      <c r="AN34" s="27"/>
      <c r="AO34" s="27"/>
      <c r="AP34" s="27"/>
      <c r="AQ34" s="28"/>
      <c r="AR34" s="28"/>
      <c r="AS34" s="28"/>
    </row>
    <row r="35" spans="1:45" x14ac:dyDescent="0.35">
      <c r="B35" s="24"/>
      <c r="C35" s="21"/>
      <c r="D35" s="24"/>
      <c r="E35" s="24"/>
      <c r="F35" s="24"/>
      <c r="G35" s="24"/>
      <c r="H35" s="24"/>
      <c r="I35" s="24"/>
      <c r="J35" s="24"/>
      <c r="K35" s="24"/>
      <c r="L35" s="24"/>
      <c r="M35" s="24"/>
      <c r="N35" s="24"/>
      <c r="O35" s="25"/>
      <c r="P35" s="24"/>
      <c r="Q35" s="24"/>
      <c r="R35" s="25"/>
      <c r="S35" s="24"/>
      <c r="T35" s="24"/>
      <c r="U35" s="24"/>
      <c r="V35" s="24"/>
      <c r="W35" s="24"/>
      <c r="X35" s="24"/>
      <c r="Y35" s="24"/>
      <c r="Z35" s="24"/>
      <c r="AA35" s="24"/>
      <c r="AB35" s="24"/>
      <c r="AC35" s="25"/>
      <c r="AD35" s="26"/>
      <c r="AE35" s="26"/>
      <c r="AF35" s="26"/>
      <c r="AG35" s="26"/>
      <c r="AH35" s="26"/>
      <c r="AI35" s="26"/>
      <c r="AJ35" s="26"/>
      <c r="AK35" s="26"/>
      <c r="AL35" s="27"/>
      <c r="AM35" s="27"/>
      <c r="AN35" s="27"/>
      <c r="AO35" s="27"/>
      <c r="AP35" s="27"/>
      <c r="AQ35" s="28"/>
      <c r="AR35" s="28"/>
      <c r="AS35" s="28"/>
    </row>
    <row r="36" spans="1:45" x14ac:dyDescent="0.35">
      <c r="B36" s="24"/>
      <c r="C36" s="21"/>
      <c r="D36" s="24"/>
      <c r="E36" s="24"/>
      <c r="F36" s="24"/>
      <c r="G36" s="24"/>
      <c r="H36" s="24"/>
      <c r="I36" s="24"/>
      <c r="J36" s="24"/>
      <c r="K36" s="24"/>
      <c r="L36" s="24"/>
      <c r="M36" s="24"/>
      <c r="N36" s="24"/>
      <c r="O36" s="25"/>
      <c r="P36" s="24"/>
      <c r="Q36" s="24"/>
      <c r="R36" s="25"/>
      <c r="S36" s="24"/>
      <c r="T36" s="24"/>
      <c r="U36" s="24"/>
      <c r="V36" s="24"/>
      <c r="W36" s="24"/>
      <c r="X36" s="24"/>
      <c r="Y36" s="24"/>
      <c r="Z36" s="24"/>
      <c r="AA36" s="24"/>
      <c r="AB36" s="24"/>
      <c r="AC36" s="25"/>
      <c r="AD36" s="26"/>
      <c r="AE36" s="26"/>
      <c r="AF36" s="26"/>
      <c r="AG36" s="26"/>
      <c r="AH36" s="26"/>
      <c r="AI36" s="26"/>
      <c r="AJ36" s="26"/>
      <c r="AK36" s="26"/>
      <c r="AL36" s="27"/>
      <c r="AM36" s="27"/>
      <c r="AN36" s="27"/>
      <c r="AO36" s="27"/>
      <c r="AP36" s="27"/>
      <c r="AQ36" s="28"/>
      <c r="AR36" s="28"/>
      <c r="AS36" s="28"/>
    </row>
    <row r="37" spans="1:45" x14ac:dyDescent="0.35">
      <c r="B37" s="24"/>
      <c r="C37" s="21"/>
      <c r="D37" s="24"/>
      <c r="E37" s="24"/>
      <c r="F37" s="24"/>
      <c r="G37" s="24"/>
      <c r="H37" s="24"/>
      <c r="I37" s="24"/>
      <c r="J37" s="24"/>
      <c r="K37" s="24"/>
      <c r="L37" s="24"/>
      <c r="M37" s="24"/>
      <c r="N37" s="24"/>
      <c r="O37" s="25"/>
      <c r="P37" s="24"/>
      <c r="Q37" s="24"/>
      <c r="R37" s="25"/>
      <c r="S37" s="24"/>
      <c r="T37" s="24"/>
      <c r="U37" s="24"/>
      <c r="V37" s="24"/>
      <c r="W37" s="24"/>
      <c r="X37" s="24"/>
      <c r="Y37" s="24"/>
      <c r="Z37" s="24"/>
      <c r="AA37" s="24"/>
      <c r="AB37" s="24"/>
      <c r="AC37" s="25"/>
      <c r="AD37" s="26"/>
      <c r="AE37" s="26"/>
      <c r="AF37" s="26"/>
      <c r="AG37" s="26"/>
      <c r="AH37" s="26"/>
      <c r="AI37" s="26"/>
      <c r="AJ37" s="26"/>
      <c r="AK37" s="26"/>
      <c r="AL37" s="27"/>
      <c r="AM37" s="27"/>
      <c r="AN37" s="27"/>
      <c r="AO37" s="27"/>
      <c r="AP37" s="27"/>
      <c r="AQ37" s="28"/>
      <c r="AR37" s="28"/>
      <c r="AS37" s="28"/>
    </row>
    <row r="38" spans="1:45" x14ac:dyDescent="0.35">
      <c r="B38" s="24"/>
      <c r="C38" s="21"/>
      <c r="D38" s="24"/>
      <c r="E38" s="24"/>
      <c r="F38" s="24"/>
      <c r="G38" s="24"/>
      <c r="H38" s="24"/>
      <c r="I38" s="24"/>
      <c r="J38" s="24"/>
      <c r="K38" s="24"/>
      <c r="L38" s="24"/>
      <c r="M38" s="24"/>
      <c r="N38" s="24"/>
      <c r="O38" s="25"/>
      <c r="P38" s="24"/>
      <c r="Q38" s="24"/>
      <c r="R38" s="25"/>
      <c r="S38" s="24"/>
      <c r="T38" s="24"/>
      <c r="U38" s="24"/>
      <c r="V38" s="24"/>
      <c r="W38" s="24"/>
      <c r="X38" s="24"/>
      <c r="Y38" s="24"/>
      <c r="Z38" s="24"/>
      <c r="AA38" s="24"/>
      <c r="AB38" s="24"/>
      <c r="AC38" s="25"/>
      <c r="AD38" s="26"/>
      <c r="AE38" s="26"/>
      <c r="AF38" s="26"/>
      <c r="AG38" s="26"/>
      <c r="AH38" s="26"/>
      <c r="AI38" s="26"/>
      <c r="AJ38" s="26"/>
      <c r="AK38" s="26"/>
      <c r="AL38" s="27"/>
      <c r="AM38" s="27"/>
      <c r="AN38" s="27"/>
      <c r="AO38" s="27"/>
      <c r="AP38" s="27"/>
      <c r="AQ38" s="28"/>
      <c r="AR38" s="28"/>
      <c r="AS38" s="28"/>
    </row>
    <row r="39" spans="1:45" x14ac:dyDescent="0.35">
      <c r="B39" s="24"/>
      <c r="C39" s="21"/>
      <c r="D39" s="24"/>
      <c r="E39" s="24"/>
      <c r="F39" s="24"/>
      <c r="G39" s="24"/>
      <c r="H39" s="24"/>
      <c r="I39" s="24"/>
      <c r="J39" s="24"/>
      <c r="K39" s="24"/>
      <c r="L39" s="24"/>
      <c r="M39" s="24"/>
      <c r="N39" s="24"/>
      <c r="O39" s="25"/>
      <c r="P39" s="24"/>
      <c r="Q39" s="24"/>
      <c r="R39" s="25"/>
      <c r="S39" s="24"/>
      <c r="T39" s="24"/>
      <c r="U39" s="24"/>
      <c r="V39" s="24"/>
      <c r="W39" s="24"/>
      <c r="X39" s="24"/>
      <c r="Y39" s="24"/>
      <c r="Z39" s="24"/>
      <c r="AA39" s="24"/>
      <c r="AB39" s="24"/>
      <c r="AC39" s="25"/>
      <c r="AD39" s="26"/>
      <c r="AE39" s="26"/>
      <c r="AF39" s="26"/>
      <c r="AG39" s="26"/>
      <c r="AH39" s="26"/>
      <c r="AI39" s="26"/>
      <c r="AJ39" s="26"/>
      <c r="AK39" s="26"/>
      <c r="AL39" s="27"/>
      <c r="AM39" s="27"/>
      <c r="AN39" s="27"/>
      <c r="AO39" s="27"/>
      <c r="AP39" s="27"/>
      <c r="AQ39" s="28"/>
      <c r="AR39" s="28"/>
      <c r="AS39" s="28"/>
    </row>
    <row r="40" spans="1:45" x14ac:dyDescent="0.35">
      <c r="B40" s="24"/>
      <c r="C40" s="21"/>
      <c r="D40" s="24"/>
      <c r="E40" s="24"/>
      <c r="F40" s="24"/>
      <c r="G40" s="24"/>
      <c r="H40" s="24"/>
      <c r="I40" s="24"/>
      <c r="J40" s="24"/>
      <c r="K40" s="24"/>
      <c r="L40" s="24"/>
      <c r="M40" s="24"/>
      <c r="N40" s="24"/>
      <c r="O40" s="25"/>
      <c r="P40" s="24"/>
      <c r="Q40" s="24"/>
      <c r="R40" s="25"/>
      <c r="S40" s="24"/>
      <c r="T40" s="24"/>
      <c r="U40" s="24"/>
      <c r="V40" s="24"/>
      <c r="W40" s="24"/>
      <c r="X40" s="24"/>
      <c r="Y40" s="24"/>
      <c r="Z40" s="24"/>
      <c r="AA40" s="24"/>
      <c r="AB40" s="24"/>
      <c r="AC40" s="25"/>
      <c r="AD40" s="26"/>
      <c r="AE40" s="26"/>
      <c r="AF40" s="26"/>
      <c r="AG40" s="26"/>
      <c r="AH40" s="26"/>
      <c r="AI40" s="26"/>
      <c r="AJ40" s="26"/>
      <c r="AK40" s="26"/>
      <c r="AL40" s="27"/>
      <c r="AM40" s="27"/>
      <c r="AN40" s="27"/>
      <c r="AO40" s="27"/>
      <c r="AP40" s="27"/>
      <c r="AQ40" s="28"/>
      <c r="AR40" s="28"/>
      <c r="AS40" s="28"/>
    </row>
    <row r="41" spans="1:45" x14ac:dyDescent="0.35">
      <c r="B41" s="24"/>
      <c r="C41" s="21"/>
      <c r="D41" s="24"/>
      <c r="E41" s="24"/>
      <c r="F41" s="24"/>
      <c r="G41" s="24"/>
      <c r="H41" s="24"/>
      <c r="I41" s="24"/>
      <c r="J41" s="24"/>
      <c r="K41" s="24"/>
      <c r="L41" s="24"/>
      <c r="M41" s="24"/>
      <c r="N41" s="24"/>
      <c r="O41" s="25"/>
      <c r="P41" s="24"/>
      <c r="Q41" s="24"/>
      <c r="R41" s="25"/>
      <c r="S41" s="24"/>
      <c r="T41" s="24"/>
      <c r="U41" s="24"/>
      <c r="V41" s="24"/>
      <c r="W41" s="24"/>
      <c r="X41" s="24"/>
      <c r="Y41" s="24"/>
      <c r="Z41" s="24"/>
      <c r="AA41" s="24"/>
      <c r="AB41" s="24"/>
      <c r="AC41" s="25"/>
      <c r="AD41" s="26"/>
      <c r="AE41" s="26"/>
      <c r="AF41" s="26"/>
      <c r="AG41" s="26"/>
      <c r="AH41" s="26"/>
      <c r="AI41" s="26"/>
      <c r="AJ41" s="26"/>
      <c r="AK41" s="26"/>
      <c r="AL41" s="27"/>
      <c r="AM41" s="27"/>
      <c r="AN41" s="27"/>
      <c r="AO41" s="27"/>
      <c r="AP41" s="27"/>
      <c r="AQ41" s="28"/>
      <c r="AR41" s="28"/>
      <c r="AS41" s="28"/>
    </row>
    <row r="42" spans="1:45" x14ac:dyDescent="0.35">
      <c r="B42" s="24"/>
      <c r="C42" s="21"/>
      <c r="D42" s="24"/>
      <c r="E42" s="24"/>
      <c r="F42" s="24"/>
      <c r="G42" s="24"/>
      <c r="H42" s="24"/>
      <c r="I42" s="24"/>
      <c r="J42" s="24"/>
      <c r="K42" s="24"/>
      <c r="L42" s="24"/>
      <c r="M42" s="24"/>
      <c r="N42" s="24"/>
      <c r="O42" s="25"/>
      <c r="P42" s="24"/>
      <c r="Q42" s="24"/>
      <c r="R42" s="25"/>
      <c r="S42" s="24"/>
      <c r="T42" s="24"/>
      <c r="U42" s="24"/>
      <c r="V42" s="24"/>
      <c r="W42" s="24"/>
      <c r="X42" s="24"/>
      <c r="Y42" s="24"/>
      <c r="Z42" s="24"/>
      <c r="AA42" s="24"/>
      <c r="AB42" s="24"/>
      <c r="AC42" s="25"/>
      <c r="AD42" s="26"/>
      <c r="AE42" s="26"/>
      <c r="AF42" s="26"/>
      <c r="AG42" s="26"/>
      <c r="AH42" s="26"/>
      <c r="AI42" s="26"/>
      <c r="AJ42" s="26"/>
      <c r="AK42" s="26"/>
      <c r="AL42" s="27"/>
      <c r="AM42" s="27"/>
      <c r="AN42" s="27"/>
      <c r="AO42" s="27"/>
      <c r="AP42" s="27"/>
      <c r="AQ42" s="28"/>
      <c r="AR42" s="28"/>
      <c r="AS42" s="28"/>
    </row>
    <row r="43" spans="1:45" x14ac:dyDescent="0.35">
      <c r="B43" s="24"/>
      <c r="C43" s="21"/>
      <c r="D43" s="24"/>
      <c r="E43" s="24"/>
      <c r="F43" s="24"/>
      <c r="G43" s="24"/>
      <c r="H43" s="24"/>
      <c r="I43" s="24"/>
      <c r="J43" s="24"/>
      <c r="K43" s="24"/>
      <c r="L43" s="24"/>
      <c r="M43" s="24"/>
      <c r="N43" s="24"/>
      <c r="O43" s="25"/>
      <c r="P43" s="24"/>
      <c r="Q43" s="24"/>
      <c r="R43" s="25"/>
      <c r="S43" s="24"/>
      <c r="T43" s="24"/>
      <c r="U43" s="24"/>
      <c r="V43" s="24"/>
      <c r="W43" s="24"/>
      <c r="X43" s="24"/>
      <c r="Y43" s="24"/>
      <c r="Z43" s="24"/>
      <c r="AA43" s="24"/>
      <c r="AB43" s="24"/>
      <c r="AC43" s="25"/>
      <c r="AD43" s="26"/>
      <c r="AE43" s="26"/>
      <c r="AF43" s="26"/>
      <c r="AG43" s="26"/>
      <c r="AH43" s="26"/>
      <c r="AI43" s="26"/>
      <c r="AJ43" s="26"/>
      <c r="AK43" s="26"/>
      <c r="AL43" s="27"/>
      <c r="AM43" s="27"/>
      <c r="AN43" s="27"/>
      <c r="AO43" s="27"/>
      <c r="AP43" s="27"/>
      <c r="AQ43" s="28"/>
      <c r="AR43" s="28"/>
      <c r="AS43" s="28"/>
    </row>
    <row r="44" spans="1:45" x14ac:dyDescent="0.35">
      <c r="B44" s="24"/>
      <c r="C44" s="21"/>
      <c r="D44" s="24"/>
      <c r="E44" s="24"/>
      <c r="F44" s="24"/>
      <c r="G44" s="24"/>
      <c r="H44" s="24"/>
      <c r="I44" s="24"/>
      <c r="J44" s="24"/>
      <c r="K44" s="24"/>
      <c r="L44" s="24"/>
      <c r="M44" s="24"/>
      <c r="N44" s="24"/>
      <c r="O44" s="25"/>
      <c r="P44" s="24"/>
      <c r="Q44" s="24"/>
      <c r="R44" s="25"/>
      <c r="S44" s="24"/>
      <c r="T44" s="24"/>
      <c r="U44" s="24"/>
      <c r="V44" s="24"/>
      <c r="W44" s="24"/>
      <c r="X44" s="24"/>
      <c r="Y44" s="24"/>
      <c r="Z44" s="24"/>
      <c r="AA44" s="24"/>
      <c r="AB44" s="24"/>
      <c r="AC44" s="25"/>
      <c r="AD44" s="26"/>
      <c r="AE44" s="26"/>
      <c r="AF44" s="26"/>
      <c r="AG44" s="26"/>
      <c r="AH44" s="26"/>
      <c r="AI44" s="26"/>
      <c r="AJ44" s="26"/>
      <c r="AK44" s="26"/>
      <c r="AL44" s="27"/>
      <c r="AM44" s="27"/>
      <c r="AN44" s="27"/>
      <c r="AO44" s="27"/>
      <c r="AP44" s="27"/>
      <c r="AQ44" s="28"/>
      <c r="AR44" s="28"/>
      <c r="AS44" s="28"/>
    </row>
    <row r="45" spans="1:45" x14ac:dyDescent="0.35">
      <c r="B45" s="24"/>
      <c r="C45" s="21"/>
      <c r="D45" s="24"/>
      <c r="E45" s="24"/>
      <c r="F45" s="24"/>
      <c r="G45" s="24"/>
      <c r="H45" s="24"/>
      <c r="I45" s="24"/>
      <c r="J45" s="24"/>
      <c r="K45" s="24"/>
      <c r="L45" s="24"/>
      <c r="M45" s="24"/>
      <c r="N45" s="24"/>
      <c r="O45" s="25"/>
      <c r="P45" s="24"/>
      <c r="Q45" s="24"/>
      <c r="R45" s="25"/>
      <c r="S45" s="24"/>
      <c r="T45" s="24"/>
      <c r="U45" s="24"/>
      <c r="V45" s="24"/>
      <c r="W45" s="24"/>
      <c r="X45" s="24"/>
      <c r="Y45" s="24"/>
      <c r="Z45" s="24"/>
      <c r="AA45" s="24"/>
      <c r="AB45" s="24"/>
      <c r="AC45" s="25"/>
      <c r="AD45" s="26"/>
      <c r="AE45" s="26"/>
      <c r="AF45" s="26"/>
      <c r="AG45" s="26"/>
      <c r="AH45" s="26"/>
      <c r="AI45" s="26"/>
      <c r="AJ45" s="26"/>
      <c r="AK45" s="26"/>
      <c r="AL45" s="27"/>
      <c r="AM45" s="27"/>
      <c r="AN45" s="27"/>
      <c r="AO45" s="27"/>
      <c r="AP45" s="27"/>
      <c r="AQ45" s="28"/>
      <c r="AR45" s="28"/>
      <c r="AS45" s="28"/>
    </row>
    <row r="46" spans="1:45" x14ac:dyDescent="0.35">
      <c r="B46" s="29"/>
      <c r="C46" s="29"/>
      <c r="D46" s="29"/>
      <c r="E46" s="29"/>
      <c r="F46" s="29"/>
      <c r="G46" s="29"/>
      <c r="H46" s="29"/>
      <c r="I46" s="29"/>
      <c r="J46" s="29"/>
      <c r="K46" s="29"/>
      <c r="L46" s="29"/>
      <c r="M46" s="29"/>
      <c r="N46" s="29"/>
      <c r="O46" s="30"/>
      <c r="P46" s="29"/>
      <c r="Q46" s="29"/>
      <c r="R46" s="30"/>
      <c r="S46" s="29"/>
      <c r="T46" s="29"/>
      <c r="U46" s="29"/>
      <c r="V46" s="29"/>
      <c r="W46" s="29"/>
      <c r="X46" s="29"/>
      <c r="Y46" s="29"/>
      <c r="Z46" s="29"/>
      <c r="AA46" s="29"/>
      <c r="AB46" s="29"/>
      <c r="AC46" s="30"/>
      <c r="AD46" s="31"/>
      <c r="AE46" s="31"/>
      <c r="AF46" s="31"/>
      <c r="AG46" s="31"/>
      <c r="AH46" s="31"/>
      <c r="AI46" s="31"/>
      <c r="AJ46" s="31"/>
      <c r="AK46" s="31"/>
      <c r="AL46" s="32"/>
      <c r="AM46" s="32"/>
      <c r="AN46" s="32"/>
      <c r="AO46" s="32"/>
      <c r="AP46" s="32"/>
      <c r="AQ46" s="33"/>
      <c r="AR46" s="33"/>
      <c r="AS46" s="33"/>
    </row>
    <row r="47" spans="1:45" x14ac:dyDescent="0.35">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row>
    <row r="48" spans="1:45" x14ac:dyDescent="0.35">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row>
  </sheetData>
  <mergeCells count="20">
    <mergeCell ref="C23:C26"/>
    <mergeCell ref="D23:D26"/>
    <mergeCell ref="E23:E26"/>
    <mergeCell ref="G17:H17"/>
    <mergeCell ref="C18:C21"/>
    <mergeCell ref="D18:D21"/>
    <mergeCell ref="E18:E21"/>
    <mergeCell ref="G22:H22"/>
    <mergeCell ref="C13:C16"/>
    <mergeCell ref="D13:D16"/>
    <mergeCell ref="E13:E16"/>
    <mergeCell ref="G2:H2"/>
    <mergeCell ref="C3:C6"/>
    <mergeCell ref="D3:D6"/>
    <mergeCell ref="E3:E6"/>
    <mergeCell ref="G7:H7"/>
    <mergeCell ref="C8:C11"/>
    <mergeCell ref="D8:D11"/>
    <mergeCell ref="E8:E11"/>
    <mergeCell ref="G12:H12"/>
  </mergeCells>
  <conditionalFormatting sqref="T21:Z21 U22:Z22 T26:Z30 W25:Z25 T23:Z24 AB23">
    <cfRule type="cellIs" dxfId="8" priority="3" operator="equal">
      <formula>0</formula>
    </cfRule>
  </conditionalFormatting>
  <conditionalFormatting sqref="S21:S24 T22 S26 S28:S30">
    <cfRule type="cellIs" dxfId="7" priority="2" operator="equal">
      <formula>0</formula>
    </cfRule>
  </conditionalFormatting>
  <conditionalFormatting sqref="S25:V25">
    <cfRule type="cellIs" dxfId="6" priority="1" operator="equal">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K w E A A B Q S w M E F A A C A A g A j J W P V J O d t q y j A A A A 9 g A A A B I A H A B D b 2 5 m a W c v U G F j a 2 F n Z S 5 4 b W w g o h g A K K A U A A A A A A A A A A A A A A A A A A A A A A A A A A A A h Y + x D o I w F E V / h X S n L c X B k E c Z X C U x I R r X B i o 2 w s P Q Y v k 3 B z / J X x C j q J v j P f c M 9 9 6 v N 8 j G t g k u u r e m w 5 R E l J N A Y 9 l V B u u U D O 4 Q L k k m Y a P K k 6 p 1 M M l o k 9 F W K T k 6 d 0 4 Y 8 9 5 T H 9 O u r 5 n g P G L 7 f F 2 U R 9 0 q 8 p H N f z k 0 a J 3 C U h M J u 9 c Y K W j E Y 7 o Q g n J g M 4 T c 4 F c Q 0 9 5 n + w N h N T R u 6 L X U G G 4 L Y H M E 9 v 4 g H 1 B L A w Q U A A I A C A C M l Y 9 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J W P V E 7 H K u + n A Q A A y Q M A A B M A H A B G b 3 J t d W x h c y 9 T Z W N 0 a W 9 u M S 5 t I K I Y A C i g F A A A A A A A A A A A A A A A A A A A A A A A A A A A A J 2 S T Y v b M B C G 7 4 H 8 B 6 G A i c F Y d p p N a R e z 5 G O 7 G w g 0 x K Y 9 l B 7 k Z O o Y 9 G E k u U k w + e + V n W 7 Z r k U P 9 U E W z z s a v T M j D X t T S o H S 2 z + + H w 6 G A 3 2 k C g 5 o h B 9 E z Z M 4 8 n g p k t j j 9 J z M v L 1 k d p 9 T D a 3 y Q y p O T V I x W g p P i U M i 4 I R R g h i Y 4 Q D Z L 5 W 1 2 o M l G c 0 Z h J + U 5 E v J a i 7 0 u N m U A n S H F q W g 6 j L + C n m 4 l M K A M H q M j 8 Z U + i M h p 9 M p V F Q c J A + l K k h p 9 Q K U J v / p z g + Q q B l 7 W W d 3 U R T 7 V 3 8 4 K M V r y 3 9 3 o n O P I n d p r e 0 t L e A f / v l F G 2 q 0 F M z W H O 4 l J z l l T F d S G U 1 + l r o 0 U h E G t K i B d J H E A O U h 1 d X 5 Y b 3 a d E I y m U Q f p t 5 6 l V k p i e + m s + g 9 9 v 3 g 5 m Z F D Y 2 s m Z u r J r p + a 8 n 3 3 + o I L 4 9 U F L a W 7 F I B / j O P z D Z W t 2 2 6 D a U V 9 b h L F T Q N H u E A r Y W Z T c N W u A a o w Y t 5 l j 3 u U i s Y i 5 C B s + n 4 U z 9 0 / u X p J c x O K g f V 0 X T j o v N F / / y u j 5 7 7 a O I 4 + c 7 B n h 3 p d o t 1 H 6 a f H V U 7 E q Y O N u + j x z 7 a O m 5 Y b R 1 x b 2 5 4 / U j f D P T + F 1 B L A Q I t A B Q A A g A I A I y V j 1 S T n b a s o w A A A P Y A A A A S A A A A A A A A A A A A A A A A A A A A A A B D b 2 5 m a W c v U G F j a 2 F n Z S 5 4 b W x Q S w E C L Q A U A A I A C A C M l Y 9 U D 8 r p q 6 Q A A A D p A A A A E w A A A A A A A A A A A A A A A A D v A A A A W 0 N v b n R l b n R f V H l w Z X N d L n h t b F B L A Q I t A B Q A A g A I A I y V j 1 R O x y r v p w E A A M k D A A A T A A A A A A A A A A A A A A A A A O A B A A B G b 3 J t d W x h c y 9 T Z W N 0 a W 9 u M S 5 t U E s F B g A A A A A D A A M A w g A A A N Q 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g X A A A A A A A A d h c 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y U z R m 5 1 b S U z R D E w J T I 2 b W l u J T N E M S U y N m 1 h e C U z R D Y l M j Z j b 2 w l M 0 Q x J T I 2 Y m F z Z S U z R D E w J T I 2 Z m 9 y b W F 0 J T N E c G x h a W 4 l M j Z y b m Q l M 0 R u Z X 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M C I g L z 4 8 R W 5 0 c n k g V H l w Z T 0 i R m l s b E V y c m 9 y Q 2 9 k Z S I g V m F s d W U 9 I n N V b m t u b 3 d u I i A v P j x F b n R y e S B U e X B l P S J G a W x s R X J y b 3 J D b 3 V u d C I g V m F s d W U 9 I m w w I i A v P j x F b n R y e S B U e X B l P S J G a W x s T G F z d F V w Z G F 0 Z W Q i I F Z h b H V l P S J k M j A y M i 0 w N C 0 w M l Q x O T o x M D o x N i 4 1 M T g 3 M j E w W i I g L z 4 8 R W 5 0 c n k g V H l w Z T 0 i R m l s b E N v b H V t b l R 5 c G V z I i B W Y W x 1 Z T 0 i c 0 J n P T 0 i I C 8 + P E V u d H J 5 I F R 5 c G U 9 I k Z p b G x D b 2 x 1 b W 5 O Y W 1 l c y I g V m F s d W U 9 I n N b J n F 1 b 3 Q 7 Q 2 9 s d W 1 u M 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z 9 u d W 0 9 M T B c d T A w M j Z t a W 4 9 M V x 1 M D A y N m 1 h e D 0 2 X H U w M D I 2 Y 2 9 s P T F c d T A w M j Z i Y X N l P T E w X H U w M D I 2 Z m 9 y b W F 0 P X B s Y W l u X H U w M D I 2 c m 5 k P W 5 l d y 9 T b 3 V y Y 2 U u e 0 N v b H V t b j E s M H 0 m c X V v d D t d L C Z x d W 9 0 O 0 N v b H V t b k N v d W 5 0 J n F 1 b 3 Q 7 O j E s J n F 1 b 3 Q 7 S 2 V 5 Q 2 9 s d W 1 u T m F t Z X M m c X V v d D s 6 W 1 0 s J n F 1 b 3 Q 7 Q 2 9 s d W 1 u S W R l b n R p d G l l c y Z x d W 9 0 O z p b J n F 1 b 3 Q 7 U 2 V j d G l v b j E v P 2 5 1 b T 0 x M F x 1 M D A y N m 1 p b j 0 x X H U w M D I 2 b W F 4 P T Z c d T A w M j Z j b 2 w 9 M V x 1 M D A y N m J h c 2 U 9 M T B c d T A w M j Z m b 3 J t Y X Q 9 c G x h a W 5 c d T A w M j Z y b m Q 9 b m V 3 L 1 N v d X J j Z S 5 7 Q 2 9 s d W 1 u M S w w f S Z x d W 9 0 O 1 0 s J n F 1 b 3 Q 7 U m V s Y X R p b 2 5 z a G l w S W 5 m b y Z x d W 9 0 O z p b X X 0 i I C 8 + P C 9 T d G F i b G V F b n R y a W V z P j w v S X R l b T 4 8 S X R l b T 4 8 S X R l b U x v Y 2 F 0 a W 9 u P j x J d G V t V H l w Z T 5 G b 3 J t d W x h P C 9 J d G V t V H l w Z T 4 8 S X R l b V B h d G g + U 2 V j d G l v b j E v J T N G b n V t J T N E M T A l M j Z t a W 4 l M 0 Q x J T I 2 b W F 4 J T N E N i U y N m N v b C U z R D E l M j Z i Y X N l J T N E M T A l M j Z m b 3 J t Y X Q l M 0 R w b G F p b i U y N n J u Z C U z R G 5 l d y 9 T b 3 V y Y 2 U 8 L 0 l 0 Z W 1 Q Y X R o P j w v S X R l b U x v Y 2 F 0 a W 9 u P j x T d G F i b G V F b n R y a W V z I C 8 + P C 9 J d G V t P j x J d G V t P j x J d G V t T G 9 j Y X R p b 2 4 + P E l 0 Z W 1 U e X B l P k Z v c m 1 1 b G E 8 L 0 l 0 Z W 1 U e X B l P j x J d G V t U G F 0 a D 5 T Z W N 0 a W 9 u M S 9 U Y W J s Z S U y M D 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N C I g L z 4 8 R W 5 0 c n k g V H l w Z T 0 i R m l s b E V y c m 9 y Q 2 9 k Z S I g V m F s d W U 9 I n N V b m t u b 3 d u I i A v P j x F b n R y e S B U e X B l P S J G a W x s R X J y b 3 J D b 3 V u d C I g V m F s d W U 9 I m w w I i A v P j x F b n R y e S B U e X B l P S J G a W x s T G F z d F V w Z G F 0 Z W Q i I F Z h b H V l P S J k M j A y M i 0 w N C 0 w N l Q w M D o z N D o 1 N S 4 y O D A 3 N T A z W i I g L z 4 8 R W 5 0 c n k g V H l w Z T 0 i R m l s b E N v b H V t b l R 5 c G V z I i B W Y W x 1 Z T 0 i c 0 F 3 W U R C U V V E Q X d N R E F 3 T U R B d 0 1 E Q X d N R E F 3 T T 0 i I C 8 + P E V u d H J 5 I F R 5 c G U 9 I k Z p b G x D b 2 x 1 b W 5 O Y W 1 l c y I g V m F s d W U 9 I n N b J n F 1 b 3 Q 7 I y Z x d W 9 0 O y w m c X V v d D t C Q V R U R V J T J n F 1 b 3 Q 7 L C Z x d W 9 0 O 0 c m c X V v d D s s J n F 1 b 3 Q 7 Q V Z H J n F 1 b 3 Q 7 L C Z x d W 9 0 O 1 N M R y Z x d W 9 0 O y w m c X V v d D t B Q i Z x d W 9 0 O y w m c X V v d D t S J n F 1 b 3 Q 7 L C Z x d W 9 0 O 0 g m c X V v d D s s J n F 1 b 3 Q 7 M k I m c X V v d D s s J n F 1 b 3 Q 7 M 0 I m c X V v d D s s J n F 1 b 3 Q 7 S F I m c X V v d D s s J n F 1 b 3 Q 7 U k J J J n F 1 b 3 Q 7 L C Z x d W 9 0 O 1 N P J n F 1 b 3 Q 7 L C Z x d W 9 0 O 0 J C J n F 1 b 3 Q 7 L C Z x d W 9 0 O 1 N C J n F 1 b 3 Q 7 L C Z x d W 9 0 O 0 E m c X V v d D s s J n F 1 b 3 Q 7 R S Z x d W 9 0 O y w m c X V v d D t Q T y Z x d W 9 0 O y w m c X V v d D t E U C Z x d W 9 0 O y w m c X V v d D t Q Q i Z x d W 9 0 O 1 0 i I C 8 + P E V u d H J 5 I F R 5 c G U 9 I k Z p b G x T d G F 0 d X M i I F Z h b H V l P S J z Q 2 9 t c G x l d G U i I C 8 + P E V u d H J 5 I F R 5 c G U 9 I l J l b G F 0 a W 9 u c 2 h p c E l u Z m 9 D b 2 5 0 Y W l u Z X I i I F Z h b H V l P S J z e y Z x d W 9 0 O 2 N v b H V t b k N v d W 5 0 J n F 1 b 3 Q 7 O j I w L C Z x d W 9 0 O 2 t l e U N v b H V t b k 5 h b W V z J n F 1 b 3 Q 7 O l t d L C Z x d W 9 0 O 3 F 1 Z X J 5 U m V s Y X R p b 2 5 z a G l w c y Z x d W 9 0 O z p b X S w m c X V v d D t j b 2 x 1 b W 5 J Z G V u d G l 0 a W V z J n F 1 b 3 Q 7 O l s m c X V v d D t T Z W N 0 a W 9 u M S 9 U Y W J s Z S A w L 0 N o Y W 5 n Z W Q g V H l w Z S 5 7 I y w w f S Z x d W 9 0 O y w m c X V v d D t T Z W N 0 a W 9 u M S 9 U Y W J s Z S A w L 0 N o Y W 5 n Z W Q g V H l w Z S 5 7 Q k F U V E V S U y w x f S Z x d W 9 0 O y w m c X V v d D t T Z W N 0 a W 9 u M S 9 U Y W J s Z S A w L 0 N o Y W 5 n Z W Q g V H l w Z S 5 7 R y w y f S Z x d W 9 0 O y w m c X V v d D t T Z W N 0 a W 9 u M S 9 U Y W J s Z S A w L 0 N o Y W 5 n Z W Q g V H l w Z S 5 7 Q V Z H L D N 9 J n F 1 b 3 Q 7 L C Z x d W 9 0 O 1 N l Y 3 R p b 2 4 x L 1 R h Y m x l I D A v Q 2 h h b m d l Z C B U e X B l L n t T T E c s N H 0 m c X V v d D s s J n F 1 b 3 Q 7 U 2 V j d G l v b j E v V G F i b G U g M C 9 D a G F u Z 2 V k I F R 5 c G U u e 0 F C L D V 9 J n F 1 b 3 Q 7 L C Z x d W 9 0 O 1 N l Y 3 R p b 2 4 x L 1 R h Y m x l I D A v Q 2 h h b m d l Z C B U e X B l L n t S L D Z 9 J n F 1 b 3 Q 7 L C Z x d W 9 0 O 1 N l Y 3 R p b 2 4 x L 1 R h Y m x l I D A v Q 2 h h b m d l Z C B U e X B l L n t I L D d 9 J n F 1 b 3 Q 7 L C Z x d W 9 0 O 1 N l Y 3 R p b 2 4 x L 1 R h Y m x l I D A v Q 2 h h b m d l Z C B U e X B l L n s y Q i w 4 f S Z x d W 9 0 O y w m c X V v d D t T Z W N 0 a W 9 u M S 9 U Y W J s Z S A w L 0 N o Y W 5 n Z W Q g V H l w Z S 5 7 M 0 I s O X 0 m c X V v d D s s J n F 1 b 3 Q 7 U 2 V j d G l v b j E v V G F i b G U g M C 9 D a G F u Z 2 V k I F R 5 c G U u e 0 h S L D E w f S Z x d W 9 0 O y w m c X V v d D t T Z W N 0 a W 9 u M S 9 U Y W J s Z S A w L 0 N o Y W 5 n Z W Q g V H l w Z S 5 7 U k J J L D E x f S Z x d W 9 0 O y w m c X V v d D t T Z W N 0 a W 9 u M S 9 U Y W J s Z S A w L 0 N o Y W 5 n Z W Q g V H l w Z S 5 7 U 0 8 s M T J 9 J n F 1 b 3 Q 7 L C Z x d W 9 0 O 1 N l Y 3 R p b 2 4 x L 1 R h Y m x l I D A v Q 2 h h b m d l Z C B U e X B l L n t C Q i w x M 3 0 m c X V v d D s s J n F 1 b 3 Q 7 U 2 V j d G l v b j E v V G F i b G U g M C 9 D a G F u Z 2 V k I F R 5 c G U u e 1 N C L D E 0 f S Z x d W 9 0 O y w m c X V v d D t T Z W N 0 a W 9 u M S 9 U Y W J s Z S A w L 0 N o Y W 5 n Z W Q g V H l w Z S 5 7 Q S w x N X 0 m c X V v d D s s J n F 1 b 3 Q 7 U 2 V j d G l v b j E v V G F i b G U g M C 9 D a G F u Z 2 V k I F R 5 c G U u e 0 U s M T Z 9 J n F 1 b 3 Q 7 L C Z x d W 9 0 O 1 N l Y 3 R p b 2 4 x L 1 R h Y m x l I D A v Q 2 h h b m d l Z C B U e X B l L n t Q T y w x N 3 0 m c X V v d D s s J n F 1 b 3 Q 7 U 2 V j d G l v b j E v V G F i b G U g M C 9 D a G F u Z 2 V k I F R 5 c G U u e 0 R Q L D E 4 f S Z x d W 9 0 O y w m c X V v d D t T Z W N 0 a W 9 u M S 9 U Y W J s Z S A w L 0 N o Y W 5 n Z W Q g V H l w Z S 5 7 U E I s M T l 9 J n F 1 b 3 Q 7 X S w m c X V v d D t D b 2 x 1 b W 5 D b 3 V u d C Z x d W 9 0 O z o y M C w m c X V v d D t L Z X l D b 2 x 1 b W 5 O Y W 1 l c y Z x d W 9 0 O z p b X S w m c X V v d D t D b 2 x 1 b W 5 J Z G V u d G l 0 a W V z J n F 1 b 3 Q 7 O l s m c X V v d D t T Z W N 0 a W 9 u M S 9 U Y W J s Z S A w L 0 N o Y W 5 n Z W Q g V H l w Z S 5 7 I y w w f S Z x d W 9 0 O y w m c X V v d D t T Z W N 0 a W 9 u M S 9 U Y W J s Z S A w L 0 N o Y W 5 n Z W Q g V H l w Z S 5 7 Q k F U V E V S U y w x f S Z x d W 9 0 O y w m c X V v d D t T Z W N 0 a W 9 u M S 9 U Y W J s Z S A w L 0 N o Y W 5 n Z W Q g V H l w Z S 5 7 R y w y f S Z x d W 9 0 O y w m c X V v d D t T Z W N 0 a W 9 u M S 9 U Y W J s Z S A w L 0 N o Y W 5 n Z W Q g V H l w Z S 5 7 Q V Z H L D N 9 J n F 1 b 3 Q 7 L C Z x d W 9 0 O 1 N l Y 3 R p b 2 4 x L 1 R h Y m x l I D A v Q 2 h h b m d l Z C B U e X B l L n t T T E c s N H 0 m c X V v d D s s J n F 1 b 3 Q 7 U 2 V j d G l v b j E v V G F i b G U g M C 9 D a G F u Z 2 V k I F R 5 c G U u e 0 F C L D V 9 J n F 1 b 3 Q 7 L C Z x d W 9 0 O 1 N l Y 3 R p b 2 4 x L 1 R h Y m x l I D A v Q 2 h h b m d l Z C B U e X B l L n t S L D Z 9 J n F 1 b 3 Q 7 L C Z x d W 9 0 O 1 N l Y 3 R p b 2 4 x L 1 R h Y m x l I D A v Q 2 h h b m d l Z C B U e X B l L n t I L D d 9 J n F 1 b 3 Q 7 L C Z x d W 9 0 O 1 N l Y 3 R p b 2 4 x L 1 R h Y m x l I D A v Q 2 h h b m d l Z C B U e X B l L n s y Q i w 4 f S Z x d W 9 0 O y w m c X V v d D t T Z W N 0 a W 9 u M S 9 U Y W J s Z S A w L 0 N o Y W 5 n Z W Q g V H l w Z S 5 7 M 0 I s O X 0 m c X V v d D s s J n F 1 b 3 Q 7 U 2 V j d G l v b j E v V G F i b G U g M C 9 D a G F u Z 2 V k I F R 5 c G U u e 0 h S L D E w f S Z x d W 9 0 O y w m c X V v d D t T Z W N 0 a W 9 u M S 9 U Y W J s Z S A w L 0 N o Y W 5 n Z W Q g V H l w Z S 5 7 U k J J L D E x f S Z x d W 9 0 O y w m c X V v d D t T Z W N 0 a W 9 u M S 9 U Y W J s Z S A w L 0 N o Y W 5 n Z W Q g V H l w Z S 5 7 U 0 8 s M T J 9 J n F 1 b 3 Q 7 L C Z x d W 9 0 O 1 N l Y 3 R p b 2 4 x L 1 R h Y m x l I D A v Q 2 h h b m d l Z C B U e X B l L n t C Q i w x M 3 0 m c X V v d D s s J n F 1 b 3 Q 7 U 2 V j d G l v b j E v V G F i b G U g M C 9 D a G F u Z 2 V k I F R 5 c G U u e 1 N C L D E 0 f S Z x d W 9 0 O y w m c X V v d D t T Z W N 0 a W 9 u M S 9 U Y W J s Z S A w L 0 N o Y W 5 n Z W Q g V H l w Z S 5 7 Q S w x N X 0 m c X V v d D s s J n F 1 b 3 Q 7 U 2 V j d G l v b j E v V G F i b G U g M C 9 D a G F u Z 2 V k I F R 5 c G U u e 0 U s M T Z 9 J n F 1 b 3 Q 7 L C Z x d W 9 0 O 1 N l Y 3 R p b 2 4 x L 1 R h Y m x l I D A v Q 2 h h b m d l Z C B U e X B l L n t Q T y w x N 3 0 m c X V v d D s s J n F 1 b 3 Q 7 U 2 V j d G l v b j E v V G F i b G U g M C 9 D a G F u Z 2 V k I F R 5 c G U u e 0 R Q L D E 4 f S Z x d W 9 0 O y w m c X V v d D t T Z W N 0 a W 9 u M S 9 U Y W J s Z S A w L 0 N o Y W 5 n Z W Q g V H l w Z S 5 7 U E I s M T l 9 J n F 1 b 3 Q 7 X S w m c X V v d D t S Z W x h d G l v b n N o a X B J b m Z v J n F 1 b 3 Q 7 O l t d f S I g L z 4 8 L 1 N 0 Y W J s Z U V u d H J p Z X M + P C 9 J d G V t P j x J d G V t P j x J d G V t T G 9 j Y X R p b 2 4 + P E l 0 Z W 1 U e X B l P k Z v c m 1 1 b G E 8 L 0 l 0 Z W 1 U e X B l P j x J d G V t U G F 0 a D 5 T Z W N 0 a W 9 u M S 9 U Y W J s Z S U y M D A v U 2 9 1 c m N l P C 9 J d G V t U G F 0 a D 4 8 L 0 l 0 Z W 1 M b 2 N h d G l v b j 4 8 U 3 R h Y m x l R W 5 0 c m l l c y A v P j w v S X R l b T 4 8 S X R l b T 4 8 S X R l b U x v Y 2 F 0 a W 9 u P j x J d G V t V H l w Z T 5 G b 3 J t d W x h P C 9 J d G V t V H l w Z T 4 8 S X R l b V B h d G g + U 2 V j d G l v b j E v V G F i b G U l M j A w L 0 R h d G E w P C 9 J d G V t U G F 0 a D 4 8 L 0 l 0 Z W 1 M b 2 N h d G l v b j 4 8 U 3 R h Y m x l R W 5 0 c m l l c y A v P j w v S X R l b T 4 8 S X R l b T 4 8 S X R l b U x v Y 2 F 0 a W 9 u P j x J d G V t V H l w Z T 5 G b 3 J t d W x h P C 9 J d G V t V H l w Z T 4 8 S X R l b V B h d G g + U 2 V j d G l v b j E v V G F i b G U l M j A w L 0 N o Y W 5 n Z W Q l M j B U e X B l P C 9 J d G V t U G F 0 a D 4 8 L 0 l 0 Z W 1 M b 2 N h d G l v b j 4 8 U 3 R h Y m x l R W 5 0 c m l l c y A v P j w v S X R l b T 4 8 L 0 l 0 Z W 1 z P j w v T G 9 j Y W x Q Y W N r Y W d l T W V 0 Y W R h d G F G a W x l P h Y A A A B Q S w U G A A A A A A A A A A A A A A A A A A A A A A A A J g E A A A E A A A D Q j J 3 f A R X R E Y x 6 A M B P w p f r A Q A A A C o C g 2 + K y i h L m + H 9 M + v 3 o S E A A A A A A g A A A A A A E G Y A A A A B A A A g A A A A t m V H y l k 2 b S g A d h s P V G r R Z D u C e p v h G 1 / 2 / 9 Q E S R M B u D M A A A A A D o A A A A A C A A A g A A A A v w x B w v O V b G y 7 p + e J G / v V n j G X / l 7 g j z 3 V o X T w V i D Y s v B Q A A A A p p 9 8 g V X N Y 9 v r b b R Y 7 e V A R 1 Y S B a o B j q s a D d c Q n t v Y + 0 W t g H C M F g k 0 q v v E f l l b k j O V O s y V C x M e c z N t Z 0 n d g o W m h g F B g x a P o 1 r w E C 6 I n x D Q D p Z A A A A A l V J Q 3 Z l T i k 5 h a E x j T G b U S Z 8 a i A S D E y b H / G C d q I C d p D 2 n g V D k w g 9 k L V J K W 9 x 8 6 G S 2 1 c G t K I + d z h y b m t w M F 9 2 a u w = = < / D a t a M a s h u p > 
</file>

<file path=customXml/itemProps1.xml><?xml version="1.0" encoding="utf-8"?>
<ds:datastoreItem xmlns:ds="http://schemas.openxmlformats.org/officeDocument/2006/customXml" ds:itemID="{CE9791AF-73D2-492C-9D67-6C4A0153F42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Intro</vt:lpstr>
      <vt:lpstr>Sheet1</vt:lpstr>
      <vt:lpstr>Sheet2 Edit</vt:lpstr>
      <vt:lpstr>Stats</vt:lpstr>
      <vt:lpstr>Sheet5</vt:lpstr>
      <vt:lpstr>Bulls</vt:lpstr>
      <vt:lpstr>Phantoms</vt:lpstr>
      <vt:lpstr>Gators</vt:lpstr>
      <vt:lpstr>Knights</vt:lpstr>
      <vt:lpstr>Drillers</vt:lpstr>
      <vt:lpstr>Hornets</vt:lpstr>
      <vt:lpstr>Wolves</vt:lpstr>
      <vt:lpstr>Comets</vt:lpstr>
      <vt:lpstr>Schedule 60</vt:lpstr>
      <vt:lpstr>Sheet2</vt:lpstr>
      <vt:lpstr>Sheet4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Alan_Bernardo</dc:creator>
  <cp:lastModifiedBy>Alan_Bernardo</cp:lastModifiedBy>
  <dcterms:created xsi:type="dcterms:W3CDTF">2022-03-06T02:00:09Z</dcterms:created>
  <dcterms:modified xsi:type="dcterms:W3CDTF">2022-04-30T16:43:54Z</dcterms:modified>
</cp:coreProperties>
</file>